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xampp\htdocs\doan5\upload\"/>
    </mc:Choice>
  </mc:AlternateContent>
  <bookViews>
    <workbookView xWindow="0" yWindow="0" windowWidth="20490" windowHeight="7530"/>
  </bookViews>
  <sheets>
    <sheet name="KY 2 (16-17)" sheetId="1" r:id="rId1"/>
    <sheet name="TINH TOAN" sheetId="2" r:id="rId2"/>
    <sheet name="GIAO VIEN" sheetId="3" r:id="rId3"/>
    <sheet name="cao hoc" sheetId="4" state="hidden" r:id="rId4"/>
    <sheet name="NOP DT 13-10-2015" sheetId="5" state="hidden" r:id="rId5"/>
    <sheet name="KY 1 (16-17)" sheetId="6" state="hidden" r:id="rId6"/>
    <sheet name="TINHTOAN K2" sheetId="7" state="hidden" r:id="rId7"/>
  </sheets>
  <externalReferences>
    <externalReference r:id="rId8"/>
  </externalReferences>
  <definedNames>
    <definedName name="_xlnm._FilterDatabase" localSheetId="0" hidden="1">'KY 2 (16-17)'!$A$1:$BJ$226</definedName>
    <definedName name="_xlnm._FilterDatabase" localSheetId="6" hidden="1">'TINHTOAN K2'!$A$1:$I$42</definedName>
  </definedNames>
  <calcPr calcId="162913"/>
</workbook>
</file>

<file path=xl/calcChain.xml><?xml version="1.0" encoding="utf-8"?>
<calcChain xmlns="http://schemas.openxmlformats.org/spreadsheetml/2006/main">
  <c r="C42" i="7" l="1"/>
  <c r="H42" i="7" s="1"/>
  <c r="C41" i="7"/>
  <c r="H41" i="7" s="1"/>
  <c r="H40" i="7"/>
  <c r="C40" i="7"/>
  <c r="G40" i="7" s="1"/>
  <c r="G39" i="7"/>
  <c r="C39" i="7"/>
  <c r="H39" i="7" s="1"/>
  <c r="C38" i="7"/>
  <c r="G38" i="7" s="1"/>
  <c r="H37" i="7"/>
  <c r="C37" i="7"/>
  <c r="G37" i="7" s="1"/>
  <c r="H36" i="7"/>
  <c r="G36" i="7"/>
  <c r="C36" i="7"/>
  <c r="G35" i="7"/>
  <c r="C35" i="7"/>
  <c r="H35" i="7" s="1"/>
  <c r="C34" i="7"/>
  <c r="G34" i="7" s="1"/>
  <c r="H33" i="7"/>
  <c r="C33" i="7"/>
  <c r="G33" i="7" s="1"/>
  <c r="H32" i="7"/>
  <c r="G32" i="7"/>
  <c r="C32" i="7"/>
  <c r="G31" i="7"/>
  <c r="C31" i="7"/>
  <c r="H31" i="7" s="1"/>
  <c r="C30" i="7"/>
  <c r="G30" i="7" s="1"/>
  <c r="H29" i="7"/>
  <c r="C29" i="7"/>
  <c r="G29" i="7" s="1"/>
  <c r="H28" i="7"/>
  <c r="G28" i="7"/>
  <c r="F28" i="7"/>
  <c r="C28" i="7"/>
  <c r="H27" i="7"/>
  <c r="G27" i="7"/>
  <c r="C27" i="7"/>
  <c r="G26" i="7"/>
  <c r="C26" i="7"/>
  <c r="H26" i="7" s="1"/>
  <c r="C25" i="7"/>
  <c r="G25" i="7" s="1"/>
  <c r="H24" i="7"/>
  <c r="C24" i="7"/>
  <c r="G24" i="7" s="1"/>
  <c r="H23" i="7"/>
  <c r="G23" i="7"/>
  <c r="C23" i="7"/>
  <c r="G22" i="7"/>
  <c r="C22" i="7"/>
  <c r="H22" i="7" s="1"/>
  <c r="C21" i="7"/>
  <c r="G21" i="7" s="1"/>
  <c r="H20" i="7"/>
  <c r="C20" i="7"/>
  <c r="G20" i="7" s="1"/>
  <c r="H19" i="7"/>
  <c r="G19" i="7"/>
  <c r="F19" i="7"/>
  <c r="C19" i="7"/>
  <c r="H18" i="7"/>
  <c r="G18" i="7"/>
  <c r="C18" i="7"/>
  <c r="G17" i="7"/>
  <c r="C17" i="7"/>
  <c r="H17" i="7" s="1"/>
  <c r="C16" i="7"/>
  <c r="G16" i="7" s="1"/>
  <c r="H15" i="7"/>
  <c r="C15" i="7"/>
  <c r="G15" i="7" s="1"/>
  <c r="H14" i="7"/>
  <c r="G14" i="7"/>
  <c r="F14" i="7"/>
  <c r="C14" i="7"/>
  <c r="H13" i="7"/>
  <c r="G13" i="7"/>
  <c r="C13" i="7"/>
  <c r="G12" i="7"/>
  <c r="C12" i="7"/>
  <c r="H12" i="7" s="1"/>
  <c r="C11" i="7"/>
  <c r="G11" i="7" s="1"/>
  <c r="H10" i="7"/>
  <c r="C10" i="7"/>
  <c r="G10" i="7" s="1"/>
  <c r="H9" i="7"/>
  <c r="G9" i="7"/>
  <c r="C9" i="7"/>
  <c r="G8" i="7"/>
  <c r="C8" i="7"/>
  <c r="H8" i="7" s="1"/>
  <c r="F7" i="7"/>
  <c r="G7" i="7" s="1"/>
  <c r="C7" i="7"/>
  <c r="C6" i="7"/>
  <c r="G6" i="7" s="1"/>
  <c r="H5" i="7"/>
  <c r="C5" i="7"/>
  <c r="G5" i="7" s="1"/>
  <c r="H4" i="7"/>
  <c r="G4" i="7"/>
  <c r="C4" i="7"/>
  <c r="G3" i="7"/>
  <c r="F3" i="7"/>
  <c r="H3" i="7" s="1"/>
  <c r="C3" i="7"/>
  <c r="G2" i="7"/>
  <c r="C2" i="7"/>
  <c r="H2" i="7" s="1"/>
  <c r="K315" i="6"/>
  <c r="E315" i="6"/>
  <c r="I315" i="6" s="1"/>
  <c r="J315" i="6" s="1"/>
  <c r="K314" i="6"/>
  <c r="E314" i="6"/>
  <c r="I314" i="6" s="1"/>
  <c r="J314" i="6" s="1"/>
  <c r="I313" i="6"/>
  <c r="J313" i="6" s="1"/>
  <c r="E313" i="6"/>
  <c r="K312" i="6"/>
  <c r="I312" i="6"/>
  <c r="J312" i="6" s="1"/>
  <c r="E312" i="6"/>
  <c r="I311" i="6"/>
  <c r="J311" i="6" s="1"/>
  <c r="E311" i="6"/>
  <c r="I310" i="6"/>
  <c r="J310" i="6" s="1"/>
  <c r="E310" i="6"/>
  <c r="K309" i="6"/>
  <c r="I309" i="6"/>
  <c r="J309" i="6" s="1"/>
  <c r="E309" i="6"/>
  <c r="K308" i="6"/>
  <c r="I308" i="6"/>
  <c r="J308" i="6" s="1"/>
  <c r="K307" i="6"/>
  <c r="E307" i="6"/>
  <c r="I307" i="6" s="1"/>
  <c r="J307" i="6" s="1"/>
  <c r="I306" i="6"/>
  <c r="J306" i="6" s="1"/>
  <c r="E306" i="6"/>
  <c r="K305" i="6"/>
  <c r="E305" i="6"/>
  <c r="I305" i="6" s="1"/>
  <c r="J305" i="6" s="1"/>
  <c r="K304" i="6"/>
  <c r="I304" i="6"/>
  <c r="J304" i="6" s="1"/>
  <c r="E304" i="6"/>
  <c r="K303" i="6"/>
  <c r="E303" i="6"/>
  <c r="I303" i="6" s="1"/>
  <c r="J303" i="6" s="1"/>
  <c r="I302" i="6"/>
  <c r="J302" i="6" s="1"/>
  <c r="E302" i="6"/>
  <c r="E301" i="6"/>
  <c r="I301" i="6" s="1"/>
  <c r="J301" i="6" s="1"/>
  <c r="K300" i="6"/>
  <c r="I300" i="6"/>
  <c r="J300" i="6" s="1"/>
  <c r="E300" i="6"/>
  <c r="K299" i="6"/>
  <c r="E299" i="6"/>
  <c r="I299" i="6" s="1"/>
  <c r="J299" i="6" s="1"/>
  <c r="K298" i="6"/>
  <c r="I298" i="6"/>
  <c r="J298" i="6" s="1"/>
  <c r="K297" i="6"/>
  <c r="E297" i="6"/>
  <c r="I297" i="6" s="1"/>
  <c r="J297" i="6" s="1"/>
  <c r="K296" i="6"/>
  <c r="I296" i="6"/>
  <c r="J296" i="6" s="1"/>
  <c r="E296" i="6"/>
  <c r="K295" i="6"/>
  <c r="E295" i="6"/>
  <c r="I295" i="6" s="1"/>
  <c r="J295" i="6" s="1"/>
  <c r="E294" i="6"/>
  <c r="I294" i="6" s="1"/>
  <c r="J294" i="6" s="1"/>
  <c r="E293" i="6"/>
  <c r="I293" i="6" s="1"/>
  <c r="J293" i="6" s="1"/>
  <c r="K292" i="6"/>
  <c r="I292" i="6"/>
  <c r="J292" i="6" s="1"/>
  <c r="K291" i="6"/>
  <c r="E291" i="6"/>
  <c r="I291" i="6" s="1"/>
  <c r="J291" i="6" s="1"/>
  <c r="J290" i="6"/>
  <c r="I290" i="6"/>
  <c r="E290" i="6"/>
  <c r="E289" i="6"/>
  <c r="I289" i="6" s="1"/>
  <c r="J289" i="6" s="1"/>
  <c r="J288" i="6"/>
  <c r="I288" i="6"/>
  <c r="E288" i="6"/>
  <c r="E287" i="6"/>
  <c r="I287" i="6" s="1"/>
  <c r="J287" i="6" s="1"/>
  <c r="J286" i="6"/>
  <c r="E286" i="6"/>
  <c r="I286" i="6" s="1"/>
  <c r="J285" i="6"/>
  <c r="I285" i="6"/>
  <c r="E285" i="6"/>
  <c r="E284" i="6"/>
  <c r="I284" i="6" s="1"/>
  <c r="J284" i="6" s="1"/>
  <c r="J283" i="6"/>
  <c r="I283" i="6"/>
  <c r="E283" i="6"/>
  <c r="E282" i="6"/>
  <c r="I282" i="6" s="1"/>
  <c r="J282" i="6" s="1"/>
  <c r="E281" i="6"/>
  <c r="I281" i="6" s="1"/>
  <c r="J281" i="6" s="1"/>
  <c r="J280" i="6"/>
  <c r="I280" i="6"/>
  <c r="E280" i="6"/>
  <c r="E279" i="6"/>
  <c r="I279" i="6" s="1"/>
  <c r="J279" i="6" s="1"/>
  <c r="J278" i="6"/>
  <c r="E278" i="6"/>
  <c r="I278" i="6" s="1"/>
  <c r="J277" i="6"/>
  <c r="I277" i="6"/>
  <c r="E277" i="6"/>
  <c r="J276" i="6"/>
  <c r="I276" i="6"/>
  <c r="E276" i="6"/>
  <c r="J275" i="6"/>
  <c r="I275" i="6"/>
  <c r="E275" i="6"/>
  <c r="J274" i="6"/>
  <c r="I274" i="6"/>
  <c r="E274" i="6"/>
  <c r="J273" i="6"/>
  <c r="I273" i="6"/>
  <c r="E273" i="6"/>
  <c r="K272" i="6"/>
  <c r="J272" i="6"/>
  <c r="I272" i="6"/>
  <c r="K271" i="6"/>
  <c r="J271" i="6"/>
  <c r="I271" i="6"/>
  <c r="K270" i="6"/>
  <c r="I270" i="6"/>
  <c r="J270" i="6" s="1"/>
  <c r="K269" i="6"/>
  <c r="J269" i="6"/>
  <c r="I269" i="6"/>
  <c r="K268" i="6"/>
  <c r="J268" i="6"/>
  <c r="I268" i="6"/>
  <c r="E268" i="6"/>
  <c r="J267" i="6"/>
  <c r="I267" i="6"/>
  <c r="E267" i="6"/>
  <c r="J266" i="6"/>
  <c r="I266" i="6"/>
  <c r="E266" i="6"/>
  <c r="J265" i="6"/>
  <c r="I265" i="6"/>
  <c r="E265" i="6"/>
  <c r="K264" i="6"/>
  <c r="J264" i="6"/>
  <c r="I264" i="6"/>
  <c r="J263" i="6"/>
  <c r="I263" i="6"/>
  <c r="E263" i="6"/>
  <c r="J262" i="6"/>
  <c r="I262" i="6"/>
  <c r="E262" i="6"/>
  <c r="J261" i="6"/>
  <c r="I261" i="6"/>
  <c r="I260" i="6"/>
  <c r="J260" i="6" s="1"/>
  <c r="E260" i="6"/>
  <c r="K259" i="6"/>
  <c r="I259" i="6"/>
  <c r="J259" i="6" s="1"/>
  <c r="E259" i="6"/>
  <c r="I258" i="6"/>
  <c r="J258" i="6" s="1"/>
  <c r="E258" i="6"/>
  <c r="K257" i="6"/>
  <c r="I257" i="6"/>
  <c r="J257" i="6" s="1"/>
  <c r="E257" i="6"/>
  <c r="E256" i="6"/>
  <c r="J256" i="6" s="1"/>
  <c r="J255" i="6"/>
  <c r="E255" i="6"/>
  <c r="J254" i="6"/>
  <c r="I254" i="6"/>
  <c r="E254" i="6"/>
  <c r="J253" i="6"/>
  <c r="I253" i="6"/>
  <c r="E253" i="6"/>
  <c r="J252" i="6"/>
  <c r="I252" i="6"/>
  <c r="E252" i="6"/>
  <c r="J251" i="6"/>
  <c r="I251" i="6"/>
  <c r="E251" i="6"/>
  <c r="J250" i="6"/>
  <c r="I250" i="6"/>
  <c r="E250" i="6"/>
  <c r="J249" i="6"/>
  <c r="I249" i="6"/>
  <c r="E249" i="6"/>
  <c r="K248" i="6"/>
  <c r="J248" i="6"/>
  <c r="I248" i="6"/>
  <c r="E248" i="6"/>
  <c r="J247" i="6"/>
  <c r="I247" i="6"/>
  <c r="E247" i="6"/>
  <c r="J246" i="6"/>
  <c r="I246" i="6"/>
  <c r="E246" i="6"/>
  <c r="J245" i="6"/>
  <c r="I245" i="6"/>
  <c r="E245" i="6"/>
  <c r="J244" i="6"/>
  <c r="I244" i="6"/>
  <c r="E244" i="6"/>
  <c r="J243" i="6"/>
  <c r="I243" i="6"/>
  <c r="E243" i="6"/>
  <c r="J242" i="6"/>
  <c r="I242" i="6"/>
  <c r="J241" i="6"/>
  <c r="I241" i="6"/>
  <c r="E241" i="6"/>
  <c r="J240" i="6"/>
  <c r="I240" i="6"/>
  <c r="E240" i="6"/>
  <c r="J239" i="6"/>
  <c r="I239" i="6"/>
  <c r="E239" i="6"/>
  <c r="J238" i="6"/>
  <c r="I238" i="6"/>
  <c r="E238" i="6"/>
  <c r="J237" i="6"/>
  <c r="I237" i="6"/>
  <c r="E237" i="6"/>
  <c r="J236" i="6"/>
  <c r="I236" i="6"/>
  <c r="E236" i="6"/>
  <c r="J235" i="6"/>
  <c r="I235" i="6"/>
  <c r="E235" i="6"/>
  <c r="J234" i="6"/>
  <c r="I234" i="6"/>
  <c r="E234" i="6"/>
  <c r="K233" i="6"/>
  <c r="J233" i="6"/>
  <c r="I233" i="6"/>
  <c r="E233" i="6"/>
  <c r="J232" i="6"/>
  <c r="I232" i="6"/>
  <c r="E232" i="6"/>
  <c r="K231" i="6"/>
  <c r="J231" i="6"/>
  <c r="I231" i="6"/>
  <c r="E231" i="6"/>
  <c r="K230" i="6"/>
  <c r="J230" i="6"/>
  <c r="I230" i="6"/>
  <c r="E230" i="6"/>
  <c r="J229" i="6"/>
  <c r="I229" i="6"/>
  <c r="E229" i="6"/>
  <c r="J228" i="6"/>
  <c r="I228" i="6"/>
  <c r="E228" i="6"/>
  <c r="J227" i="6"/>
  <c r="I227" i="6"/>
  <c r="E227" i="6"/>
  <c r="J226" i="6"/>
  <c r="I226" i="6"/>
  <c r="E226" i="6"/>
  <c r="J225" i="6"/>
  <c r="I225" i="6"/>
  <c r="E225" i="6"/>
  <c r="K224" i="6"/>
  <c r="J224" i="6"/>
  <c r="I224" i="6"/>
  <c r="E224" i="6"/>
  <c r="J223" i="6"/>
  <c r="I223" i="6"/>
  <c r="E223" i="6"/>
  <c r="K222" i="6"/>
  <c r="J222" i="6"/>
  <c r="I222" i="6"/>
  <c r="E222" i="6"/>
  <c r="K221" i="6"/>
  <c r="J221" i="6"/>
  <c r="I221" i="6"/>
  <c r="E221" i="6"/>
  <c r="K220" i="6"/>
  <c r="J220" i="6"/>
  <c r="I220" i="6"/>
  <c r="E220" i="6"/>
  <c r="J219" i="6"/>
  <c r="I219" i="6"/>
  <c r="E219" i="6"/>
  <c r="J218" i="6"/>
  <c r="I218" i="6"/>
  <c r="E218" i="6"/>
  <c r="J217" i="6"/>
  <c r="I217" i="6"/>
  <c r="E217" i="6"/>
  <c r="J216" i="6"/>
  <c r="I216" i="6"/>
  <c r="E216" i="6"/>
  <c r="J215" i="6"/>
  <c r="I215" i="6"/>
  <c r="E215" i="6"/>
  <c r="J214" i="6"/>
  <c r="I214" i="6"/>
  <c r="E214" i="6"/>
  <c r="K213" i="6"/>
  <c r="J213" i="6"/>
  <c r="I213" i="6"/>
  <c r="E213" i="6"/>
  <c r="K212" i="6"/>
  <c r="J212" i="6"/>
  <c r="I212" i="6"/>
  <c r="E212" i="6"/>
  <c r="K211" i="6"/>
  <c r="J211" i="6"/>
  <c r="I211" i="6"/>
  <c r="E211" i="6"/>
  <c r="J210" i="6"/>
  <c r="I210" i="6"/>
  <c r="E210" i="6"/>
  <c r="J209" i="6"/>
  <c r="I209" i="6"/>
  <c r="E209" i="6"/>
  <c r="K208" i="6"/>
  <c r="J208" i="6"/>
  <c r="I208" i="6"/>
  <c r="E208" i="6"/>
  <c r="K207" i="6"/>
  <c r="J207" i="6"/>
  <c r="I207" i="6"/>
  <c r="E207" i="6"/>
  <c r="J206" i="6"/>
  <c r="I206" i="6"/>
  <c r="E206" i="6"/>
  <c r="J205" i="6"/>
  <c r="I205" i="6"/>
  <c r="E205" i="6"/>
  <c r="K204" i="6"/>
  <c r="J204" i="6"/>
  <c r="I204" i="6"/>
  <c r="E204" i="6"/>
  <c r="J203" i="6"/>
  <c r="I203" i="6"/>
  <c r="E203" i="6"/>
  <c r="J202" i="6"/>
  <c r="I202" i="6"/>
  <c r="E202" i="6"/>
  <c r="K201" i="6"/>
  <c r="J201" i="6"/>
  <c r="I201" i="6"/>
  <c r="E201" i="6"/>
  <c r="J200" i="6"/>
  <c r="I200" i="6"/>
  <c r="E200" i="6"/>
  <c r="J199" i="6"/>
  <c r="I199" i="6"/>
  <c r="E199" i="6"/>
  <c r="J198" i="6"/>
  <c r="I198" i="6"/>
  <c r="E198" i="6"/>
  <c r="J197" i="6"/>
  <c r="I197" i="6"/>
  <c r="E197" i="6"/>
  <c r="J196" i="6"/>
  <c r="I196" i="6"/>
  <c r="E196" i="6"/>
  <c r="J195" i="6"/>
  <c r="I195" i="6"/>
  <c r="E195" i="6"/>
  <c r="J194" i="6"/>
  <c r="I194" i="6"/>
  <c r="E194" i="6"/>
  <c r="J193" i="6"/>
  <c r="I193" i="6"/>
  <c r="E193" i="6"/>
  <c r="J192" i="6"/>
  <c r="I192" i="6"/>
  <c r="E192" i="6"/>
  <c r="K191" i="6"/>
  <c r="J191" i="6"/>
  <c r="I191" i="6"/>
  <c r="E191" i="6"/>
  <c r="J190" i="6"/>
  <c r="I190" i="6"/>
  <c r="E190" i="6"/>
  <c r="K189" i="6"/>
  <c r="J189" i="6"/>
  <c r="I189" i="6"/>
  <c r="E189" i="6"/>
  <c r="J188" i="6"/>
  <c r="I188" i="6"/>
  <c r="E188" i="6"/>
  <c r="J187" i="6"/>
  <c r="I187" i="6"/>
  <c r="E187" i="6"/>
  <c r="J186" i="6"/>
  <c r="I186" i="6"/>
  <c r="E186" i="6"/>
  <c r="K185" i="6"/>
  <c r="J185" i="6"/>
  <c r="I185" i="6"/>
  <c r="E185" i="6"/>
  <c r="K184" i="6"/>
  <c r="J184" i="6"/>
  <c r="I184" i="6"/>
  <c r="E184" i="6"/>
  <c r="K183" i="6"/>
  <c r="J183" i="6"/>
  <c r="I183" i="6"/>
  <c r="E183" i="6"/>
  <c r="J182" i="6"/>
  <c r="I182" i="6"/>
  <c r="E182" i="6"/>
  <c r="J181" i="6"/>
  <c r="I181" i="6"/>
  <c r="E181" i="6"/>
  <c r="J180" i="6"/>
  <c r="I180" i="6"/>
  <c r="E180" i="6"/>
  <c r="J179" i="6"/>
  <c r="I179" i="6"/>
  <c r="E179" i="6"/>
  <c r="J178" i="6"/>
  <c r="I178" i="6"/>
  <c r="E178" i="6"/>
  <c r="J177" i="6"/>
  <c r="I177" i="6"/>
  <c r="E177" i="6"/>
  <c r="J176" i="6"/>
  <c r="I176" i="6"/>
  <c r="E176" i="6"/>
  <c r="J175" i="6"/>
  <c r="I175" i="6"/>
  <c r="E175" i="6"/>
  <c r="J174" i="6"/>
  <c r="E174" i="6"/>
  <c r="J173" i="6"/>
  <c r="I173" i="6"/>
  <c r="E173" i="6"/>
  <c r="J172" i="6"/>
  <c r="I172" i="6"/>
  <c r="E172" i="6"/>
  <c r="J171" i="6"/>
  <c r="I171" i="6"/>
  <c r="E171" i="6"/>
  <c r="K170" i="6"/>
  <c r="J170" i="6"/>
  <c r="I170" i="6"/>
  <c r="E170" i="6"/>
  <c r="J169" i="6"/>
  <c r="I169" i="6"/>
  <c r="E169" i="6"/>
  <c r="J168" i="6"/>
  <c r="I168" i="6"/>
  <c r="E168" i="6"/>
  <c r="J167" i="6"/>
  <c r="I167" i="6"/>
  <c r="I166" i="6"/>
  <c r="J166" i="6" s="1"/>
  <c r="E166" i="6"/>
  <c r="I165" i="6"/>
  <c r="J165" i="6" s="1"/>
  <c r="E165" i="6"/>
  <c r="I164" i="6"/>
  <c r="J164" i="6" s="1"/>
  <c r="E164" i="6"/>
  <c r="I163" i="6"/>
  <c r="J163" i="6" s="1"/>
  <c r="E163" i="6"/>
  <c r="I162" i="6"/>
  <c r="J162" i="6" s="1"/>
  <c r="E162" i="6"/>
  <c r="I161" i="6"/>
  <c r="J161" i="6" s="1"/>
  <c r="E161" i="6"/>
  <c r="J160" i="6"/>
  <c r="I160" i="6"/>
  <c r="E160" i="6"/>
  <c r="J159" i="6"/>
  <c r="I159" i="6"/>
  <c r="E159" i="6"/>
  <c r="I158" i="6"/>
  <c r="J158" i="6" s="1"/>
  <c r="E158" i="6"/>
  <c r="J157" i="6"/>
  <c r="I157" i="6"/>
  <c r="E157" i="6"/>
  <c r="J156" i="6"/>
  <c r="I156" i="6"/>
  <c r="E156" i="6"/>
  <c r="E155" i="6"/>
  <c r="J155" i="6" s="1"/>
  <c r="I154" i="6"/>
  <c r="E154" i="6"/>
  <c r="J154" i="6" s="1"/>
  <c r="E153" i="6"/>
  <c r="I153" i="6" s="1"/>
  <c r="J153" i="6" s="1"/>
  <c r="J152" i="6"/>
  <c r="E152" i="6"/>
  <c r="I152" i="6" s="1"/>
  <c r="J151" i="6"/>
  <c r="E151" i="6"/>
  <c r="I151" i="6" s="1"/>
  <c r="I150" i="6"/>
  <c r="E150" i="6"/>
  <c r="J150" i="6" s="1"/>
  <c r="I149" i="6"/>
  <c r="E149" i="6"/>
  <c r="J149" i="6" s="1"/>
  <c r="E148" i="6"/>
  <c r="I148" i="6" s="1"/>
  <c r="J148" i="6" s="1"/>
  <c r="J147" i="6"/>
  <c r="E147" i="6"/>
  <c r="J146" i="6"/>
  <c r="I146" i="6"/>
  <c r="E146" i="6"/>
  <c r="J145" i="6"/>
  <c r="I145" i="6"/>
  <c r="E145" i="6"/>
  <c r="J144" i="6"/>
  <c r="I144" i="6"/>
  <c r="E144" i="6"/>
  <c r="I143" i="6"/>
  <c r="E143" i="6"/>
  <c r="E142" i="6"/>
  <c r="I142" i="6" s="1"/>
  <c r="J141" i="6"/>
  <c r="I141" i="6"/>
  <c r="E141" i="6"/>
  <c r="I140" i="6"/>
  <c r="J140" i="6" s="1"/>
  <c r="E140" i="6"/>
  <c r="I139" i="6"/>
  <c r="J139" i="6" s="1"/>
  <c r="E139" i="6"/>
  <c r="I138" i="6"/>
  <c r="J138" i="6" s="1"/>
  <c r="E138" i="6"/>
  <c r="I137" i="6"/>
  <c r="J137" i="6" s="1"/>
  <c r="E137" i="6"/>
  <c r="J136" i="6"/>
  <c r="E136" i="6"/>
  <c r="I136" i="6" s="1"/>
  <c r="J135" i="6"/>
  <c r="I135" i="6"/>
  <c r="E135" i="6"/>
  <c r="I134" i="6"/>
  <c r="J134" i="6" s="1"/>
  <c r="E134" i="6"/>
  <c r="I133" i="6"/>
  <c r="J133" i="6" s="1"/>
  <c r="E133" i="6"/>
  <c r="J132" i="6"/>
  <c r="E132" i="6"/>
  <c r="I132" i="6" s="1"/>
  <c r="I131" i="6"/>
  <c r="E131" i="6"/>
  <c r="J130" i="6"/>
  <c r="I130" i="6"/>
  <c r="E130" i="6"/>
  <c r="I129" i="6"/>
  <c r="J129" i="6" s="1"/>
  <c r="E129" i="6"/>
  <c r="I128" i="6"/>
  <c r="J128" i="6" s="1"/>
  <c r="E128" i="6"/>
  <c r="I127" i="6"/>
  <c r="J127" i="6" s="1"/>
  <c r="E127" i="6"/>
  <c r="J126" i="6"/>
  <c r="E126" i="6"/>
  <c r="I126" i="6" s="1"/>
  <c r="I125" i="6"/>
  <c r="E125" i="6"/>
  <c r="I124" i="6"/>
  <c r="E124" i="6"/>
  <c r="E123" i="6"/>
  <c r="I123" i="6" s="1"/>
  <c r="J123" i="6" s="1"/>
  <c r="J122" i="6"/>
  <c r="E122" i="6"/>
  <c r="I122" i="6" s="1"/>
  <c r="I121" i="6"/>
  <c r="J121" i="6" s="1"/>
  <c r="E121" i="6"/>
  <c r="I120" i="6"/>
  <c r="E120" i="6"/>
  <c r="I119" i="6"/>
  <c r="J119" i="6" s="1"/>
  <c r="E119" i="6"/>
  <c r="J118" i="6"/>
  <c r="I118" i="6"/>
  <c r="E118" i="6"/>
  <c r="I117" i="6"/>
  <c r="E117" i="6"/>
  <c r="I116" i="6"/>
  <c r="J116" i="6" s="1"/>
  <c r="E116" i="6"/>
  <c r="J115" i="6"/>
  <c r="J114" i="6"/>
  <c r="J113" i="6"/>
  <c r="I113" i="6"/>
  <c r="E113" i="6"/>
  <c r="I112" i="6"/>
  <c r="E112" i="6"/>
  <c r="I111" i="6"/>
  <c r="J111" i="6" s="1"/>
  <c r="E111" i="6"/>
  <c r="I110" i="6"/>
  <c r="E110" i="6"/>
  <c r="I109" i="6"/>
  <c r="J109" i="6" s="1"/>
  <c r="J108" i="6"/>
  <c r="I108" i="6"/>
  <c r="E108" i="6"/>
  <c r="J107" i="6"/>
  <c r="I107" i="6"/>
  <c r="E107" i="6"/>
  <c r="J106" i="6"/>
  <c r="E106" i="6"/>
  <c r="I106" i="6" s="1"/>
  <c r="J105" i="6"/>
  <c r="I105" i="6"/>
  <c r="E105" i="6"/>
  <c r="J104" i="6"/>
  <c r="I104" i="6"/>
  <c r="E104" i="6"/>
  <c r="J103" i="6"/>
  <c r="I103" i="6"/>
  <c r="E103" i="6"/>
  <c r="E102" i="6"/>
  <c r="I102" i="6" s="1"/>
  <c r="J102" i="6" s="1"/>
  <c r="J101" i="6"/>
  <c r="E101" i="6"/>
  <c r="I101" i="6" s="1"/>
  <c r="I100" i="6"/>
  <c r="E100" i="6"/>
  <c r="J100" i="6" s="1"/>
  <c r="J99" i="6"/>
  <c r="I99" i="6"/>
  <c r="J98" i="6"/>
  <c r="I98" i="6"/>
  <c r="E98" i="6"/>
  <c r="J97" i="6"/>
  <c r="I97" i="6"/>
  <c r="J96" i="6"/>
  <c r="E96" i="6"/>
  <c r="I96" i="6" s="1"/>
  <c r="I95" i="6"/>
  <c r="J95" i="6" s="1"/>
  <c r="E95" i="6"/>
  <c r="E94" i="6"/>
  <c r="I94" i="6" s="1"/>
  <c r="J94" i="6" s="1"/>
  <c r="I93" i="6"/>
  <c r="J93" i="6" s="1"/>
  <c r="E93" i="6"/>
  <c r="E92" i="6"/>
  <c r="I92" i="6" s="1"/>
  <c r="J92" i="6" s="1"/>
  <c r="I91" i="6"/>
  <c r="J91" i="6" s="1"/>
  <c r="E91" i="6"/>
  <c r="E90" i="6"/>
  <c r="I90" i="6" s="1"/>
  <c r="J90" i="6" s="1"/>
  <c r="J89" i="6"/>
  <c r="I89" i="6"/>
  <c r="E89" i="6"/>
  <c r="J88" i="6"/>
  <c r="E88" i="6"/>
  <c r="I88" i="6" s="1"/>
  <c r="J87" i="6"/>
  <c r="I87" i="6"/>
  <c r="E87" i="6"/>
  <c r="J86" i="6"/>
  <c r="I86" i="6"/>
  <c r="E86" i="6"/>
  <c r="I85" i="6"/>
  <c r="J85" i="6" s="1"/>
  <c r="E85" i="6"/>
  <c r="J84" i="6"/>
  <c r="E84" i="6"/>
  <c r="I84" i="6" s="1"/>
  <c r="J83" i="6"/>
  <c r="I83" i="6"/>
  <c r="E83" i="6"/>
  <c r="J82" i="6"/>
  <c r="E82" i="6"/>
  <c r="I82" i="6" s="1"/>
  <c r="I81" i="6"/>
  <c r="J81" i="6" s="1"/>
  <c r="E81" i="6"/>
  <c r="I80" i="6"/>
  <c r="E80" i="6"/>
  <c r="J80" i="6" s="1"/>
  <c r="I79" i="6"/>
  <c r="J79" i="6" s="1"/>
  <c r="E79" i="6"/>
  <c r="J78" i="6"/>
  <c r="I78" i="6"/>
  <c r="E78" i="6"/>
  <c r="J77" i="6"/>
  <c r="I77" i="6"/>
  <c r="E77" i="6"/>
  <c r="I76" i="6"/>
  <c r="J76" i="6" s="1"/>
  <c r="E76" i="6"/>
  <c r="I75" i="6"/>
  <c r="J75" i="6" s="1"/>
  <c r="E75" i="6"/>
  <c r="I74" i="6"/>
  <c r="J74" i="6" s="1"/>
  <c r="E74" i="6"/>
  <c r="J73" i="6"/>
  <c r="I73" i="6"/>
  <c r="E73" i="6"/>
  <c r="J72" i="6"/>
  <c r="I72" i="6"/>
  <c r="E72" i="6"/>
  <c r="I71" i="6"/>
  <c r="J71" i="6" s="1"/>
  <c r="E71" i="6"/>
  <c r="I70" i="6"/>
  <c r="J70" i="6" s="1"/>
  <c r="E70" i="6"/>
  <c r="I69" i="6"/>
  <c r="J69" i="6" s="1"/>
  <c r="E69" i="6"/>
  <c r="I68" i="6"/>
  <c r="J68" i="6" s="1"/>
  <c r="J67" i="6"/>
  <c r="E67" i="6"/>
  <c r="I67" i="6" s="1"/>
  <c r="J66" i="6"/>
  <c r="I66" i="6"/>
  <c r="E66" i="6"/>
  <c r="E65" i="6"/>
  <c r="I65" i="6" s="1"/>
  <c r="J65" i="6" s="1"/>
  <c r="J64" i="6"/>
  <c r="I64" i="6"/>
  <c r="E64" i="6"/>
  <c r="J63" i="6"/>
  <c r="I63" i="6"/>
  <c r="E63" i="6"/>
  <c r="E62" i="6"/>
  <c r="I62" i="6" s="1"/>
  <c r="J62" i="6" s="1"/>
  <c r="J61" i="6"/>
  <c r="E61" i="6"/>
  <c r="I61" i="6" s="1"/>
  <c r="J60" i="6"/>
  <c r="I60" i="6"/>
  <c r="E60" i="6"/>
  <c r="J59" i="6"/>
  <c r="I59" i="6"/>
  <c r="E59" i="6"/>
  <c r="E58" i="6"/>
  <c r="I58" i="6" s="1"/>
  <c r="J58" i="6" s="1"/>
  <c r="J57" i="6"/>
  <c r="I57" i="6"/>
  <c r="E57" i="6"/>
  <c r="J56" i="6"/>
  <c r="I56" i="6"/>
  <c r="E56" i="6"/>
  <c r="J55" i="6"/>
  <c r="I55" i="6"/>
  <c r="E55" i="6"/>
  <c r="E54" i="6"/>
  <c r="I54" i="6" s="1"/>
  <c r="J54" i="6" s="1"/>
  <c r="J53" i="6"/>
  <c r="I53" i="6"/>
  <c r="E53" i="6"/>
  <c r="J52" i="6"/>
  <c r="E52" i="6"/>
  <c r="I52" i="6" s="1"/>
  <c r="E51" i="6"/>
  <c r="I51" i="6" s="1"/>
  <c r="J51" i="6" s="1"/>
  <c r="J50" i="6"/>
  <c r="I50" i="6"/>
  <c r="E50" i="6"/>
  <c r="E49" i="6"/>
  <c r="I49" i="6" s="1"/>
  <c r="J49" i="6" s="1"/>
  <c r="J48" i="6"/>
  <c r="E48" i="6"/>
  <c r="I48" i="6" s="1"/>
  <c r="J47" i="6"/>
  <c r="E47" i="6"/>
  <c r="I47" i="6" s="1"/>
  <c r="J46" i="6"/>
  <c r="I46" i="6"/>
  <c r="E46" i="6"/>
  <c r="E45" i="6"/>
  <c r="I45" i="6" s="1"/>
  <c r="J45" i="6" s="1"/>
  <c r="J44" i="6"/>
  <c r="I44" i="6"/>
  <c r="E44" i="6"/>
  <c r="E43" i="6"/>
  <c r="I43" i="6" s="1"/>
  <c r="J43" i="6" s="1"/>
  <c r="J42" i="6"/>
  <c r="I42" i="6"/>
  <c r="E42" i="6"/>
  <c r="E41" i="6"/>
  <c r="I41" i="6" s="1"/>
  <c r="J41" i="6" s="1"/>
  <c r="I40" i="6"/>
  <c r="E40" i="6"/>
  <c r="I39" i="6"/>
  <c r="J39" i="6" s="1"/>
  <c r="E39" i="6"/>
  <c r="I38" i="6"/>
  <c r="J38" i="6" s="1"/>
  <c r="E38" i="6"/>
  <c r="E37" i="6"/>
  <c r="I37" i="6" s="1"/>
  <c r="I36" i="6"/>
  <c r="E36" i="6"/>
  <c r="I35" i="6"/>
  <c r="J35" i="6" s="1"/>
  <c r="E35" i="6"/>
  <c r="I34" i="6"/>
  <c r="J34" i="6" s="1"/>
  <c r="E34" i="6"/>
  <c r="I33" i="6"/>
  <c r="J33" i="6" s="1"/>
  <c r="E33" i="6"/>
  <c r="J32" i="6"/>
  <c r="I32" i="6"/>
  <c r="E32" i="6"/>
  <c r="I31" i="6"/>
  <c r="J31" i="6" s="1"/>
  <c r="E31" i="6"/>
  <c r="J30" i="6"/>
  <c r="I30" i="6"/>
  <c r="E30" i="6"/>
  <c r="J29" i="6"/>
  <c r="I29" i="6"/>
  <c r="E29" i="6"/>
  <c r="I28" i="6"/>
  <c r="J28" i="6" s="1"/>
  <c r="E28" i="6"/>
  <c r="I27" i="6"/>
  <c r="J27" i="6" s="1"/>
  <c r="E27" i="6"/>
  <c r="J26" i="6"/>
  <c r="I26" i="6"/>
  <c r="E26" i="6"/>
  <c r="J25" i="6"/>
  <c r="I25" i="6"/>
  <c r="E25" i="6"/>
  <c r="J24" i="6"/>
  <c r="I24" i="6"/>
  <c r="E24" i="6"/>
  <c r="J23" i="6"/>
  <c r="I23" i="6"/>
  <c r="E23" i="6"/>
  <c r="J22" i="6"/>
  <c r="I22" i="6"/>
  <c r="E22" i="6"/>
  <c r="J21" i="6"/>
  <c r="I21" i="6"/>
  <c r="E21" i="6"/>
  <c r="I20" i="6"/>
  <c r="J20" i="6" s="1"/>
  <c r="E20" i="6"/>
  <c r="J19" i="6"/>
  <c r="I19" i="6"/>
  <c r="E19" i="6"/>
  <c r="J18" i="6"/>
  <c r="I18" i="6"/>
  <c r="E18" i="6"/>
  <c r="I17" i="6"/>
  <c r="J17" i="6" s="1"/>
  <c r="E17" i="6"/>
  <c r="I16" i="6"/>
  <c r="J16" i="6" s="1"/>
  <c r="E16" i="6"/>
  <c r="I15" i="6"/>
  <c r="J15" i="6" s="1"/>
  <c r="E15" i="6"/>
  <c r="J14" i="6"/>
  <c r="I14" i="6"/>
  <c r="E14" i="6"/>
  <c r="J13" i="6"/>
  <c r="I13" i="6"/>
  <c r="E13" i="6"/>
  <c r="I12" i="6"/>
  <c r="J12" i="6" s="1"/>
  <c r="E12" i="6"/>
  <c r="I11" i="6"/>
  <c r="J11" i="6" s="1"/>
  <c r="E11" i="6"/>
  <c r="I10" i="6"/>
  <c r="J10" i="6" s="1"/>
  <c r="E10" i="6"/>
  <c r="AH13" i="5"/>
  <c r="G44" i="2"/>
  <c r="C44" i="2"/>
  <c r="F44" i="2" s="1"/>
  <c r="G43" i="2"/>
  <c r="F43" i="2"/>
  <c r="C43" i="2"/>
  <c r="C42" i="2"/>
  <c r="K229" i="6" s="1"/>
  <c r="G40" i="2"/>
  <c r="C40" i="2"/>
  <c r="K78" i="6" s="1"/>
  <c r="G36" i="2"/>
  <c r="F36" i="2"/>
  <c r="C36" i="2"/>
  <c r="G32" i="2"/>
  <c r="F32" i="2"/>
  <c r="C32" i="2"/>
  <c r="K29" i="6" s="1"/>
  <c r="C29" i="2"/>
  <c r="G29" i="2" s="1"/>
  <c r="G28" i="2"/>
  <c r="F28" i="2"/>
  <c r="C28" i="2"/>
  <c r="G27" i="2"/>
  <c r="F27" i="2"/>
  <c r="C27" i="2"/>
  <c r="E24" i="2"/>
  <c r="G20" i="2"/>
  <c r="F20" i="2"/>
  <c r="C20" i="2"/>
  <c r="C19" i="2"/>
  <c r="G19" i="2" s="1"/>
  <c r="C15" i="2"/>
  <c r="G15" i="2" s="1"/>
  <c r="C14" i="2"/>
  <c r="G14" i="2" s="1"/>
  <c r="E13" i="2"/>
  <c r="E12" i="2"/>
  <c r="C8" i="2"/>
  <c r="G8" i="2" s="1"/>
  <c r="G7" i="2"/>
  <c r="F7" i="2"/>
  <c r="C7" i="2"/>
  <c r="G6" i="2"/>
  <c r="F6" i="2"/>
  <c r="C6" i="2"/>
  <c r="K62" i="6" s="1"/>
  <c r="J226" i="1"/>
  <c r="I226" i="1"/>
  <c r="E226" i="1"/>
  <c r="J225" i="1"/>
  <c r="I225" i="1"/>
  <c r="E225" i="1"/>
  <c r="I224" i="1"/>
  <c r="J224" i="1" s="1"/>
  <c r="E224" i="1"/>
  <c r="I223" i="1"/>
  <c r="J223" i="1" s="1"/>
  <c r="E223" i="1"/>
  <c r="J222" i="1"/>
  <c r="I222" i="1"/>
  <c r="E222" i="1"/>
  <c r="J221" i="1"/>
  <c r="I221" i="1"/>
  <c r="E221" i="1"/>
  <c r="I220" i="1"/>
  <c r="J220" i="1" s="1"/>
  <c r="E220" i="1"/>
  <c r="I219" i="1"/>
  <c r="J219" i="1" s="1"/>
  <c r="E219" i="1"/>
  <c r="J218" i="1"/>
  <c r="I218" i="1"/>
  <c r="E218" i="1"/>
  <c r="J217" i="1"/>
  <c r="I217" i="1"/>
  <c r="E217" i="1"/>
  <c r="I216" i="1"/>
  <c r="J216" i="1" s="1"/>
  <c r="E216" i="1"/>
  <c r="I215" i="1"/>
  <c r="J215" i="1" s="1"/>
  <c r="E215" i="1"/>
  <c r="J214" i="1"/>
  <c r="I214" i="1"/>
  <c r="E214" i="1"/>
  <c r="J213" i="1"/>
  <c r="C46" i="2" s="1"/>
  <c r="I213" i="1"/>
  <c r="E213" i="1"/>
  <c r="I212" i="1"/>
  <c r="J212" i="1" s="1"/>
  <c r="E212" i="1"/>
  <c r="I211" i="1"/>
  <c r="J211" i="1" s="1"/>
  <c r="E211" i="1"/>
  <c r="J210" i="1"/>
  <c r="I210" i="1"/>
  <c r="E210" i="1"/>
  <c r="J209" i="1"/>
  <c r="I209" i="1"/>
  <c r="E209" i="1"/>
  <c r="J208" i="1"/>
  <c r="I208" i="1"/>
  <c r="E208" i="1"/>
  <c r="J207" i="1"/>
  <c r="I207" i="1"/>
  <c r="E207" i="1"/>
  <c r="J206" i="1"/>
  <c r="I206" i="1"/>
  <c r="E206" i="1"/>
  <c r="J205" i="1"/>
  <c r="I205" i="1"/>
  <c r="E205" i="1"/>
  <c r="J204" i="1"/>
  <c r="I204" i="1"/>
  <c r="E204" i="1"/>
  <c r="J203" i="1"/>
  <c r="I203" i="1"/>
  <c r="E203" i="1"/>
  <c r="K202" i="1"/>
  <c r="J202" i="1"/>
  <c r="I202" i="1"/>
  <c r="E202" i="1"/>
  <c r="J201" i="1"/>
  <c r="I201" i="1"/>
  <c r="E201" i="1"/>
  <c r="J200" i="1"/>
  <c r="I200" i="1"/>
  <c r="E200" i="1"/>
  <c r="J199" i="1"/>
  <c r="I199" i="1"/>
  <c r="E199" i="1"/>
  <c r="J198" i="1"/>
  <c r="I198" i="1"/>
  <c r="E198" i="1"/>
  <c r="J197" i="1"/>
  <c r="I197" i="1"/>
  <c r="E197" i="1"/>
  <c r="J196" i="1"/>
  <c r="I196" i="1"/>
  <c r="E196" i="1"/>
  <c r="J195" i="1"/>
  <c r="I195" i="1"/>
  <c r="E195" i="1"/>
  <c r="K194" i="1"/>
  <c r="J194" i="1"/>
  <c r="I194" i="1"/>
  <c r="E194" i="1"/>
  <c r="K193" i="1"/>
  <c r="J193" i="1"/>
  <c r="I193" i="1"/>
  <c r="E193" i="1"/>
  <c r="K192" i="1"/>
  <c r="J192" i="1"/>
  <c r="I192" i="1"/>
  <c r="E192" i="1"/>
  <c r="K191" i="1"/>
  <c r="J191" i="1"/>
  <c r="I191" i="1"/>
  <c r="E191" i="1"/>
  <c r="K190" i="1"/>
  <c r="J190" i="1"/>
  <c r="I190" i="1"/>
  <c r="E190" i="1"/>
  <c r="K189" i="1"/>
  <c r="J189" i="1"/>
  <c r="I189" i="1"/>
  <c r="E189" i="1"/>
  <c r="K188" i="1"/>
  <c r="J188" i="1"/>
  <c r="I188" i="1"/>
  <c r="E188" i="1"/>
  <c r="K187" i="1"/>
  <c r="J187" i="1"/>
  <c r="I187" i="1"/>
  <c r="E187" i="1"/>
  <c r="K186" i="1"/>
  <c r="J186" i="1"/>
  <c r="I186" i="1"/>
  <c r="E186" i="1"/>
  <c r="K185" i="1"/>
  <c r="J185" i="1"/>
  <c r="I185" i="1"/>
  <c r="E185" i="1"/>
  <c r="J184" i="1"/>
  <c r="I184" i="1"/>
  <c r="E184" i="1"/>
  <c r="J183" i="1"/>
  <c r="I183" i="1"/>
  <c r="E183" i="1"/>
  <c r="J182" i="1"/>
  <c r="I182" i="1"/>
  <c r="E182" i="1"/>
  <c r="J181" i="1"/>
  <c r="I181" i="1"/>
  <c r="E181" i="1"/>
  <c r="J180" i="1"/>
  <c r="I180" i="1"/>
  <c r="E180" i="1"/>
  <c r="J179" i="1"/>
  <c r="I179" i="1"/>
  <c r="E179" i="1"/>
  <c r="J178" i="1"/>
  <c r="I178" i="1"/>
  <c r="E178" i="1"/>
  <c r="J177" i="1"/>
  <c r="I177" i="1"/>
  <c r="E177" i="1"/>
  <c r="J176" i="1"/>
  <c r="I176" i="1"/>
  <c r="E176" i="1"/>
  <c r="J175" i="1"/>
  <c r="I175" i="1"/>
  <c r="E175" i="1"/>
  <c r="J174" i="1"/>
  <c r="I174" i="1"/>
  <c r="E174" i="1"/>
  <c r="J173" i="1"/>
  <c r="I173" i="1"/>
  <c r="E173" i="1"/>
  <c r="J172" i="1"/>
  <c r="I172" i="1"/>
  <c r="E172" i="1"/>
  <c r="J171" i="1"/>
  <c r="I171" i="1"/>
  <c r="E171" i="1"/>
  <c r="J170" i="1"/>
  <c r="I170" i="1"/>
  <c r="E170" i="1"/>
  <c r="J169" i="1"/>
  <c r="I169" i="1"/>
  <c r="E169" i="1"/>
  <c r="J168" i="1"/>
  <c r="I168" i="1"/>
  <c r="E168" i="1"/>
  <c r="J167" i="1"/>
  <c r="I167" i="1"/>
  <c r="E167" i="1"/>
  <c r="J166" i="1"/>
  <c r="I166" i="1"/>
  <c r="E166" i="1"/>
  <c r="J165" i="1"/>
  <c r="I165" i="1"/>
  <c r="E165" i="1"/>
  <c r="J164" i="1"/>
  <c r="I164" i="1"/>
  <c r="E164" i="1"/>
  <c r="J163" i="1"/>
  <c r="I163" i="1"/>
  <c r="E163" i="1"/>
  <c r="J162" i="1"/>
  <c r="I162" i="1"/>
  <c r="E162" i="1"/>
  <c r="J161" i="1"/>
  <c r="I161" i="1"/>
  <c r="E161" i="1"/>
  <c r="J160" i="1"/>
  <c r="I160" i="1"/>
  <c r="E160" i="1"/>
  <c r="K159" i="1"/>
  <c r="J159" i="1"/>
  <c r="I159" i="1"/>
  <c r="E159" i="1"/>
  <c r="K158" i="1"/>
  <c r="J158" i="1"/>
  <c r="I158" i="1"/>
  <c r="E158" i="1"/>
  <c r="K157" i="1"/>
  <c r="J157" i="1"/>
  <c r="I157" i="1"/>
  <c r="E157" i="1"/>
  <c r="K156" i="1"/>
  <c r="I156" i="1"/>
  <c r="E156" i="1"/>
  <c r="J155" i="1"/>
  <c r="I155" i="1"/>
  <c r="E155" i="1"/>
  <c r="I154" i="1"/>
  <c r="E154" i="1"/>
  <c r="J154" i="1" s="1"/>
  <c r="J153" i="1"/>
  <c r="I153" i="1"/>
  <c r="E153" i="1"/>
  <c r="J152" i="1"/>
  <c r="I152" i="1"/>
  <c r="E152" i="1"/>
  <c r="I151" i="1"/>
  <c r="J151" i="1" s="1"/>
  <c r="E151" i="1"/>
  <c r="I150" i="1"/>
  <c r="J150" i="1" s="1"/>
  <c r="E150" i="1"/>
  <c r="I149" i="1"/>
  <c r="J149" i="1" s="1"/>
  <c r="E149" i="1"/>
  <c r="I148" i="1"/>
  <c r="J148" i="1" s="1"/>
  <c r="E148" i="1"/>
  <c r="I147" i="1"/>
  <c r="J147" i="1" s="1"/>
  <c r="E147" i="1"/>
  <c r="I146" i="1"/>
  <c r="J146" i="1" s="1"/>
  <c r="E146" i="1"/>
  <c r="I145" i="1"/>
  <c r="J145" i="1" s="1"/>
  <c r="E145" i="1"/>
  <c r="J144" i="1"/>
  <c r="I144" i="1"/>
  <c r="E144" i="1"/>
  <c r="I143" i="1"/>
  <c r="J143" i="1" s="1"/>
  <c r="E143" i="1"/>
  <c r="I142" i="1"/>
  <c r="J142" i="1" s="1"/>
  <c r="E142" i="1"/>
  <c r="I141" i="1"/>
  <c r="J141" i="1" s="1"/>
  <c r="E141" i="1"/>
  <c r="I140" i="1"/>
  <c r="J140" i="1" s="1"/>
  <c r="E140" i="1"/>
  <c r="I139" i="1"/>
  <c r="J139" i="1" s="1"/>
  <c r="E139" i="1"/>
  <c r="I138" i="1"/>
  <c r="J138" i="1" s="1"/>
  <c r="E138" i="1"/>
  <c r="J137" i="1"/>
  <c r="I137" i="1"/>
  <c r="E137" i="1"/>
  <c r="J136" i="1"/>
  <c r="I136" i="1"/>
  <c r="E136" i="1"/>
  <c r="I135" i="1"/>
  <c r="J135" i="1" s="1"/>
  <c r="E135" i="1"/>
  <c r="I134" i="1"/>
  <c r="J134" i="1" s="1"/>
  <c r="E134" i="1"/>
  <c r="I133" i="1"/>
  <c r="J133" i="1" s="1"/>
  <c r="E132" i="1"/>
  <c r="I132" i="1" s="1"/>
  <c r="J132" i="1" s="1"/>
  <c r="E131" i="1"/>
  <c r="I131" i="1" s="1"/>
  <c r="J131" i="1" s="1"/>
  <c r="C30" i="2" s="1"/>
  <c r="J130" i="1"/>
  <c r="I130" i="1"/>
  <c r="E130" i="1"/>
  <c r="E129" i="1"/>
  <c r="I129" i="1" s="1"/>
  <c r="J129" i="1" s="1"/>
  <c r="I128" i="1"/>
  <c r="E128" i="1"/>
  <c r="J128" i="1" s="1"/>
  <c r="E127" i="1"/>
  <c r="I127" i="1" s="1"/>
  <c r="J127" i="1" s="1"/>
  <c r="E126" i="1"/>
  <c r="I126" i="1" s="1"/>
  <c r="J126" i="1" s="1"/>
  <c r="I125" i="1"/>
  <c r="E125" i="1"/>
  <c r="J125" i="1" s="1"/>
  <c r="E124" i="1"/>
  <c r="I124" i="1" s="1"/>
  <c r="J124" i="1" s="1"/>
  <c r="J123" i="1"/>
  <c r="I123" i="1"/>
  <c r="E123" i="1"/>
  <c r="J122" i="1"/>
  <c r="I122" i="1"/>
  <c r="E122" i="1"/>
  <c r="I121" i="1"/>
  <c r="E121" i="1"/>
  <c r="J121" i="1" s="1"/>
  <c r="E120" i="1"/>
  <c r="I120" i="1" s="1"/>
  <c r="J120" i="1" s="1"/>
  <c r="E119" i="1"/>
  <c r="I119" i="1" s="1"/>
  <c r="J119" i="1" s="1"/>
  <c r="I118" i="1"/>
  <c r="E118" i="1"/>
  <c r="J118" i="1" s="1"/>
  <c r="E117" i="1"/>
  <c r="I117" i="1" s="1"/>
  <c r="J117" i="1" s="1"/>
  <c r="I116" i="1"/>
  <c r="E116" i="1"/>
  <c r="J116" i="1" s="1"/>
  <c r="I115" i="1"/>
  <c r="E115" i="1"/>
  <c r="J115" i="1" s="1"/>
  <c r="E114" i="1"/>
  <c r="I114" i="1" s="1"/>
  <c r="J114" i="1" s="1"/>
  <c r="J113" i="1"/>
  <c r="E113" i="1"/>
  <c r="J112" i="1"/>
  <c r="E112" i="1"/>
  <c r="I111" i="1"/>
  <c r="J111" i="1" s="1"/>
  <c r="E111" i="1"/>
  <c r="J110" i="1"/>
  <c r="I110" i="1"/>
  <c r="E110" i="1"/>
  <c r="I109" i="1"/>
  <c r="J109" i="1" s="1"/>
  <c r="E109" i="1"/>
  <c r="I108" i="1"/>
  <c r="J108" i="1" s="1"/>
  <c r="E108" i="1"/>
  <c r="I107" i="1"/>
  <c r="J107" i="1" s="1"/>
  <c r="E107" i="1"/>
  <c r="I106" i="1"/>
  <c r="J106" i="1" s="1"/>
  <c r="E106" i="1"/>
  <c r="I105" i="1"/>
  <c r="J105" i="1" s="1"/>
  <c r="E105" i="1"/>
  <c r="I104" i="1"/>
  <c r="J104" i="1" s="1"/>
  <c r="E104" i="1"/>
  <c r="I103" i="1"/>
  <c r="J103" i="1" s="1"/>
  <c r="E103" i="1"/>
  <c r="I102" i="1"/>
  <c r="J102" i="1" s="1"/>
  <c r="E102" i="1"/>
  <c r="I101" i="1"/>
  <c r="J101" i="1" s="1"/>
  <c r="E101" i="1"/>
  <c r="I100" i="1"/>
  <c r="J100" i="1" s="1"/>
  <c r="E100" i="1"/>
  <c r="J99" i="1"/>
  <c r="E99" i="1"/>
  <c r="K98" i="1"/>
  <c r="I98" i="1"/>
  <c r="J98" i="1" s="1"/>
  <c r="E98" i="1"/>
  <c r="J97" i="1"/>
  <c r="I97" i="1"/>
  <c r="E97" i="1"/>
  <c r="I96" i="1"/>
  <c r="J96" i="1" s="1"/>
  <c r="E96" i="1"/>
  <c r="J95" i="1"/>
  <c r="I95" i="1"/>
  <c r="E95" i="1"/>
  <c r="J92" i="1"/>
  <c r="J91" i="1"/>
  <c r="J90" i="1"/>
  <c r="I90" i="1"/>
  <c r="K89" i="1"/>
  <c r="J89" i="1"/>
  <c r="I89" i="1"/>
  <c r="E89" i="1"/>
  <c r="K88" i="1"/>
  <c r="J88" i="1"/>
  <c r="I88" i="1"/>
  <c r="E88" i="1"/>
  <c r="J87" i="1"/>
  <c r="I87" i="1"/>
  <c r="E87" i="1"/>
  <c r="J86" i="1"/>
  <c r="J85" i="1"/>
  <c r="J84" i="1"/>
  <c r="I84" i="1"/>
  <c r="K83" i="1"/>
  <c r="I83" i="1"/>
  <c r="J83" i="1" s="1"/>
  <c r="E83" i="1"/>
  <c r="K82" i="1"/>
  <c r="I82" i="1"/>
  <c r="J82" i="1" s="1"/>
  <c r="E82" i="1"/>
  <c r="I81" i="1"/>
  <c r="J81" i="1" s="1"/>
  <c r="E81" i="1"/>
  <c r="I80" i="1"/>
  <c r="J80" i="1" s="1"/>
  <c r="E80" i="1"/>
  <c r="I79" i="1"/>
  <c r="J79" i="1" s="1"/>
  <c r="E79" i="1"/>
  <c r="J78" i="1"/>
  <c r="I78" i="1"/>
  <c r="E78" i="1"/>
  <c r="J77" i="1"/>
  <c r="I77" i="1"/>
  <c r="E77" i="1"/>
  <c r="J76" i="1"/>
  <c r="I76" i="1"/>
  <c r="E76" i="1"/>
  <c r="J75" i="1"/>
  <c r="I75" i="1"/>
  <c r="E75" i="1"/>
  <c r="I74" i="1"/>
  <c r="J74" i="1" s="1"/>
  <c r="E74" i="1"/>
  <c r="I73" i="1"/>
  <c r="J73" i="1" s="1"/>
  <c r="C37" i="2" s="1"/>
  <c r="E73" i="1"/>
  <c r="I72" i="1"/>
  <c r="J72" i="1" s="1"/>
  <c r="E72" i="1"/>
  <c r="I71" i="1"/>
  <c r="J71" i="1" s="1"/>
  <c r="E71" i="1"/>
  <c r="I70" i="1"/>
  <c r="J70" i="1" s="1"/>
  <c r="E70" i="1"/>
  <c r="I69" i="1"/>
  <c r="J69" i="1" s="1"/>
  <c r="E69" i="1"/>
  <c r="I68" i="1"/>
  <c r="J68" i="1" s="1"/>
  <c r="E68" i="1"/>
  <c r="I67" i="1"/>
  <c r="J67" i="1" s="1"/>
  <c r="E67" i="1"/>
  <c r="J66" i="1"/>
  <c r="I66" i="1"/>
  <c r="E66" i="1"/>
  <c r="J65" i="1"/>
  <c r="I65" i="1"/>
  <c r="E65" i="1"/>
  <c r="J64" i="1"/>
  <c r="I64" i="1"/>
  <c r="E64" i="1"/>
  <c r="J63" i="1"/>
  <c r="I63" i="1"/>
  <c r="E63" i="1"/>
  <c r="K62" i="1"/>
  <c r="I62" i="1"/>
  <c r="J62" i="1" s="1"/>
  <c r="E62" i="1"/>
  <c r="K61" i="1"/>
  <c r="I61" i="1"/>
  <c r="J61" i="1" s="1"/>
  <c r="E61" i="1"/>
  <c r="K60" i="1"/>
  <c r="I60" i="1"/>
  <c r="J60" i="1" s="1"/>
  <c r="E60" i="1"/>
  <c r="J59" i="1"/>
  <c r="I59" i="1"/>
  <c r="E59" i="1"/>
  <c r="I58" i="1"/>
  <c r="J58" i="1" s="1"/>
  <c r="E58" i="1"/>
  <c r="I57" i="1"/>
  <c r="J57" i="1" s="1"/>
  <c r="E57" i="1"/>
  <c r="I56" i="1"/>
  <c r="J56" i="1" s="1"/>
  <c r="E56" i="1"/>
  <c r="K55" i="1"/>
  <c r="I55" i="1"/>
  <c r="J55" i="1" s="1"/>
  <c r="E55" i="1"/>
  <c r="K54" i="1"/>
  <c r="I54" i="1"/>
  <c r="J54" i="1" s="1"/>
  <c r="E54" i="1"/>
  <c r="K53" i="1"/>
  <c r="J53" i="1"/>
  <c r="C3" i="2" s="1"/>
  <c r="F3" i="2" s="1"/>
  <c r="I53" i="1"/>
  <c r="E53" i="1"/>
  <c r="J52" i="1"/>
  <c r="I52" i="1"/>
  <c r="E52" i="1"/>
  <c r="J51" i="1"/>
  <c r="I51" i="1"/>
  <c r="E51" i="1"/>
  <c r="J50" i="1"/>
  <c r="I50" i="1"/>
  <c r="E50" i="1"/>
  <c r="J49" i="1"/>
  <c r="I49" i="1"/>
  <c r="E49" i="1"/>
  <c r="J48" i="1"/>
  <c r="I48" i="1"/>
  <c r="E48" i="1"/>
  <c r="J47" i="1"/>
  <c r="I47" i="1"/>
  <c r="E47" i="1"/>
  <c r="J46" i="1"/>
  <c r="I46" i="1"/>
  <c r="E46" i="1"/>
  <c r="J45" i="1"/>
  <c r="I45" i="1"/>
  <c r="E45" i="1"/>
  <c r="J44" i="1"/>
  <c r="I44" i="1"/>
  <c r="E44" i="1"/>
  <c r="J43" i="1"/>
  <c r="I43" i="1"/>
  <c r="E43" i="1"/>
  <c r="J42" i="1"/>
  <c r="I42" i="1"/>
  <c r="E42" i="1"/>
  <c r="J41" i="1"/>
  <c r="I41" i="1"/>
  <c r="E41" i="1"/>
  <c r="J40" i="1"/>
  <c r="I40" i="1"/>
  <c r="E40" i="1"/>
  <c r="J39" i="1"/>
  <c r="I39" i="1"/>
  <c r="E39" i="1"/>
  <c r="J38" i="1"/>
  <c r="I38" i="1"/>
  <c r="E38" i="1"/>
  <c r="J37" i="1"/>
  <c r="E37" i="1"/>
  <c r="J36" i="1"/>
  <c r="E36" i="1"/>
  <c r="I36" i="1" s="1"/>
  <c r="J35" i="1"/>
  <c r="E35" i="1"/>
  <c r="I35" i="1" s="1"/>
  <c r="J34" i="1"/>
  <c r="C4" i="2" s="1"/>
  <c r="E34" i="1"/>
  <c r="I34" i="1" s="1"/>
  <c r="J33" i="1"/>
  <c r="I33" i="1"/>
  <c r="E33" i="1"/>
  <c r="J32" i="1"/>
  <c r="I32" i="1"/>
  <c r="E32" i="1"/>
  <c r="J31" i="1"/>
  <c r="I31" i="1"/>
  <c r="E31" i="1"/>
  <c r="J30" i="1"/>
  <c r="I30" i="1"/>
  <c r="E30" i="1"/>
  <c r="J29" i="1"/>
  <c r="E29" i="1"/>
  <c r="I29" i="1" s="1"/>
  <c r="J28" i="1"/>
  <c r="E28" i="1"/>
  <c r="I28" i="1" s="1"/>
  <c r="J27" i="1"/>
  <c r="E27" i="1"/>
  <c r="I27" i="1" s="1"/>
  <c r="J26" i="1"/>
  <c r="I26" i="1"/>
  <c r="E26" i="1"/>
  <c r="J25" i="1"/>
  <c r="I25" i="1"/>
  <c r="E25" i="1"/>
  <c r="J24" i="1"/>
  <c r="I24" i="1"/>
  <c r="E24" i="1"/>
  <c r="J23" i="1"/>
  <c r="I23" i="1"/>
  <c r="E23" i="1"/>
  <c r="J22" i="1"/>
  <c r="I22" i="1"/>
  <c r="E22" i="1"/>
  <c r="J21" i="1"/>
  <c r="I21" i="1"/>
  <c r="E21" i="1"/>
  <c r="J20" i="1"/>
  <c r="C41" i="2" s="1"/>
  <c r="K65" i="1" s="1"/>
  <c r="I20" i="1"/>
  <c r="E20" i="1"/>
  <c r="J19" i="1"/>
  <c r="E19" i="1"/>
  <c r="I19" i="1" s="1"/>
  <c r="J18" i="1"/>
  <c r="E18" i="1"/>
  <c r="I18" i="1" s="1"/>
  <c r="J17" i="1"/>
  <c r="E17" i="1"/>
  <c r="I17" i="1" s="1"/>
  <c r="J16" i="1"/>
  <c r="E16" i="1"/>
  <c r="I16" i="1" s="1"/>
  <c r="J15" i="1"/>
  <c r="E15" i="1"/>
  <c r="I15" i="1" s="1"/>
  <c r="J14" i="1"/>
  <c r="I14" i="1"/>
  <c r="E14" i="1"/>
  <c r="J13" i="1"/>
  <c r="I13" i="1"/>
  <c r="E13" i="1"/>
  <c r="J12" i="1"/>
  <c r="I12" i="1"/>
  <c r="E12" i="1"/>
  <c r="J11" i="1"/>
  <c r="I11" i="1"/>
  <c r="E11" i="1"/>
  <c r="J10" i="1"/>
  <c r="I10" i="1"/>
  <c r="E10" i="1"/>
  <c r="J9" i="1"/>
  <c r="C5" i="2" s="1"/>
  <c r="I9" i="1"/>
  <c r="E9" i="1"/>
  <c r="J8" i="1"/>
  <c r="I8" i="1"/>
  <c r="E8" i="1"/>
  <c r="J7" i="1"/>
  <c r="E7" i="1"/>
  <c r="I7" i="1" s="1"/>
  <c r="J6" i="1"/>
  <c r="C9" i="2" s="1"/>
  <c r="E6" i="1"/>
  <c r="I6" i="1" s="1"/>
  <c r="J5" i="1"/>
  <c r="E5" i="1"/>
  <c r="I5" i="1" s="1"/>
  <c r="J4" i="1"/>
  <c r="E4" i="1"/>
  <c r="I4" i="1" s="1"/>
  <c r="J3" i="1"/>
  <c r="E3" i="1"/>
  <c r="I3" i="1" s="1"/>
  <c r="L2" i="1"/>
  <c r="J2" i="1"/>
  <c r="E2" i="1"/>
  <c r="I2" i="1" s="1"/>
  <c r="G37" i="2" l="1"/>
  <c r="F37" i="2"/>
  <c r="K77" i="6"/>
  <c r="K24" i="6"/>
  <c r="K73" i="1"/>
  <c r="K116" i="6"/>
  <c r="K155" i="1"/>
  <c r="K118" i="6"/>
  <c r="K117" i="6"/>
  <c r="G9" i="2"/>
  <c r="F9" i="2"/>
  <c r="K100" i="6"/>
  <c r="K99" i="6"/>
  <c r="K71" i="6"/>
  <c r="K70" i="6"/>
  <c r="K14" i="6"/>
  <c r="K13" i="6"/>
  <c r="K180" i="1"/>
  <c r="K179" i="1"/>
  <c r="K178" i="1"/>
  <c r="K165" i="1"/>
  <c r="K164" i="1"/>
  <c r="K163" i="1"/>
  <c r="K8" i="1"/>
  <c r="K6" i="1"/>
  <c r="K281" i="6"/>
  <c r="K135" i="6"/>
  <c r="K93" i="6"/>
  <c r="K92" i="6"/>
  <c r="K91" i="6"/>
  <c r="K90" i="6"/>
  <c r="K89" i="6"/>
  <c r="G30" i="2"/>
  <c r="K44" i="6"/>
  <c r="K43" i="6"/>
  <c r="K42" i="6"/>
  <c r="K41" i="6"/>
  <c r="K40" i="6"/>
  <c r="F30" i="2"/>
  <c r="K144" i="6"/>
  <c r="K131" i="1"/>
  <c r="K95" i="6"/>
  <c r="K94" i="6"/>
  <c r="K103" i="6"/>
  <c r="K102" i="6"/>
  <c r="G5" i="2"/>
  <c r="K111" i="6"/>
  <c r="K66" i="6"/>
  <c r="K65" i="6"/>
  <c r="K53" i="6"/>
  <c r="K112" i="6"/>
  <c r="F5" i="2"/>
  <c r="K9" i="1"/>
  <c r="K116" i="1"/>
  <c r="K115" i="1"/>
  <c r="K114" i="1"/>
  <c r="K141" i="1"/>
  <c r="K140" i="1"/>
  <c r="K43" i="1"/>
  <c r="K48" i="1"/>
  <c r="K290" i="6"/>
  <c r="K289" i="6"/>
  <c r="K253" i="6"/>
  <c r="K252" i="6"/>
  <c r="K251" i="6"/>
  <c r="K247" i="6"/>
  <c r="K246" i="6"/>
  <c r="K245" i="6"/>
  <c r="K244" i="6"/>
  <c r="K243" i="6"/>
  <c r="K242" i="6"/>
  <c r="K152" i="6"/>
  <c r="K151" i="6"/>
  <c r="K169" i="6"/>
  <c r="K168" i="6"/>
  <c r="K167" i="6"/>
  <c r="K101" i="6"/>
  <c r="G4" i="2"/>
  <c r="F4" i="2"/>
  <c r="K226" i="1"/>
  <c r="K212" i="1"/>
  <c r="K211" i="1"/>
  <c r="K52" i="6"/>
  <c r="K72" i="6"/>
  <c r="K132" i="1"/>
  <c r="K34" i="1"/>
  <c r="K39" i="1"/>
  <c r="K136" i="1"/>
  <c r="K135" i="1"/>
  <c r="K134" i="1"/>
  <c r="K133" i="1"/>
  <c r="K107" i="1"/>
  <c r="K106" i="1"/>
  <c r="K104" i="1"/>
  <c r="K103" i="1"/>
  <c r="C11" i="2"/>
  <c r="C34" i="2"/>
  <c r="C38" i="2"/>
  <c r="C39" i="2"/>
  <c r="C26" i="2"/>
  <c r="K20" i="1"/>
  <c r="C45" i="2"/>
  <c r="G3" i="2"/>
  <c r="C13" i="2"/>
  <c r="C31" i="2"/>
  <c r="C25" i="2"/>
  <c r="C10" i="2"/>
  <c r="C23" i="2"/>
  <c r="C17" i="2"/>
  <c r="C2" i="2"/>
  <c r="C33" i="2"/>
  <c r="C35" i="2"/>
  <c r="C24" i="2"/>
  <c r="C16" i="2"/>
  <c r="K306" i="6"/>
  <c r="K190" i="6"/>
  <c r="K213" i="1"/>
  <c r="G46" i="2"/>
  <c r="C12" i="2"/>
  <c r="G41" i="2"/>
  <c r="F41" i="2"/>
  <c r="K205" i="1"/>
  <c r="K200" i="1"/>
  <c r="K74" i="6"/>
  <c r="K73" i="6"/>
  <c r="C22" i="2"/>
  <c r="C21" i="2"/>
  <c r="C18" i="2"/>
  <c r="K20" i="6"/>
  <c r="K26" i="6"/>
  <c r="K27" i="6"/>
  <c r="K28" i="6"/>
  <c r="F15" i="2"/>
  <c r="F19" i="2"/>
  <c r="F42" i="2"/>
  <c r="J110" i="6"/>
  <c r="J117" i="6"/>
  <c r="J125" i="6"/>
  <c r="F8" i="2"/>
  <c r="F14" i="2"/>
  <c r="F29" i="2"/>
  <c r="K132" i="6"/>
  <c r="K173" i="6"/>
  <c r="K82" i="6"/>
  <c r="K81" i="6"/>
  <c r="K278" i="6"/>
  <c r="K86" i="6"/>
  <c r="K85" i="6"/>
  <c r="K131" i="6"/>
  <c r="K80" i="6"/>
  <c r="K79" i="6"/>
  <c r="G42" i="2"/>
  <c r="K174" i="6"/>
  <c r="F40" i="2"/>
  <c r="J112" i="6"/>
  <c r="J120" i="6"/>
  <c r="J124" i="6"/>
  <c r="J131" i="6"/>
  <c r="H6" i="7"/>
  <c r="H7" i="7"/>
  <c r="H11" i="7"/>
  <c r="H16" i="7"/>
  <c r="H21" i="7"/>
  <c r="H25" i="7"/>
  <c r="H30" i="7"/>
  <c r="H34" i="7"/>
  <c r="H38" i="7"/>
  <c r="G41" i="7"/>
  <c r="K162" i="6" l="1"/>
  <c r="K161" i="6"/>
  <c r="K121" i="6"/>
  <c r="G18" i="2"/>
  <c r="F18" i="2"/>
  <c r="K119" i="6"/>
  <c r="K120" i="6"/>
  <c r="K119" i="1"/>
  <c r="K99" i="1"/>
  <c r="K277" i="6"/>
  <c r="K276" i="6"/>
  <c r="K275" i="6"/>
  <c r="K84" i="6"/>
  <c r="G35" i="2"/>
  <c r="K31" i="6"/>
  <c r="F35" i="2"/>
  <c r="K71" i="1"/>
  <c r="K23" i="1"/>
  <c r="K254" i="6"/>
  <c r="K255" i="6"/>
  <c r="K302" i="6"/>
  <c r="K301" i="6"/>
  <c r="K210" i="6"/>
  <c r="K209" i="6"/>
  <c r="K222" i="1"/>
  <c r="K216" i="1"/>
  <c r="K210" i="1"/>
  <c r="K274" i="6"/>
  <c r="K273" i="6"/>
  <c r="K182" i="6"/>
  <c r="K122" i="6"/>
  <c r="F13" i="2"/>
  <c r="K61" i="6"/>
  <c r="K19" i="6"/>
  <c r="K18" i="6"/>
  <c r="K14" i="1"/>
  <c r="G13" i="2"/>
  <c r="K150" i="1"/>
  <c r="K149" i="1"/>
  <c r="K52" i="1"/>
  <c r="K13" i="1"/>
  <c r="G26" i="2"/>
  <c r="F26" i="2"/>
  <c r="K129" i="1"/>
  <c r="K33" i="1"/>
  <c r="K77" i="1"/>
  <c r="K164" i="6"/>
  <c r="K163" i="6"/>
  <c r="K157" i="6"/>
  <c r="K156" i="6"/>
  <c r="K155" i="6"/>
  <c r="K125" i="6"/>
  <c r="K124" i="6"/>
  <c r="K123" i="6"/>
  <c r="F11" i="2"/>
  <c r="K221" i="1"/>
  <c r="K214" i="1"/>
  <c r="K108" i="6"/>
  <c r="K107" i="6"/>
  <c r="K106" i="6"/>
  <c r="K63" i="6"/>
  <c r="K174" i="1"/>
  <c r="K173" i="1"/>
  <c r="K160" i="1"/>
  <c r="K44" i="1"/>
  <c r="G11" i="2"/>
  <c r="K139" i="1"/>
  <c r="K138" i="1"/>
  <c r="K49" i="1"/>
  <c r="K4" i="1"/>
  <c r="F12" i="2"/>
  <c r="G12" i="2"/>
  <c r="K112" i="1"/>
  <c r="K113" i="1"/>
  <c r="K7" i="1"/>
  <c r="K148" i="1"/>
  <c r="K147" i="1"/>
  <c r="K46" i="1"/>
  <c r="K111" i="1"/>
  <c r="K37" i="1"/>
  <c r="K96" i="6"/>
  <c r="K114" i="6"/>
  <c r="K98" i="6"/>
  <c r="K97" i="6"/>
  <c r="K67" i="6"/>
  <c r="G10" i="2"/>
  <c r="K145" i="6"/>
  <c r="K115" i="6"/>
  <c r="K69" i="6"/>
  <c r="K68" i="6"/>
  <c r="K36" i="1"/>
  <c r="K41" i="1"/>
  <c r="K137" i="1"/>
  <c r="K59" i="1"/>
  <c r="F10" i="2"/>
  <c r="K110" i="1"/>
  <c r="K109" i="1"/>
  <c r="K108" i="1"/>
  <c r="K105" i="1"/>
  <c r="K102" i="1"/>
  <c r="K87" i="1"/>
  <c r="K267" i="6"/>
  <c r="K266" i="6"/>
  <c r="K265" i="6"/>
  <c r="K127" i="6"/>
  <c r="K262" i="6"/>
  <c r="K181" i="6"/>
  <c r="K180" i="6"/>
  <c r="K177" i="6"/>
  <c r="K176" i="6"/>
  <c r="K175" i="6"/>
  <c r="K225" i="1"/>
  <c r="K196" i="1"/>
  <c r="G39" i="2"/>
  <c r="K76" i="6"/>
  <c r="K75" i="6"/>
  <c r="K23" i="6"/>
  <c r="F39" i="2"/>
  <c r="K123" i="1"/>
  <c r="K121" i="1"/>
  <c r="K120" i="1"/>
  <c r="K24" i="1"/>
  <c r="K91" i="1"/>
  <c r="K64" i="1"/>
  <c r="K90" i="1"/>
  <c r="K283" i="6"/>
  <c r="K282" i="6"/>
  <c r="K130" i="6"/>
  <c r="K129" i="6"/>
  <c r="K128" i="6"/>
  <c r="K311" i="6"/>
  <c r="K310" i="6"/>
  <c r="K235" i="6"/>
  <c r="K232" i="6"/>
  <c r="K200" i="6"/>
  <c r="K199" i="6"/>
  <c r="K198" i="6"/>
  <c r="K197" i="6"/>
  <c r="K196" i="6"/>
  <c r="K195" i="6"/>
  <c r="G33" i="2"/>
  <c r="F33" i="2"/>
  <c r="K208" i="1"/>
  <c r="K25" i="6"/>
  <c r="K21" i="6"/>
  <c r="K170" i="1"/>
  <c r="K169" i="1"/>
  <c r="K168" i="1"/>
  <c r="K167" i="1"/>
  <c r="K26" i="1"/>
  <c r="K118" i="1"/>
  <c r="K117" i="1"/>
  <c r="K18" i="1"/>
  <c r="K72" i="1"/>
  <c r="K294" i="6"/>
  <c r="K142" i="6"/>
  <c r="G22" i="2"/>
  <c r="K179" i="6"/>
  <c r="K178" i="6"/>
  <c r="K39" i="6"/>
  <c r="K38" i="6"/>
  <c r="K37" i="6"/>
  <c r="F22" i="2"/>
  <c r="K143" i="6"/>
  <c r="K176" i="1"/>
  <c r="K175" i="1"/>
  <c r="K30" i="1"/>
  <c r="K80" i="1"/>
  <c r="K79" i="1"/>
  <c r="K75" i="1"/>
  <c r="K74" i="1"/>
  <c r="K27" i="1"/>
  <c r="K152" i="1"/>
  <c r="K151" i="1"/>
  <c r="K104" i="6"/>
  <c r="K60" i="6"/>
  <c r="K59" i="6"/>
  <c r="K58" i="6"/>
  <c r="K57" i="6"/>
  <c r="K50" i="6"/>
  <c r="K49" i="6"/>
  <c r="K48" i="6"/>
  <c r="K47" i="6"/>
  <c r="G16" i="2"/>
  <c r="F16" i="2"/>
  <c r="K42" i="1"/>
  <c r="K35" i="1"/>
  <c r="K47" i="1"/>
  <c r="K146" i="1"/>
  <c r="K145" i="1"/>
  <c r="K144" i="1"/>
  <c r="K96" i="1"/>
  <c r="K95" i="1"/>
  <c r="K40" i="1"/>
  <c r="K154" i="6"/>
  <c r="K153" i="6"/>
  <c r="K147" i="6"/>
  <c r="K105" i="6"/>
  <c r="C47" i="2"/>
  <c r="K146" i="6"/>
  <c r="K17" i="6"/>
  <c r="K16" i="6"/>
  <c r="K15" i="6"/>
  <c r="G2" i="2"/>
  <c r="K183" i="1"/>
  <c r="K182" i="1"/>
  <c r="K181" i="1"/>
  <c r="K12" i="1"/>
  <c r="F2" i="2"/>
  <c r="K94" i="1"/>
  <c r="K56" i="1"/>
  <c r="K93" i="1"/>
  <c r="K84" i="1"/>
  <c r="K92" i="1"/>
  <c r="K285" i="6"/>
  <c r="K284" i="6"/>
  <c r="K293" i="6"/>
  <c r="K141" i="6"/>
  <c r="K140" i="6"/>
  <c r="K139" i="6"/>
  <c r="K138" i="6"/>
  <c r="K137" i="6"/>
  <c r="K256" i="6"/>
  <c r="K261" i="6"/>
  <c r="G25" i="2"/>
  <c r="F25" i="2"/>
  <c r="K220" i="1"/>
  <c r="K219" i="1"/>
  <c r="K184" i="1"/>
  <c r="K177" i="1"/>
  <c r="K166" i="1"/>
  <c r="K126" i="1"/>
  <c r="K32" i="1"/>
  <c r="K28" i="1"/>
  <c r="K76" i="1"/>
  <c r="K160" i="6"/>
  <c r="G45" i="2"/>
  <c r="K154" i="1"/>
  <c r="K153" i="1"/>
  <c r="F45" i="2"/>
  <c r="K56" i="6"/>
  <c r="K55" i="6"/>
  <c r="K54" i="6"/>
  <c r="K46" i="6"/>
  <c r="K45" i="6"/>
  <c r="K113" i="6"/>
  <c r="K12" i="6"/>
  <c r="K11" i="6"/>
  <c r="K10" i="6"/>
  <c r="K162" i="1"/>
  <c r="K161" i="1"/>
  <c r="K2" i="1"/>
  <c r="K11" i="1"/>
  <c r="K5" i="1"/>
  <c r="K97" i="1"/>
  <c r="K101" i="1"/>
  <c r="K100" i="1"/>
  <c r="K288" i="6"/>
  <c r="K287" i="6"/>
  <c r="K280" i="6"/>
  <c r="K279" i="6"/>
  <c r="K250" i="6"/>
  <c r="K249" i="6"/>
  <c r="K87" i="6"/>
  <c r="K313" i="6"/>
  <c r="K240" i="6"/>
  <c r="K239" i="6"/>
  <c r="K238" i="6"/>
  <c r="K237" i="6"/>
  <c r="K236" i="6"/>
  <c r="G38" i="2"/>
  <c r="K204" i="1"/>
  <c r="K203" i="1"/>
  <c r="K199" i="1"/>
  <c r="F38" i="2"/>
  <c r="K35" i="6"/>
  <c r="K34" i="6"/>
  <c r="K33" i="6"/>
  <c r="K32" i="6"/>
  <c r="K85" i="1"/>
  <c r="K21" i="1"/>
  <c r="K68" i="1"/>
  <c r="K67" i="1"/>
  <c r="K66" i="1"/>
  <c r="K58" i="1"/>
  <c r="K57" i="1"/>
  <c r="K86" i="1"/>
  <c r="K17" i="1"/>
  <c r="K136" i="6"/>
  <c r="K88" i="6"/>
  <c r="K36" i="6"/>
  <c r="F21" i="2"/>
  <c r="G21" i="2"/>
  <c r="K128" i="1"/>
  <c r="K127" i="1"/>
  <c r="K31" i="1"/>
  <c r="K78" i="1"/>
  <c r="F24" i="2"/>
  <c r="K215" i="1"/>
  <c r="G24" i="2"/>
  <c r="K130" i="1"/>
  <c r="K125" i="1"/>
  <c r="K124" i="1"/>
  <c r="K29" i="1"/>
  <c r="K81" i="1"/>
  <c r="K150" i="6"/>
  <c r="K149" i="6"/>
  <c r="K148" i="6"/>
  <c r="K166" i="6"/>
  <c r="K165" i="6"/>
  <c r="K159" i="6"/>
  <c r="K158" i="6"/>
  <c r="K109" i="6"/>
  <c r="F17" i="2"/>
  <c r="K110" i="6"/>
  <c r="K64" i="6"/>
  <c r="K51" i="6"/>
  <c r="G17" i="2"/>
  <c r="K3" i="1"/>
  <c r="K38" i="1"/>
  <c r="K143" i="1"/>
  <c r="K142" i="1"/>
  <c r="K51" i="1"/>
  <c r="K50" i="1"/>
  <c r="K10" i="1"/>
  <c r="K45" i="1"/>
  <c r="K126" i="6"/>
  <c r="K172" i="6"/>
  <c r="K171" i="6"/>
  <c r="K241" i="6"/>
  <c r="K234" i="6"/>
  <c r="K206" i="6"/>
  <c r="K205" i="6"/>
  <c r="K203" i="6"/>
  <c r="K202" i="6"/>
  <c r="K194" i="6"/>
  <c r="K193" i="6"/>
  <c r="K192" i="6"/>
  <c r="K188" i="6"/>
  <c r="K187" i="6"/>
  <c r="K186" i="6"/>
  <c r="K224" i="1"/>
  <c r="K223" i="1"/>
  <c r="K209" i="1"/>
  <c r="K207" i="1"/>
  <c r="K206" i="1"/>
  <c r="K201" i="1"/>
  <c r="K198" i="1"/>
  <c r="G31" i="2"/>
  <c r="K22" i="6"/>
  <c r="F31" i="2"/>
  <c r="K195" i="1"/>
  <c r="K25" i="1"/>
  <c r="K19" i="1"/>
  <c r="K122" i="1"/>
  <c r="K16" i="1"/>
  <c r="K70" i="1"/>
  <c r="K286" i="6"/>
  <c r="K134" i="6"/>
  <c r="K133" i="6"/>
  <c r="K260" i="6"/>
  <c r="K258" i="6"/>
  <c r="K83" i="6"/>
  <c r="K263" i="6"/>
  <c r="K228" i="6"/>
  <c r="K227" i="6"/>
  <c r="K226" i="6"/>
  <c r="K225" i="6"/>
  <c r="K223" i="6"/>
  <c r="K219" i="6"/>
  <c r="K218" i="6"/>
  <c r="K217" i="6"/>
  <c r="K216" i="6"/>
  <c r="K215" i="6"/>
  <c r="K214" i="6"/>
  <c r="G34" i="2"/>
  <c r="K218" i="1"/>
  <c r="K217" i="1"/>
  <c r="K197" i="1"/>
  <c r="F34" i="2"/>
  <c r="K30" i="6"/>
  <c r="K172" i="1"/>
  <c r="K171" i="1"/>
  <c r="K22" i="1"/>
  <c r="K15" i="1"/>
  <c r="K69" i="1"/>
  <c r="K63" i="1"/>
</calcChain>
</file>

<file path=xl/comments1.xml><?xml version="1.0" encoding="utf-8"?>
<comments xmlns="http://schemas.openxmlformats.org/spreadsheetml/2006/main">
  <authors>
    <author/>
  </authors>
  <commentList>
    <comment ref="H24" authorId="0" shapeId="0">
      <text>
        <r>
          <rPr>
            <sz val="10"/>
            <color rgb="FF000000"/>
            <rFont val="Arial"/>
          </rPr>
          <t>47 sv</t>
        </r>
      </text>
    </comment>
    <comment ref="C114" authorId="0" shapeId="0">
      <text>
        <r>
          <rPr>
            <sz val="10"/>
            <color rgb="FF000000"/>
            <rFont val="Arial"/>
          </rPr>
          <t xml:space="preserve">Môn mới bổ sung
</t>
        </r>
      </text>
    </comment>
    <comment ref="X127" authorId="0" shapeId="0">
      <text>
        <r>
          <rPr>
            <sz val="10"/>
            <color rgb="FF000000"/>
            <rFont val="Arial"/>
          </rPr>
          <t>Thừa do có 1.5TC</t>
        </r>
      </text>
    </comment>
  </commentList>
</comments>
</file>

<file path=xl/sharedStrings.xml><?xml version="1.0" encoding="utf-8"?>
<sst xmlns="http://schemas.openxmlformats.org/spreadsheetml/2006/main" count="4883" uniqueCount="643">
  <si>
    <t>c</t>
  </si>
  <si>
    <t>Bộ môn</t>
  </si>
  <si>
    <t>Số giờ dạy</t>
  </si>
  <si>
    <t>TT</t>
  </si>
  <si>
    <t>Họ tên Giáo viên
(Không gõ bằng 
bàn phím)</t>
  </si>
  <si>
    <t>M· GV</t>
  </si>
  <si>
    <t>Hä tªn</t>
  </si>
  <si>
    <t>M· BM</t>
  </si>
  <si>
    <t>Tªn BM</t>
  </si>
  <si>
    <t>Nguyễn Hoàng Điệp</t>
  </si>
  <si>
    <t>CNPM</t>
  </si>
  <si>
    <t>Tên MH
Không tự sửa tên HP, số TC và thay tên... mà phải cập nhật thay đổi ở biên bản</t>
  </si>
  <si>
    <t>CV khác</t>
  </si>
  <si>
    <t>Giờ TC</t>
  </si>
  <si>
    <t>Thừa giờ</t>
  </si>
  <si>
    <t>Thiếu</t>
  </si>
  <si>
    <t>Ghi chú</t>
  </si>
  <si>
    <t>Số tín chỉ</t>
  </si>
  <si>
    <t>Nguyễn Văn Hậu</t>
  </si>
  <si>
    <t>02007</t>
  </si>
  <si>
    <t>Số giờ môn học</t>
  </si>
  <si>
    <t>Mã lớp</t>
  </si>
  <si>
    <t>CƠ SỞ</t>
  </si>
  <si>
    <t>Số sv</t>
  </si>
  <si>
    <t>Hệ 
số</t>
  </si>
  <si>
    <t>Bé m«n C«ng nghÖ phÇn mÒm</t>
  </si>
  <si>
    <t>Trần Đỗ Thu Hà</t>
  </si>
  <si>
    <t>Giờ quy đổi</t>
  </si>
  <si>
    <t>Tổng giờ từng GV</t>
  </si>
  <si>
    <t>Nguyễn Hữu Đông</t>
  </si>
  <si>
    <t>Đào Anh Hiển</t>
  </si>
  <si>
    <t>Tiến độ TH ít nhất sau mấy tiết lý thuyết</t>
  </si>
  <si>
    <t>Điều chỉnh lại tiến độ lý thuyết (nếu cần)</t>
  </si>
  <si>
    <t>Ưu tiên sử dụng
  phòng học</t>
  </si>
  <si>
    <t>T21</t>
  </si>
  <si>
    <t>02010</t>
  </si>
  <si>
    <t>Chu Thị Minh Huệ</t>
  </si>
  <si>
    <t>02011</t>
  </si>
  <si>
    <t>Nguyễn Quang Hoan</t>
  </si>
  <si>
    <t>T22</t>
  </si>
  <si>
    <t>T23</t>
  </si>
  <si>
    <t>T24</t>
  </si>
  <si>
    <t>T25</t>
  </si>
  <si>
    <t>T26</t>
  </si>
  <si>
    <t>02015</t>
  </si>
  <si>
    <t>Ngô Thanh Huyền</t>
  </si>
  <si>
    <t>T27</t>
  </si>
  <si>
    <t>T28</t>
  </si>
  <si>
    <t>T29</t>
  </si>
  <si>
    <t>T30</t>
  </si>
  <si>
    <t>T31</t>
  </si>
  <si>
    <t>02016</t>
  </si>
  <si>
    <t>T32</t>
  </si>
  <si>
    <t>T33</t>
  </si>
  <si>
    <t>T34</t>
  </si>
  <si>
    <t>T35</t>
  </si>
  <si>
    <t>T36</t>
  </si>
  <si>
    <t>T37</t>
  </si>
  <si>
    <t>T38</t>
  </si>
  <si>
    <t>T39</t>
  </si>
  <si>
    <t>T40</t>
  </si>
  <si>
    <t>T41</t>
  </si>
  <si>
    <t>T42</t>
  </si>
  <si>
    <t>T43</t>
  </si>
  <si>
    <t>T44</t>
  </si>
  <si>
    <t>T45</t>
  </si>
  <si>
    <t>T46</t>
  </si>
  <si>
    <t>T47</t>
  </si>
  <si>
    <t>T48</t>
  </si>
  <si>
    <t>T49</t>
  </si>
  <si>
    <t>T50</t>
  </si>
  <si>
    <t>T51</t>
  </si>
  <si>
    <t>T52</t>
  </si>
  <si>
    <t>Trịnh Thị Nhị</t>
  </si>
  <si>
    <t>Lê Thị Thu Hương</t>
  </si>
  <si>
    <t>Sy so tong cua Lop ghep</t>
  </si>
  <si>
    <t>02017</t>
  </si>
  <si>
    <t>Nguyễn Minh Quý</t>
  </si>
  <si>
    <t>Bộ môn/GV</t>
  </si>
  <si>
    <t>Th? t? ban d?u</t>
  </si>
  <si>
    <t>TC phòng</t>
  </si>
  <si>
    <t>02020</t>
  </si>
  <si>
    <t>Lê Quang Lợi</t>
  </si>
  <si>
    <t>02027</t>
  </si>
  <si>
    <t>Nguyễn Thị Thu Hiền</t>
  </si>
  <si>
    <t>Nguyễn Thị Hải Năng</t>
  </si>
  <si>
    <t>Malopcat</t>
  </si>
  <si>
    <t>Co s?</t>
  </si>
  <si>
    <t>Phong d? ki?n</t>
  </si>
  <si>
    <t>Ca hoc</t>
  </si>
  <si>
    <t>02029</t>
  </si>
  <si>
    <t>02033</t>
  </si>
  <si>
    <t>Hoàng Quốc Việt</t>
  </si>
  <si>
    <t>Đỗ Thị Thu Trang</t>
  </si>
  <si>
    <t>Thực tập tốt nghiệp</t>
  </si>
  <si>
    <t>02034</t>
  </si>
  <si>
    <t>Nguyễn Văn Quyết</t>
  </si>
  <si>
    <t>02037</t>
  </si>
  <si>
    <t>Nguyễn Minh Tiến</t>
  </si>
  <si>
    <t>Cơ sở 2</t>
  </si>
  <si>
    <t>02039</t>
  </si>
  <si>
    <t>Nguyễn Đăng Khoa</t>
  </si>
  <si>
    <t>02046</t>
  </si>
  <si>
    <t>Lê Thị Ngọc Hồi</t>
  </si>
  <si>
    <t>02050</t>
  </si>
  <si>
    <t>Vũ Thị Giang</t>
  </si>
  <si>
    <t>KTMT</t>
  </si>
  <si>
    <t>02051</t>
  </si>
  <si>
    <t>Lê Trung Hiếu</t>
  </si>
  <si>
    <t>02052</t>
  </si>
  <si>
    <t>Phạm Ngọc Hưng</t>
  </si>
  <si>
    <t>02055</t>
  </si>
  <si>
    <t>Võ Thị Thanh Mai</t>
  </si>
  <si>
    <t>02058</t>
  </si>
  <si>
    <t>Trần Thị Phương</t>
  </si>
  <si>
    <t>02063</t>
  </si>
  <si>
    <t>Thỉnh Giảng Thầy Ân</t>
  </si>
  <si>
    <t>Nguyễn Vinh Quy</t>
  </si>
  <si>
    <t>Bùi Thế Hồng</t>
  </si>
  <si>
    <t>02065</t>
  </si>
  <si>
    <t>Chu Bá Thành</t>
  </si>
  <si>
    <t>02080</t>
  </si>
  <si>
    <t>Vũ Đức Thi</t>
  </si>
  <si>
    <t>Vũ Huy Thế</t>
  </si>
  <si>
    <t>02084</t>
  </si>
  <si>
    <t>Bé m«n Kü thuËt m¸y tÝnh</t>
  </si>
  <si>
    <t>Nguyễn Đình Chiến</t>
  </si>
  <si>
    <t>02002</t>
  </si>
  <si>
    <t>Đặng Vân Anh</t>
  </si>
  <si>
    <t>MMT&amp;TT</t>
  </si>
  <si>
    <t>02003</t>
  </si>
  <si>
    <t>Phạm Minh Chuẩn</t>
  </si>
  <si>
    <t>02006</t>
  </si>
  <si>
    <t>Nguyễn Thị Thanh Huệ</t>
  </si>
  <si>
    <t>x</t>
  </si>
  <si>
    <t>02018</t>
  </si>
  <si>
    <t>Phạm Quốc Hùng</t>
  </si>
  <si>
    <t>Khoa Công nghệ thông tin</t>
  </si>
  <si>
    <t>XN</t>
  </si>
  <si>
    <t>02026</t>
  </si>
  <si>
    <t>Vi Hoài Nam</t>
  </si>
  <si>
    <t>02028</t>
  </si>
  <si>
    <t>Vũ Khánh Quý</t>
  </si>
  <si>
    <t>02049</t>
  </si>
  <si>
    <t>Nguyễn Duy Tân</t>
  </si>
  <si>
    <t>02053</t>
  </si>
  <si>
    <t>Vũ Xuân Thắng</t>
  </si>
  <si>
    <t>02061</t>
  </si>
  <si>
    <t>Đỗ Thị Huyền Trang</t>
  </si>
  <si>
    <t>Lê Văn Vịnh</t>
  </si>
  <si>
    <t>02062</t>
  </si>
  <si>
    <t>Huỳnh Thúc Cước</t>
  </si>
  <si>
    <t>Đỗ Thị Thu</t>
  </si>
  <si>
    <t>TT Aptech</t>
  </si>
  <si>
    <t>02064</t>
  </si>
  <si>
    <t>Hồ Khánh Lâm</t>
  </si>
  <si>
    <t>Hồ Bạch Tuyết</t>
  </si>
  <si>
    <t>02066</t>
  </si>
  <si>
    <t>Trịnh Văn Loan</t>
  </si>
  <si>
    <t>Nguyễn Gia Ba</t>
  </si>
  <si>
    <t>Hậu thêm</t>
  </si>
  <si>
    <t>02072</t>
  </si>
  <si>
    <t>02083</t>
  </si>
  <si>
    <t>Mời Gv Thỉnh Giảng</t>
  </si>
  <si>
    <t>Bé m«n m¹ng m¸y tÝnh &amp; TT</t>
  </si>
  <si>
    <t>Nguyễn Văn Hạnh</t>
  </si>
  <si>
    <t>02000</t>
  </si>
  <si>
    <t>Thực tập NVSP</t>
  </si>
  <si>
    <t>Đào Thị Thu Diệp</t>
  </si>
  <si>
    <t>Nguyễn Bá Tường</t>
  </si>
  <si>
    <t>02004</t>
  </si>
  <si>
    <t>02012</t>
  </si>
  <si>
    <t>đây là sĩ số cx rồi nhé</t>
  </si>
  <si>
    <t>Nguyễn Đình Hân</t>
  </si>
  <si>
    <t>02019</t>
  </si>
  <si>
    <t>02023</t>
  </si>
  <si>
    <t>Hồ KhánhLâm</t>
  </si>
  <si>
    <t>02030</t>
  </si>
  <si>
    <t>02031</t>
  </si>
  <si>
    <t>02036</t>
  </si>
  <si>
    <t>02038</t>
  </si>
  <si>
    <t>Đồ án/Khóa luận tốt nghiệp</t>
  </si>
  <si>
    <t>02040</t>
  </si>
  <si>
    <t>Vũ Trí Lương</t>
  </si>
  <si>
    <t>02042</t>
  </si>
  <si>
    <t>02043</t>
  </si>
  <si>
    <t>Nguyễn Thị Hiền</t>
  </si>
  <si>
    <t>02047</t>
  </si>
  <si>
    <t>Nguyễn Bá Hiếu</t>
  </si>
  <si>
    <t>02048</t>
  </si>
  <si>
    <t>02054</t>
  </si>
  <si>
    <t>Nguyễn Thu Thủy</t>
  </si>
  <si>
    <t>02057</t>
  </si>
  <si>
    <t>Lê Công Thành</t>
  </si>
  <si>
    <t>DA</t>
  </si>
  <si>
    <t>02059</t>
  </si>
  <si>
    <t>Trần Thị Bốn</t>
  </si>
  <si>
    <t>02060</t>
  </si>
  <si>
    <t>02069</t>
  </si>
  <si>
    <t>02056</t>
  </si>
  <si>
    <t>Dư Anh Quý</t>
  </si>
  <si>
    <t>02067</t>
  </si>
  <si>
    <t>Nguyễn Thị Hải Minh</t>
  </si>
  <si>
    <t>02068</t>
  </si>
  <si>
    <t>02070</t>
  </si>
  <si>
    <t>02071</t>
  </si>
  <si>
    <t>02079</t>
  </si>
  <si>
    <t>Nguyễn Thị Huyền</t>
  </si>
  <si>
    <t>02082</t>
  </si>
  <si>
    <t>02085</t>
  </si>
  <si>
    <t>Bùi Dương Hưng</t>
  </si>
  <si>
    <t>Khoa C«ng nghÖ th«ng tin</t>
  </si>
  <si>
    <t>02005</t>
  </si>
  <si>
    <t>Hoàng Trọng Thế</t>
  </si>
  <si>
    <t>02022</t>
  </si>
  <si>
    <t>Nguyễn Đăng Thế</t>
  </si>
  <si>
    <t>02024</t>
  </si>
  <si>
    <t>Lưu Văn Tân</t>
  </si>
  <si>
    <t>02025</t>
  </si>
  <si>
    <t>Nguyễn Khánh Trình</t>
  </si>
  <si>
    <t>02041</t>
  </si>
  <si>
    <t xml:space="preserve">KẾ HOẠCH GIẢNG DẠY - HỌC TẬP HỌC KỲ II
LỚP CAO HỌC CÔNG NGHỆ THÔNG TIN 2014- H01141 ( 38 HV) </t>
  </si>
  <si>
    <t xml:space="preserve">Đồ án/Khóa luận tốt nghiệp </t>
  </si>
  <si>
    <t>đồ án tốt nghiệp học lại</t>
  </si>
  <si>
    <t>KẾ HOẠCH GIẢNG DẠY - HỌC TẬP HỌC KỲ I
LỚP CAO HỌC CÔNG NGHỆ THÔNG TIN 2015-H01151 (23 HV)
Địa điểm học : Cơ sở 2 - Phố Nối, Hưng Yên</t>
  </si>
  <si>
    <t>Ngày thực hiện</t>
  </si>
  <si>
    <t>Phòng thực hành</t>
  </si>
  <si>
    <t>Mã số</t>
  </si>
  <si>
    <t>Học phần</t>
  </si>
  <si>
    <t>Số TC</t>
  </si>
  <si>
    <t>Giảng viên</t>
  </si>
  <si>
    <t>Phòng học</t>
  </si>
  <si>
    <t>Hình thức đánh giá
(thi/tiểu luận)</t>
  </si>
  <si>
    <t>Số tài khoản, ngân hàng (đối với GV thỉnh giảng)</t>
  </si>
  <si>
    <t xml:space="preserve">Từ 08/8/2015 
đến 16/8/2015 </t>
  </si>
  <si>
    <t>Xin không dạy</t>
  </si>
  <si>
    <t>Kiến trúc máy tính tiên tiến</t>
  </si>
  <si>
    <t>TS. Hồ Khánh Lâm</t>
  </si>
  <si>
    <t>Thi/ Tiểu luận</t>
  </si>
  <si>
    <t>Từ 1/7/2015 đến 02/8/2015</t>
  </si>
  <si>
    <t>Dạy Cao học</t>
  </si>
  <si>
    <t>Tiếng Anh</t>
  </si>
  <si>
    <t>Ths.Hoàng Thị Ngọc Lan</t>
  </si>
  <si>
    <t>Từ 22/8/2015 
đến 30/8/2015</t>
  </si>
  <si>
    <t>Cơ sở dữ liệu nâng cao</t>
  </si>
  <si>
    <t>GS.TS Vũ Đức Thi</t>
  </si>
  <si>
    <t>Từ 09/8/2015 đến 23/8/2015</t>
  </si>
  <si>
    <t>Triết học</t>
  </si>
  <si>
    <t>ThS.GVC Bùi Văn Hà</t>
  </si>
  <si>
    <t>Từ 05/9/2015 
đến 13/9/2015</t>
  </si>
  <si>
    <t>Tính toán mềm và ứng dụng</t>
  </si>
  <si>
    <t>PGS.TS Nguyễn Quang Hoan</t>
  </si>
  <si>
    <t>Cơ sở 3</t>
  </si>
  <si>
    <t>Từ 19/9/2015 
đến 27/9/2015</t>
  </si>
  <si>
    <t>Mô hình hóa và phân tích hiệu năng hệ thống thông tin</t>
  </si>
  <si>
    <t>Từ 03/10/2015 đến 11/10/2015</t>
  </si>
  <si>
    <t>Giao diện người máy nâng cao</t>
  </si>
  <si>
    <t>PGS.TS Trịnh Văn Loan</t>
  </si>
  <si>
    <t>Từ 29/8/2015 đến 06/9/2015</t>
  </si>
  <si>
    <t>Hệ điều hành nâng cao</t>
  </si>
  <si>
    <t>Từ 17/10/2015 đến 25/2015</t>
  </si>
  <si>
    <t>An toàn và bảo mật thông tin nâng cao</t>
  </si>
  <si>
    <t>PGS.TS Bùi Thế Hồng</t>
  </si>
  <si>
    <t>Từ 12/9/2015 đến 20/9/2015</t>
  </si>
  <si>
    <t xml:space="preserve">Xử lý tín hiệu </t>
  </si>
  <si>
    <t>Từ 31/10/2015 đến 08/11/2015</t>
  </si>
  <si>
    <t>Khai phá dữ liệu</t>
  </si>
  <si>
    <t>PGS.TS Nguyễn Bá Tường</t>
  </si>
  <si>
    <t>Từ 26/9/2015 đến 04/10/2015</t>
  </si>
  <si>
    <t>Cấu trúc dữ liệu nâng cao</t>
  </si>
  <si>
    <t>Từ 14/11/2015 đến 22/11/2015</t>
  </si>
  <si>
    <t>Xử lý song song và phân tán</t>
  </si>
  <si>
    <t>28/11/2015</t>
  </si>
  <si>
    <t>7h30'</t>
  </si>
  <si>
    <t>Thi/bảo vệ tiểu luận HP: Kiến trúc máy tính tiên tiến</t>
  </si>
  <si>
    <t>13h30'</t>
  </si>
  <si>
    <t>Thi/bảo vệ tiểu luận HP: Cơ sở dữ liệu nâng cao</t>
  </si>
  <si>
    <t>29/11/2015</t>
  </si>
  <si>
    <t>Thi/bảo vệ tiểu luận HP: Tính toán mềm và ứng dụng</t>
  </si>
  <si>
    <t>Từ 10/10/2015 đến 18/10/2015</t>
  </si>
  <si>
    <t>Thi/bảo vệ tiểu luận HP: MH hóa và phân tích hiệu năng hệ thống thông tin</t>
  </si>
  <si>
    <t>Thi/bảo vệ tiểu luận HP: Giao diện người máy nâng cao</t>
  </si>
  <si>
    <t>Thi/bảo vệ tiểu luận HP: An toàn và bảo mật thông tin nâng cao</t>
  </si>
  <si>
    <t>Thi/bảo vệ tiểu luận HP: Khai phá dữ liệu</t>
  </si>
  <si>
    <t>24/10/2015</t>
  </si>
  <si>
    <t>Thi/bảo vệ tiểu luận HP: Triết học</t>
  </si>
  <si>
    <t>Thi/bảo vệ tiểu luận HP: Xử lý song song và phân tán</t>
  </si>
  <si>
    <t>Thi/bảo vệ tiểu luận HP: Hệ điều hành nâng cao</t>
  </si>
  <si>
    <t>Ghi chú: Mỗi tín chỉ = 15 tiết lý thuyết. Thời gian học (mỗi buổi thực hiện 5 tiết, mỗi tiết 50 phút): Sáng từ 7h30; Chiều từ 13h00. Học viên tự nghiên cứu khối lượng kiến thức theo sự hướng dẫn của Giảng viên. Giảng viên lấy bảng ghi điểm tại phòng Đào tạo ĐH&amp;SĐH 02 ngày trước ngày đầu tiên thực hiện giảng dạy học phần.</t>
  </si>
  <si>
    <t>25/10/2015</t>
  </si>
  <si>
    <t xml:space="preserve">Thi/bảo vệ tiểu luận HP: Xử lý tín hiệu </t>
  </si>
  <si>
    <t>Lập trình mạng (2+1*)</t>
  </si>
  <si>
    <t>Thi/bảo vệ tiểu luận HP: Cấu trúc dữ liệu nâng cao</t>
  </si>
  <si>
    <t>31/10/2015</t>
  </si>
  <si>
    <t>Thi/bảo vệ tiểu luận HP: Tiếng Anh</t>
  </si>
  <si>
    <t>Không có môn học này</t>
  </si>
  <si>
    <t>Bộ môn Công nghệ phần mềm</t>
  </si>
  <si>
    <t>TV-101</t>
  </si>
  <si>
    <t>Ghi chú: Mỗi tín chỉ = 15 tiết lý thuyết. Thời gian học (5 tiết/buổi, mỗi tiết 50 phút): Sáng từ 7h30; Chiều từ 13h00. Học viên tự nghiên cứu khối lượng kiến thức của các học phần theo sự hướng dẫn của Giảng viên. Giảng viên lấy bảng ghi điểm tại phòng Đào tạo ĐH&amp;SĐH 02 ngày trước ngày đầu tiên thực hiện giảng dạy học phần.</t>
  </si>
  <si>
    <t>TH Lập trình mạng (2+1*)</t>
  </si>
  <si>
    <t>Hưng Yên, ngày       tháng 7 năm 2015</t>
  </si>
  <si>
    <t>Nơi nhận:</t>
  </si>
  <si>
    <t>KT. HIỆU TRƯỞNG</t>
  </si>
  <si>
    <t>Toán rời rạc</t>
  </si>
  <si>
    <t>- Khoa CNTT;
- Phòng TT&amp;CTSV, HC-QT;
- Ban ĐBCL&amp;KT;
- Học viên lớp cao học H01151;
- Lưu ĐT ĐH&amp;SĐH.</t>
  </si>
  <si>
    <t>PHÓ HIỆU TRƯỞNG</t>
  </si>
  <si>
    <t>PGS.TS. Trương Ngọc Tuấn</t>
  </si>
  <si>
    <t>Chuyên đề 3: Lập trình web với PHP &amp; MySQL</t>
  </si>
  <si>
    <t>Sau 8 buổi LT</t>
  </si>
  <si>
    <t>TH Chuyên đề 3: Lập trình web với PHP &amp; MySQL</t>
  </si>
  <si>
    <t>Đồ án 4</t>
  </si>
  <si>
    <t>Bộ môn mạng máy tính &amp; TT</t>
  </si>
  <si>
    <t>Thực tập xí nghiệp</t>
  </si>
  <si>
    <t>Chuyển sang kỳ 7</t>
  </si>
  <si>
    <t>CĐ2</t>
  </si>
  <si>
    <t>ĐH318</t>
  </si>
  <si>
    <t>TH CĐ2</t>
  </si>
  <si>
    <t>Hệ thống nhúng</t>
  </si>
  <si>
    <t>ĐH317</t>
  </si>
  <si>
    <t>Bộ môn Kỹ thuật máy tính</t>
  </si>
  <si>
    <t>Lập trình ĐK thiết bị (2+1*)</t>
  </si>
  <si>
    <t>TH Lập trình ĐK thiết bị (2+1*)</t>
  </si>
  <si>
    <t>HD304A</t>
  </si>
  <si>
    <t>Họ tên</t>
  </si>
  <si>
    <t>Tên môn học</t>
  </si>
  <si>
    <t>ĐVHT/ TC</t>
  </si>
  <si>
    <t>Sĩ số</t>
  </si>
  <si>
    <t>Hệ số</t>
  </si>
  <si>
    <t>Kế hoạch giảng dạy</t>
  </si>
  <si>
    <t>Tổng hợp giờ giảng</t>
  </si>
  <si>
    <t>Giờ tiêu chuẩn</t>
  </si>
  <si>
    <t>Thừa</t>
  </si>
  <si>
    <t>BM</t>
  </si>
  <si>
    <t>CĐ - ĐH</t>
  </si>
  <si>
    <t>Trong trường</t>
  </si>
  <si>
    <t>Ngoài trường</t>
  </si>
  <si>
    <t>Công việc khác</t>
  </si>
  <si>
    <t>Tổng cộng</t>
  </si>
  <si>
    <t>Đồ án 5</t>
  </si>
  <si>
    <t>TH CĐ3</t>
  </si>
  <si>
    <t>2nh</t>
  </si>
  <si>
    <t>Đồ án 3</t>
  </si>
  <si>
    <t>TH TK mạng DN)</t>
  </si>
  <si>
    <t>GVCN</t>
  </si>
  <si>
    <t>N01151+201151</t>
  </si>
  <si>
    <t>Kiểm thử phần mềm</t>
  </si>
  <si>
    <t>TH Kiểm thử phần mềm</t>
  </si>
  <si>
    <t>Tin học đại cương</t>
  </si>
  <si>
    <t>TH Tin học đại cương</t>
  </si>
  <si>
    <t>Mạng máy tính</t>
  </si>
  <si>
    <t>Đồ án1</t>
  </si>
  <si>
    <t>Kiểm tra lại chương trình</t>
  </si>
  <si>
    <t>Môn này có trong khung mà</t>
  </si>
  <si>
    <t>TH: Mạng máy tính</t>
  </si>
  <si>
    <t>LT hướng đối tượng (2+1*)</t>
  </si>
  <si>
    <t>Chuyên đề 03</t>
  </si>
  <si>
    <t>TH LT hướng đối tượng (2+1*)</t>
  </si>
  <si>
    <t>LT Bắt đầu dạy từ tuần 29</t>
  </si>
  <si>
    <t>TH: Chuyên đề 03</t>
  </si>
  <si>
    <t>CN web và ứng dụng (2+1*)</t>
  </si>
  <si>
    <t>TH CN web và ứng dụng (2+1*)</t>
  </si>
  <si>
    <t>Quản lý phòng 208</t>
  </si>
  <si>
    <t>CHuyển sang kì 7</t>
  </si>
  <si>
    <t>Chuyên đề lựa chọn 2</t>
  </si>
  <si>
    <t>TH Chuyên đề lựa chọn 2</t>
  </si>
  <si>
    <t>Trí tuệ nhân tạo</t>
  </si>
  <si>
    <t>Môn này không có</t>
  </si>
  <si>
    <t>CĐ</t>
  </si>
  <si>
    <t>Định hướng nghề nghiệp</t>
  </si>
  <si>
    <t>Lập trình hướng đối tượng</t>
  </si>
  <si>
    <t>TH LT hướng ĐT</t>
  </si>
  <si>
    <t>CĐ3</t>
  </si>
  <si>
    <t>PT Thiết kế hướng ĐT (2+1*)</t>
  </si>
  <si>
    <t>TH PT Thiết kế hướng ĐT (2+1*)</t>
  </si>
  <si>
    <t>Phân tích TK hướng ĐT</t>
  </si>
  <si>
    <t>Hết quã thời gian không lùi được</t>
  </si>
  <si>
    <t>TH Phân tích TK hướng ĐT</t>
  </si>
  <si>
    <t>40113QN</t>
  </si>
  <si>
    <t>Quản lý phòng máy</t>
  </si>
  <si>
    <t>TH sau ít nhất 4 buổi học lý thuyết</t>
  </si>
  <si>
    <t>LT nâng cao với C# (2+1*)</t>
  </si>
  <si>
    <t>ĐH505</t>
  </si>
  <si>
    <t>TH LT nâng cao với C# (2+1*)</t>
  </si>
  <si>
    <t>CĐ: Thiết kế và đánh giá TT</t>
  </si>
  <si>
    <t>Thiết kế &amp; đánh giá thuật toán</t>
  </si>
  <si>
    <t xml:space="preserve">CĐ1: TK Web với HTML,...(3+1*)          </t>
  </si>
  <si>
    <t>TH CĐ1:</t>
  </si>
  <si>
    <t>TH CĐ1</t>
  </si>
  <si>
    <t>Chuyên đề lựa chọn 3</t>
  </si>
  <si>
    <t>TH Chuyên đề lựa chọn 3</t>
  </si>
  <si>
    <t>Quản lý phòng 307</t>
  </si>
  <si>
    <t>Đồ án 2</t>
  </si>
  <si>
    <t>Hệ quản trị CSDL (2+1*)</t>
  </si>
  <si>
    <t>Cấu trúc dữ liệu &amp; giải thuật</t>
  </si>
  <si>
    <t>TH Cấu trúc dữ liệu &amp; giải thuật</t>
  </si>
  <si>
    <t>Đẩy sang giữa tháng 3</t>
  </si>
  <si>
    <t>TH Hệ quản trị CSDL (2+1*)</t>
  </si>
  <si>
    <t>TH Lập trình hướng đối tượng</t>
  </si>
  <si>
    <t>TH sau ít nhất 2 buổi học lý thuyết</t>
  </si>
  <si>
    <t>Cơ sở dữ liệu (3+1*)</t>
  </si>
  <si>
    <t>TH Cơ sở dữ liệu (3+1*)</t>
  </si>
  <si>
    <t>PT thiết kế phần mềm (2+1*)</t>
  </si>
  <si>
    <t>Cơ sở dữ liệu</t>
  </si>
  <si>
    <t>TH Cơ sở dữ liệu</t>
  </si>
  <si>
    <t>TH PT thiết kế phần mềm (2+1*)</t>
  </si>
  <si>
    <t>TH CĐ</t>
  </si>
  <si>
    <t>CĐ1</t>
  </si>
  <si>
    <t>CĐ3: Lập trình mobile (3+1*)</t>
  </si>
  <si>
    <t>ĐH316</t>
  </si>
  <si>
    <t>Lập trình C (2.5+0.5)</t>
  </si>
  <si>
    <t>TH Lập trình C (2.5+0.5)</t>
  </si>
  <si>
    <t>Công nghệ .Net</t>
  </si>
  <si>
    <t>TH Công nghệ .Net</t>
  </si>
  <si>
    <t>Quản trị mạng máy tính (3+1*)</t>
  </si>
  <si>
    <t>TH Quản trị mạng máy tính (3+1*)</t>
  </si>
  <si>
    <t>CĐ: Lập trình vi điều khiển</t>
  </si>
  <si>
    <t>TH CĐ: Lập trình vi điều khiển</t>
  </si>
  <si>
    <t>112151A</t>
  </si>
  <si>
    <t>CĐ3: TK phần cứng với VHDL</t>
  </si>
  <si>
    <t>TH CĐ3:</t>
  </si>
  <si>
    <t>CĐ2: Phát triển hệ thống nhúng</t>
  </si>
  <si>
    <t>TH CĐ2: Phát triển hệ thống nhúng</t>
  </si>
  <si>
    <t>Lập trình điều khiển thiết bị</t>
  </si>
  <si>
    <t>TH Lập trình điều khiển thiết bị</t>
  </si>
  <si>
    <t>Vi xử lý</t>
  </si>
  <si>
    <t>KTĐT tương tự - số</t>
  </si>
  <si>
    <t>TH KTĐT tương tự - số</t>
  </si>
  <si>
    <t>Hệ điều hành</t>
  </si>
  <si>
    <t>Hệ quản trị CSDL SQL Server</t>
  </si>
  <si>
    <t>TH Hệ quản trị CSDL SQL Server</t>
  </si>
  <si>
    <t>Tiếng Anh chuyên ngành</t>
  </si>
  <si>
    <t>HD301B</t>
  </si>
  <si>
    <t>TH LT nâng cao với C#</t>
  </si>
  <si>
    <t>Bảo trì hệ thống</t>
  </si>
  <si>
    <t>TH Bảo trì hệ thống</t>
  </si>
  <si>
    <t>Lập trình ĐK thiết bị</t>
  </si>
  <si>
    <t>TH Lập trình ĐK thiết bị</t>
  </si>
  <si>
    <t>Thương mại điện tử</t>
  </si>
  <si>
    <t>TH Thương mại điện tử</t>
  </si>
  <si>
    <t>?</t>
  </si>
  <si>
    <t>LT nâng cao với Java (2+1*)</t>
  </si>
  <si>
    <t>ĐH313</t>
  </si>
  <si>
    <t>TH LT nâng cao với Java (2+1*)</t>
  </si>
  <si>
    <t xml:space="preserve">CĐ1: LT Android cơ bản (3+1*)        </t>
  </si>
  <si>
    <t>Thực hành sau 8 buổi lý thuyết</t>
  </si>
  <si>
    <t>Đẩy sang tháng 3</t>
  </si>
  <si>
    <t>TH sau it nhất 2 buổi học lý thuyết</t>
  </si>
  <si>
    <t>Đồ án 1</t>
  </si>
  <si>
    <t>CĐ3: Qt mạng MT nâng cao</t>
  </si>
  <si>
    <t>TK mạng doanh nghiệp (2+1*)</t>
  </si>
  <si>
    <t>LT Winform và ADO.NET (2+1*)</t>
  </si>
  <si>
    <t>CĐ 2</t>
  </si>
  <si>
    <t>ĐH507</t>
  </si>
  <si>
    <t>TH LT Winform và ADO.NET (2+1*)</t>
  </si>
  <si>
    <t>TH sau ít nhất 5 buổi học lý thuyết</t>
  </si>
  <si>
    <t xml:space="preserve">C§1: KiÓm thö phÇn mÒm (3+1*)      </t>
  </si>
  <si>
    <t>Chuyên đề 2 (Hệ ĐH mã nguồn mở)</t>
  </si>
  <si>
    <t>TH sau ít nhất 3 buổi học lý thuyết</t>
  </si>
  <si>
    <t>GHÉP 101155</t>
  </si>
  <si>
    <t>Tien do tu tuan 23- song song voi LT winform</t>
  </si>
  <si>
    <t>Bảo mật MT và mạng (2+1*)</t>
  </si>
  <si>
    <t>Mạng và MT</t>
  </si>
  <si>
    <t>ISA</t>
  </si>
  <si>
    <t>B01141</t>
  </si>
  <si>
    <t>TH ISA</t>
  </si>
  <si>
    <t>CTDL và giải thuật (3+1*)</t>
  </si>
  <si>
    <t>An toàn &amp; BMTT</t>
  </si>
  <si>
    <t>H01141</t>
  </si>
  <si>
    <t>Xử lý song song &amp; PT</t>
  </si>
  <si>
    <t>ĐH513</t>
  </si>
  <si>
    <t>TH CTDL và giải thuật (3+1*)</t>
  </si>
  <si>
    <t>Tính toán mềm và ứd</t>
  </si>
  <si>
    <t>Trí tuệ nhân tạo NC</t>
  </si>
  <si>
    <t>H01151</t>
  </si>
  <si>
    <t>Luận văn cao học</t>
  </si>
  <si>
    <t>CS kỹ thuật lập trình (3+1*)</t>
  </si>
  <si>
    <t>TH CS kỹ thuật lập trình (3+1*)</t>
  </si>
  <si>
    <t>Cấu trúc dữ liệu NC</t>
  </si>
  <si>
    <t>TH sau 12 tiết LT</t>
  </si>
  <si>
    <t>Kiến trúc máy tính TT</t>
  </si>
  <si>
    <t>Hệ điều hành NC</t>
  </si>
  <si>
    <t>Kiến trúc máy tính</t>
  </si>
  <si>
    <t>Lập trình hệ thống</t>
  </si>
  <si>
    <t>TH Lập trình hệ thống</t>
  </si>
  <si>
    <t>CTDL và giải thuật (2+1*)</t>
  </si>
  <si>
    <t>Giao diện người máy NC</t>
  </si>
  <si>
    <t>Xử lí tín hiệu</t>
  </si>
  <si>
    <t>ĐH314</t>
  </si>
  <si>
    <t>TH CTDL và giải thuật (2+1*)</t>
  </si>
  <si>
    <t>Tổng số giờ dạy CĐ. ĐH:</t>
  </si>
  <si>
    <t>HIỆU TRƯỞNG DUYỆT</t>
  </si>
  <si>
    <t>PHÒNG ĐÀO TẠO ĐH&amp;SĐH</t>
  </si>
  <si>
    <t>Tổng số giờ THCN (đã quy đổi theo hệ số 0.8):</t>
  </si>
  <si>
    <t>Tổng số giờ các công việc khác:</t>
  </si>
  <si>
    <t>Tổng số giờ (Sau khi quy đổi):</t>
  </si>
  <si>
    <t>Mạng máy tính (3+1*)</t>
  </si>
  <si>
    <t>Tổng số giờ tiêu chuẩn:</t>
  </si>
  <si>
    <t>Tổng số giờ thừa:</t>
  </si>
  <si>
    <t>3 tuần đầu học 8tiết/tuần để kịp tiến độ TH</t>
  </si>
  <si>
    <t>bố trí như bôi xanh là Ok theo chương trình đã thiết kế</t>
  </si>
  <si>
    <t>ĐH205</t>
  </si>
  <si>
    <t>Tổng số giờ thiếu:</t>
  </si>
  <si>
    <t>TH Mạng máy tính (3+1*)</t>
  </si>
  <si>
    <t>Trong trường:</t>
  </si>
  <si>
    <t>Ngoài trường:</t>
  </si>
  <si>
    <t>sau 6 buổi (4tiết) LT</t>
  </si>
  <si>
    <t>ĐH305</t>
  </si>
  <si>
    <t>ĐH415</t>
  </si>
  <si>
    <t>Số giờ dạy HK2</t>
  </si>
  <si>
    <t>Gio HK1</t>
  </si>
  <si>
    <t>HD602A</t>
  </si>
  <si>
    <t>Tên MH</t>
  </si>
  <si>
    <t>Điều chỉnh lại tiến độ lý thuyết</t>
  </si>
  <si>
    <t>T1</t>
  </si>
  <si>
    <t>T2</t>
  </si>
  <si>
    <t>T3</t>
  </si>
  <si>
    <t>T4</t>
  </si>
  <si>
    <t>T5</t>
  </si>
  <si>
    <t>T6</t>
  </si>
  <si>
    <t>T7</t>
  </si>
  <si>
    <t>T8</t>
  </si>
  <si>
    <t>T9</t>
  </si>
  <si>
    <t>T10</t>
  </si>
  <si>
    <t>T11</t>
  </si>
  <si>
    <t>T12</t>
  </si>
  <si>
    <t>T13</t>
  </si>
  <si>
    <t>T14</t>
  </si>
  <si>
    <t>T15</t>
  </si>
  <si>
    <t>T16</t>
  </si>
  <si>
    <t>T17</t>
  </si>
  <si>
    <t>T18</t>
  </si>
  <si>
    <t>T19</t>
  </si>
  <si>
    <t>T20</t>
  </si>
  <si>
    <t>Bé m«n/GV</t>
  </si>
  <si>
    <t>Thứ tự ban đầu</t>
  </si>
  <si>
    <t>Cơ sở</t>
  </si>
  <si>
    <t>Phong dự kiến</t>
  </si>
  <si>
    <t>CS2</t>
  </si>
  <si>
    <t>Ghép với 101161</t>
  </si>
  <si>
    <t>Giáo vụ khoa</t>
  </si>
  <si>
    <t>Quản lý 02 phòng máy ?</t>
  </si>
  <si>
    <t>Quản lý phòng TN 302</t>
  </si>
  <si>
    <t>CĐ: Lập trình mobile</t>
  </si>
  <si>
    <t>TH CĐ: Lập trình mobile</t>
  </si>
  <si>
    <t>Đồ án tốt nghiệp</t>
  </si>
  <si>
    <t>Quản lý 02 phòng máy</t>
  </si>
  <si>
    <t>Quản lý 02 phòng máy;
 Chưa tính dạy 210h CĐN</t>
  </si>
  <si>
    <t>Chưa tính dạy hơn 200h CĐN</t>
  </si>
  <si>
    <t>Quản lý phòng máy 303</t>
  </si>
  <si>
    <t>Viết báo, Xây dựng giáo trình, Seminar</t>
  </si>
  <si>
    <t>N01151</t>
  </si>
  <si>
    <t>N01161</t>
  </si>
  <si>
    <t>HD601A</t>
  </si>
  <si>
    <t>ĐH512</t>
  </si>
  <si>
    <t>chuyển tiến độ thành 4tiết/buổi như đã thiết kế</t>
  </si>
  <si>
    <t>Bắt đầu từ T37</t>
  </si>
  <si>
    <t>ĐH508</t>
  </si>
  <si>
    <t>2.5 tín chỉ</t>
  </si>
  <si>
    <t>ĐH509</t>
  </si>
  <si>
    <t>Sau 3 tuần = 12 tiết</t>
  </si>
  <si>
    <t>ĐH403</t>
  </si>
  <si>
    <t>ĐH414</t>
  </si>
  <si>
    <t>Chuyên đề 3 (3+1*): Phát triển ứng dụng di động</t>
  </si>
  <si>
    <t>TH Chuyên đề 3 (3+1*): Phát triển ứng dụng di động</t>
  </si>
  <si>
    <t>Chuyên đề 4 (3+1*): Thiết kế hệ thống nhúng</t>
  </si>
  <si>
    <t>N.Hưng dạy thay</t>
  </si>
  <si>
    <t>TH Chuyên đề 4 (3+1*): Thiết kế hệ thống nhúng</t>
  </si>
  <si>
    <t>CS3</t>
  </si>
  <si>
    <t>C¬ së 1</t>
  </si>
  <si>
    <t>Phân tích thiết kế hướng đối tượng với UML</t>
  </si>
  <si>
    <t>TH Phân tích thiết kế hướng đối tượng với UML</t>
  </si>
  <si>
    <t>Thực hành sau 2 tuần</t>
  </si>
  <si>
    <t>Lập trình web với ASP.NET và SQL Server</t>
  </si>
  <si>
    <t>Môn này 4TC(3LT + 1TH)</t>
  </si>
  <si>
    <t>16 buổi LT</t>
  </si>
  <si>
    <t>ĐH 307</t>
  </si>
  <si>
    <t>TH Lập trình web với ASP.NET và SQL Server</t>
  </si>
  <si>
    <t>Thiết kế và phân tích thuật toán</t>
  </si>
  <si>
    <t>TH Thiết kế và phân tích thuật toán</t>
  </si>
  <si>
    <t>Bảo mật MT và mạng (3+0*)</t>
  </si>
  <si>
    <t>Quản trị mạng máy tính (2.5+1.5)</t>
  </si>
  <si>
    <t>ĐH206</t>
  </si>
  <si>
    <t>TH Quản trị mạng máy tính (2.5+1.5)</t>
  </si>
  <si>
    <t>TH TK mạng doanh nghiệp (2.5+1.5*)</t>
  </si>
  <si>
    <t>Xếp vào 
sáng thứ 7, bắt đầu tiết 2</t>
  </si>
  <si>
    <t>2TC (45 tiết);
 mỗi tuần 4 tiết</t>
  </si>
  <si>
    <t>TK mạng doanh nghiệp (2.5+1.5*)</t>
  </si>
  <si>
    <t>Hiếu dạy thay</t>
  </si>
  <si>
    <t>Hệ điều hành nhúng (2+1*)</t>
  </si>
  <si>
    <t>Thành dạy thay (Xếp vào cuối tuần)</t>
  </si>
  <si>
    <t>TH Hệ điều hành nhúng (2+1*)</t>
  </si>
  <si>
    <t>CĐ: Lập trình Vi điều khiển</t>
  </si>
  <si>
    <t>Hiếu dạy thay (Xếp vào cuối tuần)</t>
  </si>
  <si>
    <t>TH CĐ: Lập trình Vi điều khiển</t>
  </si>
  <si>
    <t>4TC(3LT + 1TH)</t>
  </si>
  <si>
    <t>503 CS3</t>
  </si>
  <si>
    <t>CĐ2: Lập trình ứng dụng đa phương tiện trên Android</t>
  </si>
  <si>
    <t>Lùi lại tiến độ LT 2 tuần</t>
  </si>
  <si>
    <t>TH CĐ2: Lập trình ứng dụng đa phương tiện trên Android</t>
  </si>
  <si>
    <t>Tiến độ thực hành sau LT 3 tuần</t>
  </si>
  <si>
    <t>Thiết kế và lập trình Web</t>
  </si>
  <si>
    <t>Thực hành sau 03 buổi lý thuyết</t>
  </si>
  <si>
    <t>TH Thiết kế và lập trình Web</t>
  </si>
  <si>
    <t>CĐ2: Đảm bảo chất lượng phần mềm</t>
  </si>
  <si>
    <t>TH CĐ2: Đảm bảo chất lượng phần mềm</t>
  </si>
  <si>
    <t>TH sau 16 tiết LT</t>
  </si>
  <si>
    <t>LT hướng đối tượng</t>
  </si>
  <si>
    <t>TH LT hướng đối tượng</t>
  </si>
  <si>
    <t>Bảo trì hệ thống (1.5+1.5*)</t>
  </si>
  <si>
    <t>Thừa 2 buổi</t>
  </si>
  <si>
    <t>Cơ sở dữ liệu (2+1*)</t>
  </si>
  <si>
    <t>TH sau 32 tiết</t>
  </si>
  <si>
    <t>6 tuần đầu 8T/tuần</t>
  </si>
  <si>
    <t>TH Cơ sở dữ liệu (2+1*)</t>
  </si>
  <si>
    <t>TH Bảo trì hệ thống (1.5+1.5*)</t>
  </si>
  <si>
    <t>T/kế &amp; c/hình mạng LAN (1.5+1.5*)</t>
  </si>
  <si>
    <t>TH T/kế &amp; c/hình mạng LAN (1.5+1.5*)</t>
  </si>
  <si>
    <t>4LTx8TH/tuần</t>
  </si>
  <si>
    <t>8 tiết/tuần (xong trước khi học Bảo trì)</t>
  </si>
  <si>
    <t>A7.402</t>
  </si>
  <si>
    <t>Chuyên đề 1 (2+1*): Công nghệ .NET</t>
  </si>
  <si>
    <t>TH Chuyên đề 1 (2+1*): Công nghệ .NET</t>
  </si>
  <si>
    <t>Chuyen sang kỳ sau</t>
  </si>
  <si>
    <t>Sau 32Tiết</t>
  </si>
  <si>
    <t>4 tuần đầu 8T/tuần</t>
  </si>
  <si>
    <t>Nguyễn Đức Thỉnh</t>
  </si>
  <si>
    <t>CS1</t>
  </si>
  <si>
    <t>k có</t>
  </si>
  <si>
    <t>cs1</t>
  </si>
  <si>
    <t>213.</t>
  </si>
  <si>
    <t>P.103</t>
  </si>
  <si>
    <t>Bé m«n M¹ng m¸y tÝnh &amp; TT</t>
  </si>
  <si>
    <t>Đào Thị Thu</t>
  </si>
  <si>
    <t>Quản trị mạng máy tính (2+1*)</t>
  </si>
  <si>
    <t>TH Quản trị mạng máy tính (2+1*)</t>
  </si>
  <si>
    <t>Chuyên đề 1(Công nghệ web và UD)</t>
  </si>
  <si>
    <t>T</t>
  </si>
  <si>
    <t>TH Chuyên đề 1(Công nghệ web và UD)</t>
  </si>
  <si>
    <t>110161A</t>
  </si>
  <si>
    <t>Bộ môn Công nghệ phần m?m</t>
  </si>
  <si>
    <t>Bộ môn Kỹ thuật máy t?nh</t>
  </si>
  <si>
    <t>Bộ môn mạng máy t?nh &amp; TT</t>
  </si>
  <si>
    <t>Trung tâm Aptech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</si>
</sst>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0"/>
      <color rgb="FF000000"/>
      <name val="Arial"/>
    </font>
    <font>
      <sz val="10"/>
      <name val="Arial"/>
    </font>
    <font>
      <b/>
      <sz val="10"/>
      <name val="Arial"/>
    </font>
    <font>
      <sz val="10"/>
      <name val="Arial"/>
    </font>
    <font>
      <sz val="11"/>
      <name val="Arial"/>
    </font>
    <font>
      <sz val="11"/>
      <color rgb="FF000000"/>
      <name val="Calibri"/>
    </font>
    <font>
      <b/>
      <sz val="10"/>
      <name val="Arial"/>
    </font>
    <font>
      <sz val="9"/>
      <name val="Arial"/>
    </font>
    <font>
      <i/>
      <sz val="10"/>
      <name val="Arial"/>
    </font>
    <font>
      <b/>
      <sz val="10"/>
      <color rgb="FF33CCCC"/>
      <name val="Arial"/>
    </font>
    <font>
      <sz val="11"/>
      <color rgb="FF000000"/>
      <name val="Inconsolata"/>
    </font>
    <font>
      <b/>
      <sz val="11"/>
      <name val="Arial"/>
    </font>
    <font>
      <sz val="10"/>
      <name val="Arial"/>
    </font>
    <font>
      <b/>
      <sz val="14"/>
      <color rgb="FF000080"/>
      <name val="Arial"/>
    </font>
    <font>
      <b/>
      <sz val="11"/>
      <color rgb="FF000080"/>
      <name val="Arial"/>
    </font>
    <font>
      <b/>
      <sz val="10"/>
      <color rgb="FF000080"/>
      <name val="Arial"/>
    </font>
    <font>
      <sz val="10"/>
      <color rgb="FF000080"/>
      <name val="Arial"/>
    </font>
    <font>
      <sz val="10"/>
      <color rgb="FFFF0000"/>
      <name val="Arial"/>
    </font>
    <font>
      <sz val="11"/>
      <color rgb="FF000080"/>
      <name val="Arial"/>
    </font>
    <font>
      <b/>
      <sz val="10"/>
      <color rgb="FF000080"/>
      <name val="Arial"/>
    </font>
    <font>
      <i/>
      <sz val="10"/>
      <color rgb="FF000080"/>
      <name val="Arial"/>
    </font>
    <font>
      <b/>
      <sz val="11"/>
      <color rgb="FFFF0000"/>
      <name val="Arial"/>
    </font>
    <font>
      <sz val="11"/>
      <color rgb="FFFF0000"/>
      <name val="Arial"/>
    </font>
    <font>
      <sz val="6"/>
      <name val="Arial"/>
    </font>
    <font>
      <b/>
      <sz val="8"/>
      <name val="Arial"/>
    </font>
    <font>
      <sz val="11"/>
      <name val="Calibri"/>
    </font>
    <font>
      <sz val="9"/>
      <color rgb="FFFF0000"/>
      <name val="Arial"/>
    </font>
    <font>
      <b/>
      <i/>
      <sz val="10"/>
      <name val="Arial"/>
    </font>
    <font>
      <sz val="10"/>
      <name val="&quot;\.VnTime&quot;"/>
    </font>
    <font>
      <sz val="10"/>
      <color rgb="FF969696"/>
      <name val="Arial"/>
    </font>
  </fonts>
  <fills count="11">
    <fill>
      <patternFill patternType="none"/>
    </fill>
    <fill>
      <patternFill patternType="gray125"/>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CC4125"/>
        <bgColor rgb="FFCC4125"/>
      </patternFill>
    </fill>
    <fill>
      <patternFill patternType="solid">
        <fgColor rgb="FFFF9900"/>
        <bgColor rgb="FFFF9900"/>
      </patternFill>
    </fill>
    <fill>
      <patternFill patternType="solid">
        <fgColor rgb="FF00FFFF"/>
        <bgColor rgb="FF00FFFF"/>
      </patternFill>
    </fill>
    <fill>
      <patternFill patternType="solid">
        <fgColor rgb="FF33CCCC"/>
        <bgColor rgb="FF33CCCC"/>
      </patternFill>
    </fill>
  </fills>
  <borders count="7">
    <border>
      <left/>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1">
    <xf numFmtId="0" fontId="0" fillId="0" borderId="0" xfId="0" applyFont="1" applyAlignment="1"/>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wrapText="1"/>
    </xf>
    <xf numFmtId="0" fontId="3" fillId="0" borderId="0" xfId="0" applyFont="1" applyAlignment="1">
      <alignment horizontal="center"/>
    </xf>
    <xf numFmtId="0" fontId="3" fillId="2" borderId="0" xfId="0" applyFont="1" applyFill="1" applyAlignment="1">
      <alignment horizontal="center" wrapText="1"/>
    </xf>
    <xf numFmtId="0" fontId="4" fillId="0" borderId="0" xfId="0" applyFont="1" applyAlignment="1">
      <alignment horizontal="center"/>
    </xf>
    <xf numFmtId="0" fontId="2" fillId="3" borderId="0" xfId="0" applyFont="1" applyFill="1" applyAlignment="1">
      <alignment horizontal="center" wrapText="1"/>
    </xf>
    <xf numFmtId="0" fontId="4" fillId="0" borderId="0" xfId="0" applyFont="1" applyAlignment="1">
      <alignment horizontal="left"/>
    </xf>
    <xf numFmtId="0" fontId="1" fillId="0" borderId="0" xfId="0" applyFont="1" applyAlignment="1"/>
    <xf numFmtId="0" fontId="3"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center" wrapText="1"/>
    </xf>
    <xf numFmtId="0" fontId="3" fillId="0" borderId="0" xfId="0" applyFont="1" applyAlignment="1"/>
    <xf numFmtId="0" fontId="3" fillId="4" borderId="0" xfId="0" applyFont="1" applyFill="1" applyAlignment="1">
      <alignment horizontal="center" wrapText="1"/>
    </xf>
    <xf numFmtId="0" fontId="3" fillId="0" borderId="0" xfId="0" applyFont="1" applyAlignment="1">
      <alignment horizontal="center"/>
    </xf>
    <xf numFmtId="0" fontId="3" fillId="0" borderId="0" xfId="0" applyFont="1" applyAlignment="1"/>
    <xf numFmtId="0" fontId="6" fillId="0" borderId="0" xfId="0" applyFont="1" applyAlignment="1">
      <alignment horizontal="left"/>
    </xf>
    <xf numFmtId="0" fontId="7" fillId="0" borderId="0" xfId="0" applyFont="1" applyAlignment="1"/>
    <xf numFmtId="0" fontId="5" fillId="0" borderId="0" xfId="0" applyFont="1" applyAlignment="1"/>
    <xf numFmtId="0" fontId="8" fillId="0" borderId="0" xfId="0" applyFont="1" applyAlignment="1">
      <alignment horizontal="left"/>
    </xf>
    <xf numFmtId="0" fontId="5" fillId="4" borderId="0" xfId="0" applyFont="1" applyFill="1" applyAlignment="1"/>
    <xf numFmtId="0" fontId="2" fillId="0" borderId="0" xfId="0" applyFont="1" applyAlignment="1">
      <alignment horizontal="center"/>
    </xf>
    <xf numFmtId="0" fontId="5" fillId="0" borderId="0" xfId="0" applyFont="1" applyAlignment="1"/>
    <xf numFmtId="0" fontId="3" fillId="0" borderId="0" xfId="0" applyFont="1" applyAlignment="1">
      <alignment horizontal="center"/>
    </xf>
    <xf numFmtId="0" fontId="2" fillId="0" borderId="0" xfId="0" applyFont="1" applyAlignment="1">
      <alignment horizontal="center"/>
    </xf>
    <xf numFmtId="0" fontId="9" fillId="0" borderId="0" xfId="0" applyFont="1" applyAlignment="1">
      <alignment horizontal="center"/>
    </xf>
    <xf numFmtId="0" fontId="5" fillId="0" borderId="1" xfId="0" applyFont="1" applyBorder="1" applyAlignment="1"/>
    <xf numFmtId="0" fontId="3" fillId="0" borderId="0" xfId="0" applyFont="1"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4" fillId="2" borderId="0" xfId="0" applyFont="1" applyFill="1" applyAlignment="1">
      <alignment horizontal="left"/>
    </xf>
    <xf numFmtId="0" fontId="3" fillId="5" borderId="0" xfId="0" applyFont="1" applyFill="1" applyAlignment="1"/>
    <xf numFmtId="0" fontId="2" fillId="2" borderId="0" xfId="0" applyFont="1" applyFill="1" applyAlignment="1">
      <alignment horizontal="center" vertical="center"/>
    </xf>
    <xf numFmtId="0" fontId="4" fillId="2" borderId="0" xfId="0" applyFont="1" applyFill="1" applyAlignment="1">
      <alignment horizontal="center"/>
    </xf>
    <xf numFmtId="0" fontId="2" fillId="0" borderId="0" xfId="0" applyFont="1" applyAlignment="1">
      <alignment horizontal="center" vertical="center"/>
    </xf>
    <xf numFmtId="2" fontId="3" fillId="5" borderId="0" xfId="0" applyNumberFormat="1" applyFont="1" applyFill="1" applyAlignment="1"/>
    <xf numFmtId="0" fontId="3" fillId="0" borderId="0" xfId="0" applyFont="1"/>
    <xf numFmtId="0" fontId="3" fillId="2" borderId="0" xfId="0" applyFont="1" applyFill="1" applyAlignment="1">
      <alignment horizontal="center"/>
    </xf>
    <xf numFmtId="0" fontId="10" fillId="5" borderId="0" xfId="0" applyFont="1" applyFill="1"/>
    <xf numFmtId="0" fontId="5" fillId="4" borderId="0" xfId="0" applyFont="1" applyFill="1" applyAlignment="1"/>
    <xf numFmtId="0" fontId="4" fillId="0" borderId="0" xfId="0" applyFont="1"/>
    <xf numFmtId="0" fontId="5" fillId="0" borderId="0" xfId="0" applyFont="1" applyAlignment="1"/>
    <xf numFmtId="0" fontId="11" fillId="0" borderId="0" xfId="0" applyFont="1" applyAlignment="1">
      <alignment horizontal="center"/>
    </xf>
    <xf numFmtId="0" fontId="4" fillId="0" borderId="0" xfId="0" applyFont="1" applyAlignment="1">
      <alignment horizontal="center"/>
    </xf>
    <xf numFmtId="0" fontId="5" fillId="6" borderId="0" xfId="0" applyFont="1" applyFill="1" applyAlignment="1"/>
    <xf numFmtId="0" fontId="4" fillId="2" borderId="0" xfId="0" applyFont="1" applyFill="1"/>
    <xf numFmtId="0" fontId="11" fillId="2" borderId="0" xfId="0" applyFont="1" applyFill="1" applyAlignment="1">
      <alignment horizontal="center"/>
    </xf>
    <xf numFmtId="0" fontId="4" fillId="2" borderId="0" xfId="0" applyFont="1" applyFill="1" applyAlignment="1">
      <alignment horizontal="center"/>
    </xf>
    <xf numFmtId="0" fontId="5" fillId="0" borderId="0" xfId="0" applyFont="1" applyAlignment="1">
      <alignment horizontal="right"/>
    </xf>
    <xf numFmtId="0" fontId="12" fillId="0" borderId="0" xfId="0" applyFont="1" applyAlignment="1"/>
    <xf numFmtId="0" fontId="5" fillId="0" borderId="0" xfId="0" applyFont="1" applyAlignment="1"/>
    <xf numFmtId="0" fontId="12" fillId="5" borderId="0" xfId="0" applyFont="1" applyFill="1" applyAlignment="1">
      <alignment horizontal="right"/>
    </xf>
    <xf numFmtId="0" fontId="5" fillId="0" borderId="0" xfId="0" applyFont="1" applyAlignment="1">
      <alignment horizontal="right"/>
    </xf>
    <xf numFmtId="2" fontId="12" fillId="5" borderId="0" xfId="0" applyNumberFormat="1" applyFont="1" applyFill="1" applyAlignment="1">
      <alignment horizontal="right"/>
    </xf>
    <xf numFmtId="0" fontId="12" fillId="2" borderId="0" xfId="0" applyFont="1" applyFill="1" applyAlignment="1">
      <alignment horizontal="center"/>
    </xf>
    <xf numFmtId="0" fontId="12" fillId="4" borderId="0" xfId="0" applyFont="1" applyFill="1" applyAlignment="1"/>
    <xf numFmtId="0" fontId="12" fillId="0" borderId="0" xfId="0" applyFont="1" applyAlignment="1"/>
    <xf numFmtId="0" fontId="5" fillId="0" borderId="0" xfId="0" applyFont="1" applyAlignment="1"/>
    <xf numFmtId="0" fontId="12" fillId="4" borderId="0" xfId="0" applyFont="1" applyFill="1" applyAlignment="1"/>
    <xf numFmtId="0" fontId="5" fillId="0" borderId="0" xfId="0" applyFont="1" applyAlignment="1"/>
    <xf numFmtId="0" fontId="1" fillId="0" borderId="0" xfId="0" applyFont="1" applyAlignment="1">
      <alignment vertical="center"/>
    </xf>
    <xf numFmtId="0" fontId="3" fillId="0" borderId="2" xfId="0" applyFont="1" applyBorder="1" applyAlignment="1">
      <alignmen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3" fillId="4" borderId="0" xfId="0" applyFont="1" applyFill="1" applyAlignment="1"/>
    <xf numFmtId="0" fontId="4" fillId="0" borderId="0" xfId="0" applyFont="1" applyAlignment="1">
      <alignment horizontal="left"/>
    </xf>
    <xf numFmtId="0" fontId="4" fillId="0" borderId="0" xfId="0" applyFont="1" applyAlignment="1"/>
    <xf numFmtId="0" fontId="4" fillId="0" borderId="0" xfId="0" applyFont="1" applyAlignment="1">
      <alignment horizontal="right"/>
    </xf>
    <xf numFmtId="0" fontId="4" fillId="0" borderId="0" xfId="0" applyFont="1" applyAlignment="1">
      <alignment horizontal="right"/>
    </xf>
    <xf numFmtId="0" fontId="11" fillId="0" borderId="0" xfId="0" applyFont="1" applyAlignment="1">
      <alignment horizontal="center"/>
    </xf>
    <xf numFmtId="0" fontId="4" fillId="0" borderId="3" xfId="0" applyFont="1" applyBorder="1" applyAlignment="1">
      <alignment horizontal="center" vertical="center" wrapText="1"/>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xf>
    <xf numFmtId="0" fontId="3" fillId="0" borderId="4" xfId="0" applyFont="1" applyBorder="1" applyAlignment="1">
      <alignment horizontal="center" vertical="center"/>
    </xf>
    <xf numFmtId="0" fontId="12" fillId="0" borderId="0" xfId="0" applyFont="1" applyAlignment="1">
      <alignment horizontal="right"/>
    </xf>
    <xf numFmtId="0" fontId="3" fillId="0" borderId="4" xfId="0" applyFont="1" applyBorder="1" applyAlignment="1">
      <alignment vertical="center"/>
    </xf>
    <xf numFmtId="0" fontId="3" fillId="0" borderId="0" xfId="0" applyFont="1" applyAlignment="1">
      <alignment horizontal="center"/>
    </xf>
    <xf numFmtId="0" fontId="1" fillId="0" borderId="0" xfId="0" applyFont="1" applyAlignment="1">
      <alignment horizontal="right"/>
    </xf>
    <xf numFmtId="0" fontId="1" fillId="0" borderId="0" xfId="0" applyFont="1" applyAlignment="1"/>
    <xf numFmtId="0" fontId="3" fillId="5" borderId="4" xfId="0" applyFont="1" applyFill="1" applyBorder="1" applyAlignment="1">
      <alignment vertical="center"/>
    </xf>
    <xf numFmtId="0" fontId="3" fillId="5" borderId="4" xfId="0" applyFont="1" applyFill="1" applyBorder="1" applyAlignment="1">
      <alignment vertical="center"/>
    </xf>
    <xf numFmtId="0" fontId="1" fillId="0" borderId="0" xfId="0" applyFont="1" applyAlignment="1">
      <alignment horizontal="center"/>
    </xf>
    <xf numFmtId="0" fontId="16" fillId="5" borderId="4" xfId="0" applyFont="1" applyFill="1" applyBorder="1" applyAlignment="1">
      <alignment vertical="center"/>
    </xf>
    <xf numFmtId="0" fontId="18" fillId="0" borderId="4" xfId="0" applyFont="1" applyBorder="1" applyAlignment="1">
      <alignment horizontal="center" vertical="center" wrapText="1"/>
    </xf>
    <xf numFmtId="0" fontId="3" fillId="5" borderId="6" xfId="0" applyFont="1" applyFill="1" applyBorder="1" applyAlignment="1">
      <alignment vertical="center"/>
    </xf>
    <xf numFmtId="0" fontId="3" fillId="0" borderId="0" xfId="0" applyFont="1" applyAlignment="1">
      <alignment vertical="center"/>
    </xf>
    <xf numFmtId="0" fontId="5" fillId="5" borderId="0" xfId="0" applyFont="1" applyFill="1" applyAlignment="1"/>
    <xf numFmtId="0" fontId="3" fillId="5" borderId="0" xfId="0" applyFont="1" applyFill="1"/>
    <xf numFmtId="0" fontId="5" fillId="5" borderId="0" xfId="0" applyFont="1" applyFill="1" applyAlignment="1"/>
    <xf numFmtId="0" fontId="1" fillId="5" borderId="0" xfId="0" applyFont="1" applyFill="1"/>
    <xf numFmtId="0" fontId="5" fillId="0" borderId="0" xfId="0" applyFont="1" applyAlignment="1"/>
    <xf numFmtId="0" fontId="21" fillId="0" borderId="0" xfId="0" applyFont="1" applyAlignment="1">
      <alignment horizontal="center"/>
    </xf>
    <xf numFmtId="0" fontId="22" fillId="0" borderId="0" xfId="0" applyFont="1" applyAlignment="1">
      <alignment horizontal="left"/>
    </xf>
    <xf numFmtId="0" fontId="22" fillId="0" borderId="0" xfId="0" applyFont="1"/>
    <xf numFmtId="0" fontId="22" fillId="0" borderId="0" xfId="0" applyFont="1" applyAlignment="1">
      <alignment horizontal="center"/>
    </xf>
    <xf numFmtId="0" fontId="22" fillId="0" borderId="0" xfId="0" applyFont="1" applyAlignment="1">
      <alignment horizontal="right"/>
    </xf>
    <xf numFmtId="0" fontId="5" fillId="2" borderId="0" xfId="0" applyFont="1" applyFill="1" applyAlignment="1"/>
    <xf numFmtId="0" fontId="3" fillId="2" borderId="0" xfId="0" applyFont="1" applyFill="1" applyAlignment="1"/>
    <xf numFmtId="2" fontId="3" fillId="2" borderId="0" xfId="0" applyNumberFormat="1" applyFont="1" applyFill="1" applyAlignment="1"/>
    <xf numFmtId="0" fontId="3" fillId="2" borderId="0" xfId="0" applyFont="1" applyFill="1"/>
    <xf numFmtId="0" fontId="1" fillId="0" borderId="0" xfId="0" applyFont="1" applyAlignment="1">
      <alignment horizontal="center"/>
    </xf>
    <xf numFmtId="0" fontId="12" fillId="0" borderId="0" xfId="0" applyFont="1" applyAlignment="1"/>
    <xf numFmtId="0" fontId="3"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0" xfId="0" applyFont="1" applyAlignment="1"/>
    <xf numFmtId="0" fontId="7" fillId="0" borderId="0" xfId="0" applyFont="1" applyAlignment="1">
      <alignment horizontal="center"/>
    </xf>
    <xf numFmtId="0" fontId="2" fillId="0" borderId="0" xfId="0" applyFont="1" applyAlignment="1"/>
    <xf numFmtId="0" fontId="2" fillId="0" borderId="0" xfId="0" applyFont="1" applyAlignment="1"/>
    <xf numFmtId="0" fontId="2" fillId="0" borderId="0" xfId="0" applyFont="1" applyAlignment="1">
      <alignment horizontal="center"/>
    </xf>
    <xf numFmtId="0" fontId="7" fillId="0" borderId="0" xfId="0" applyFont="1" applyAlignment="1">
      <alignment horizontal="left"/>
    </xf>
    <xf numFmtId="0" fontId="2" fillId="0" borderId="0" xfId="0" applyFont="1" applyAlignment="1">
      <alignment horizontal="center"/>
    </xf>
    <xf numFmtId="0" fontId="5" fillId="7" borderId="0" xfId="0" applyFont="1" applyFill="1" applyAlignment="1"/>
    <xf numFmtId="0" fontId="7" fillId="0" borderId="0" xfId="0" applyFont="1" applyAlignment="1">
      <alignment horizontal="center"/>
    </xf>
    <xf numFmtId="0" fontId="7" fillId="0" borderId="0" xfId="0" applyFont="1" applyAlignment="1">
      <alignment horizontal="left"/>
    </xf>
    <xf numFmtId="0" fontId="3" fillId="7" borderId="0" xfId="0" applyFont="1" applyFill="1" applyAlignment="1"/>
    <xf numFmtId="0" fontId="7" fillId="0" borderId="0" xfId="0" applyFont="1" applyAlignment="1"/>
    <xf numFmtId="2" fontId="3" fillId="7" borderId="0" xfId="0" applyNumberFormat="1" applyFont="1" applyFill="1" applyAlignment="1"/>
    <xf numFmtId="0" fontId="2" fillId="0" borderId="0" xfId="0" applyFont="1" applyAlignment="1"/>
    <xf numFmtId="0" fontId="3" fillId="7" borderId="0" xfId="0" applyFont="1" applyFill="1"/>
    <xf numFmtId="0" fontId="3" fillId="7" borderId="0" xfId="0" applyFont="1" applyFill="1" applyAlignment="1">
      <alignment horizontal="center"/>
    </xf>
    <xf numFmtId="0" fontId="5" fillId="7" borderId="0" xfId="0" applyFont="1" applyFill="1" applyAlignment="1"/>
    <xf numFmtId="0" fontId="2" fillId="0" borderId="0" xfId="0" applyFont="1" applyAlignment="1">
      <alignment horizontal="center"/>
    </xf>
    <xf numFmtId="0" fontId="5" fillId="2" borderId="0" xfId="0" applyFont="1" applyFill="1" applyAlignment="1"/>
    <xf numFmtId="0" fontId="25" fillId="5" borderId="0" xfId="0" applyFont="1" applyFill="1" applyAlignment="1"/>
    <xf numFmtId="0" fontId="25" fillId="5" borderId="0" xfId="0" applyFont="1" applyFill="1" applyAlignment="1"/>
    <xf numFmtId="0" fontId="25" fillId="2" borderId="0" xfId="0" applyFont="1" applyFill="1" applyAlignment="1"/>
    <xf numFmtId="0" fontId="25" fillId="2" borderId="0" xfId="0" applyFont="1" applyFill="1" applyAlignment="1"/>
    <xf numFmtId="0" fontId="1" fillId="2" borderId="0" xfId="0" applyFont="1" applyFill="1"/>
    <xf numFmtId="0" fontId="26" fillId="0" borderId="0" xfId="0" applyFont="1" applyAlignment="1">
      <alignment horizontal="center"/>
    </xf>
    <xf numFmtId="0" fontId="5" fillId="3" borderId="0" xfId="0" applyFont="1" applyFill="1" applyAlignme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4" fillId="0" borderId="0" xfId="0" applyFont="1" applyAlignment="1"/>
    <xf numFmtId="0" fontId="1" fillId="0" borderId="0" xfId="0" applyFont="1" applyAlignment="1"/>
    <xf numFmtId="0" fontId="4"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2" fillId="0" borderId="0" xfId="0" applyFont="1" applyAlignment="1">
      <alignment wrapText="1"/>
    </xf>
    <xf numFmtId="0" fontId="2" fillId="2" borderId="0" xfId="0" applyFont="1" applyFill="1" applyAlignment="1">
      <alignment horizontal="center" wrapText="1"/>
    </xf>
    <xf numFmtId="0" fontId="9" fillId="0" borderId="0" xfId="0" applyFont="1" applyAlignment="1">
      <alignment horizontal="left"/>
    </xf>
    <xf numFmtId="0" fontId="3" fillId="0" borderId="0" xfId="0" applyFont="1" applyAlignment="1"/>
    <xf numFmtId="0" fontId="3" fillId="0" borderId="0" xfId="0" applyFont="1"/>
    <xf numFmtId="0" fontId="3" fillId="0" borderId="0" xfId="0" applyFont="1" applyAlignment="1"/>
    <xf numFmtId="0" fontId="3" fillId="0" borderId="0" xfId="0" applyFont="1" applyAlignment="1">
      <alignment horizontal="center"/>
    </xf>
    <xf numFmtId="0" fontId="4" fillId="8" borderId="0" xfId="0" applyFont="1" applyFill="1" applyAlignment="1">
      <alignment horizontal="center"/>
    </xf>
    <xf numFmtId="0" fontId="3" fillId="4" borderId="0" xfId="0" applyFont="1" applyFill="1" applyAlignment="1">
      <alignment horizontal="center"/>
    </xf>
    <xf numFmtId="0" fontId="3" fillId="8" borderId="0" xfId="0" applyFont="1" applyFill="1" applyAlignment="1">
      <alignment horizontal="center"/>
    </xf>
    <xf numFmtId="0" fontId="28" fillId="0" borderId="0" xfId="0" applyFont="1" applyAlignment="1"/>
    <xf numFmtId="0" fontId="3" fillId="8" borderId="0" xfId="0" applyFont="1" applyFill="1" applyAlignment="1">
      <alignment horizontal="center"/>
    </xf>
    <xf numFmtId="0" fontId="2" fillId="8" borderId="0" xfId="0" applyFont="1" applyFill="1" applyAlignment="1">
      <alignment horizontal="center" vertical="center"/>
    </xf>
    <xf numFmtId="0" fontId="3" fillId="4" borderId="0" xfId="0" applyFont="1" applyFill="1" applyAlignment="1">
      <alignment horizontal="center"/>
    </xf>
    <xf numFmtId="0" fontId="28" fillId="0" borderId="0" xfId="0" applyFont="1" applyAlignment="1"/>
    <xf numFmtId="0" fontId="29" fillId="0" borderId="0" xfId="0" applyFont="1" applyAlignment="1"/>
    <xf numFmtId="0" fontId="12" fillId="0" borderId="0" xfId="0" applyFont="1" applyAlignment="1">
      <alignment horizontal="right"/>
    </xf>
    <xf numFmtId="0" fontId="12" fillId="4" borderId="0" xfId="0" applyFont="1" applyFill="1" applyAlignment="1">
      <alignment horizontal="center"/>
    </xf>
    <xf numFmtId="0" fontId="12" fillId="0" borderId="0" xfId="0" applyFont="1" applyAlignment="1"/>
    <xf numFmtId="0" fontId="12" fillId="0" borderId="0" xfId="0" applyFont="1" applyAlignment="1">
      <alignment horizontal="right"/>
    </xf>
    <xf numFmtId="0" fontId="12" fillId="0" borderId="0" xfId="0" applyFont="1" applyAlignment="1">
      <alignment horizontal="right"/>
    </xf>
    <xf numFmtId="0" fontId="12" fillId="0" borderId="0" xfId="0" applyFont="1" applyAlignment="1"/>
    <xf numFmtId="0" fontId="12" fillId="0" borderId="0" xfId="0" applyFont="1" applyAlignment="1">
      <alignment horizontal="right"/>
    </xf>
    <xf numFmtId="0" fontId="12" fillId="4" borderId="0" xfId="0" applyFont="1" applyFill="1" applyAlignment="1">
      <alignment horizontal="center"/>
    </xf>
    <xf numFmtId="0" fontId="12" fillId="5" borderId="0" xfId="0" applyFont="1" applyFill="1" applyAlignment="1">
      <alignment horizontal="right"/>
    </xf>
    <xf numFmtId="2" fontId="12" fillId="5" borderId="0" xfId="0" applyNumberFormat="1" applyFont="1" applyFill="1" applyAlignment="1">
      <alignment horizontal="right"/>
    </xf>
    <xf numFmtId="0" fontId="12" fillId="0" borderId="0" xfId="0" applyFont="1" applyAlignment="1">
      <alignment horizontal="right"/>
    </xf>
    <xf numFmtId="0" fontId="12" fillId="2" borderId="0" xfId="0" applyFont="1" applyFill="1" applyAlignment="1">
      <alignment horizontal="center"/>
    </xf>
    <xf numFmtId="0" fontId="28" fillId="4" borderId="0" xfId="0" applyFont="1" applyFill="1" applyAlignment="1"/>
    <xf numFmtId="0" fontId="28" fillId="0" borderId="0" xfId="0" applyFont="1" applyAlignment="1"/>
    <xf numFmtId="0" fontId="5" fillId="4" borderId="0" xfId="0" applyFont="1" applyFill="1" applyAlignment="1">
      <alignment wrapText="1"/>
    </xf>
    <xf numFmtId="0" fontId="4" fillId="8" borderId="0" xfId="0" applyFont="1" applyFill="1" applyAlignment="1">
      <alignment horizontal="center"/>
    </xf>
    <xf numFmtId="0" fontId="5" fillId="2" borderId="0" xfId="0" applyFont="1" applyFill="1" applyAlignment="1">
      <alignment wrapText="1"/>
    </xf>
    <xf numFmtId="0" fontId="28" fillId="2" borderId="0" xfId="0" applyFont="1" applyFill="1" applyAlignment="1"/>
    <xf numFmtId="0" fontId="3" fillId="0" borderId="0" xfId="0" applyFont="1" applyAlignment="1"/>
    <xf numFmtId="0" fontId="29" fillId="4" borderId="0" xfId="0" applyFont="1" applyFill="1" applyAlignment="1"/>
    <xf numFmtId="0" fontId="3" fillId="8" borderId="0" xfId="0" applyFont="1" applyFill="1" applyAlignment="1">
      <alignment horizontal="center"/>
    </xf>
    <xf numFmtId="0" fontId="3" fillId="4" borderId="0" xfId="0" applyFont="1" applyFill="1" applyAlignment="1"/>
    <xf numFmtId="0" fontId="1" fillId="4" borderId="0" xfId="0" applyFont="1" applyFill="1"/>
    <xf numFmtId="0" fontId="12" fillId="0" borderId="0" xfId="0" applyFont="1" applyAlignment="1">
      <alignment horizontal="center"/>
    </xf>
    <xf numFmtId="0" fontId="12" fillId="0" borderId="0" xfId="0" applyFont="1" applyAlignment="1">
      <alignment horizontal="center"/>
    </xf>
    <xf numFmtId="0" fontId="22" fillId="8" borderId="0" xfId="0" applyFont="1" applyFill="1" applyAlignment="1">
      <alignment horizontal="center"/>
    </xf>
    <xf numFmtId="0" fontId="1" fillId="8" borderId="0" xfId="0" applyFont="1" applyFill="1" applyAlignment="1">
      <alignment horizontal="center"/>
    </xf>
    <xf numFmtId="0" fontId="3" fillId="4" borderId="0" xfId="0" applyFont="1" applyFill="1" applyAlignment="1">
      <alignment horizontal="center" wrapText="1"/>
    </xf>
    <xf numFmtId="0" fontId="28" fillId="4" borderId="0" xfId="0" applyFont="1" applyFill="1" applyAlignment="1"/>
    <xf numFmtId="2" fontId="3" fillId="4" borderId="0" xfId="0" applyNumberFormat="1" applyFont="1" applyFill="1" applyAlignment="1"/>
    <xf numFmtId="0" fontId="3" fillId="4" borderId="0" xfId="0" applyFont="1" applyFill="1"/>
    <xf numFmtId="0" fontId="3" fillId="4" borderId="0" xfId="0" applyFont="1" applyFill="1" applyAlignment="1">
      <alignment horizontal="left"/>
    </xf>
    <xf numFmtId="0" fontId="5" fillId="4" borderId="0" xfId="0" applyFont="1" applyFill="1" applyAlignment="1"/>
    <xf numFmtId="0" fontId="28" fillId="4" borderId="0" xfId="0" applyFont="1" applyFill="1" applyAlignment="1"/>
    <xf numFmtId="0" fontId="3" fillId="2" borderId="0" xfId="0" applyFont="1" applyFill="1" applyAlignment="1"/>
    <xf numFmtId="0" fontId="3" fillId="2" borderId="0" xfId="0" applyFont="1" applyFill="1" applyAlignment="1">
      <alignment horizontal="center"/>
    </xf>
    <xf numFmtId="0" fontId="28" fillId="2" borderId="0" xfId="0" applyFont="1" applyFill="1" applyAlignment="1"/>
    <xf numFmtId="0" fontId="28" fillId="2" borderId="0" xfId="0" applyFont="1" applyFill="1" applyAlignment="1"/>
    <xf numFmtId="0" fontId="28" fillId="3" borderId="0" xfId="0" applyFont="1" applyFill="1" applyAlignment="1"/>
    <xf numFmtId="2" fontId="3" fillId="0" borderId="0" xfId="0" applyNumberFormat="1" applyFont="1" applyAlignment="1"/>
    <xf numFmtId="0" fontId="3" fillId="0" borderId="0" xfId="0" applyFont="1" applyAlignment="1">
      <alignment horizontal="left"/>
    </xf>
    <xf numFmtId="0" fontId="29" fillId="2" borderId="0" xfId="0" applyFont="1" applyFill="1" applyAlignment="1"/>
    <xf numFmtId="0" fontId="3" fillId="5" borderId="0" xfId="0" applyFont="1" applyFill="1" applyAlignment="1">
      <alignment horizontal="center"/>
    </xf>
    <xf numFmtId="0" fontId="3" fillId="5" borderId="0" xfId="0" applyFont="1" applyFill="1" applyAlignment="1">
      <alignment horizontal="center"/>
    </xf>
    <xf numFmtId="0" fontId="3" fillId="4" borderId="0" xfId="0" applyFont="1" applyFill="1" applyAlignment="1">
      <alignment horizontal="right"/>
    </xf>
    <xf numFmtId="0" fontId="3" fillId="9" borderId="0" xfId="0" applyFont="1" applyFill="1" applyAlignment="1">
      <alignment horizontal="center"/>
    </xf>
    <xf numFmtId="0" fontId="28" fillId="5" borderId="0" xfId="0" applyFont="1" applyFill="1" applyAlignment="1"/>
    <xf numFmtId="0" fontId="3" fillId="10" borderId="0" xfId="0" applyFont="1" applyFill="1" applyAlignment="1">
      <alignment horizontal="center"/>
    </xf>
    <xf numFmtId="0" fontId="28" fillId="5" borderId="0" xfId="0" applyFont="1" applyFill="1" applyAlignment="1"/>
    <xf numFmtId="0" fontId="3" fillId="4" borderId="0" xfId="0" applyFont="1" applyFill="1" applyAlignment="1"/>
    <xf numFmtId="0" fontId="3" fillId="4" borderId="0" xfId="0" applyFont="1" applyFill="1" applyAlignment="1"/>
    <xf numFmtId="0" fontId="0" fillId="0" borderId="0" xfId="0" quotePrefix="1" applyFont="1" applyAlignment="1"/>
    <xf numFmtId="0" fontId="3" fillId="0" borderId="6" xfId="0" applyFont="1" applyBorder="1" applyAlignment="1">
      <alignment horizontal="center" vertical="center" wrapText="1"/>
    </xf>
    <xf numFmtId="0" fontId="1" fillId="0" borderId="6" xfId="0" applyFont="1" applyBorder="1"/>
    <xf numFmtId="0" fontId="1" fillId="0" borderId="4" xfId="0" applyFont="1" applyBorder="1"/>
    <xf numFmtId="0" fontId="3" fillId="0" borderId="6" xfId="0" applyFont="1" applyBorder="1" applyAlignment="1">
      <alignment horizontal="left" vertical="center" wrapText="1"/>
    </xf>
    <xf numFmtId="0" fontId="13" fillId="0" borderId="2" xfId="0" applyFont="1" applyBorder="1" applyAlignment="1">
      <alignment horizontal="center" vertical="center" wrapText="1"/>
    </xf>
    <xf numFmtId="0" fontId="1" fillId="0" borderId="2" xfId="0" applyFont="1" applyBorder="1"/>
    <xf numFmtId="0" fontId="4" fillId="0" borderId="5" xfId="0" applyFont="1" applyBorder="1" applyAlignment="1">
      <alignment horizontal="center" vertical="center" wrapText="1"/>
    </xf>
    <xf numFmtId="0" fontId="1" fillId="0" borderId="5" xfId="0" applyFont="1" applyBorder="1"/>
    <xf numFmtId="0" fontId="1" fillId="0" borderId="3" xfId="0" applyFont="1" applyBorder="1"/>
    <xf numFmtId="0" fontId="3" fillId="0" borderId="6" xfId="0" applyFont="1" applyBorder="1" applyAlignment="1">
      <alignment horizontal="center" vertical="center"/>
    </xf>
    <xf numFmtId="0" fontId="3" fillId="0" borderId="2" xfId="0" applyFont="1" applyBorder="1" applyAlignment="1">
      <alignment horizontal="left" vertical="center" wrapText="1"/>
    </xf>
    <xf numFmtId="0" fontId="19" fillId="0" borderId="0" xfId="0" applyFont="1" applyAlignment="1">
      <alignment horizontal="left" vertical="center" wrapText="1"/>
    </xf>
    <xf numFmtId="0" fontId="0" fillId="0" borderId="0" xfId="0" applyFont="1" applyAlignment="1"/>
    <xf numFmtId="0" fontId="4" fillId="5" borderId="6" xfId="0" applyFont="1" applyFill="1" applyBorder="1" applyAlignment="1">
      <alignment horizontal="center" vertical="center" wrapText="1"/>
    </xf>
    <xf numFmtId="0" fontId="3" fillId="0" borderId="6" xfId="0" applyFont="1" applyBorder="1" applyAlignment="1">
      <alignment vertical="center"/>
    </xf>
    <xf numFmtId="0" fontId="4" fillId="0" borderId="6" xfId="0" applyFont="1" applyBorder="1" applyAlignment="1">
      <alignment horizontal="center" vertical="center" wrapText="1"/>
    </xf>
    <xf numFmtId="14"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0" borderId="6" xfId="0" applyFont="1" applyBorder="1" applyAlignment="1">
      <alignment horizontal="left" vertical="center"/>
    </xf>
    <xf numFmtId="0" fontId="16" fillId="5" borderId="6" xfId="0" applyFont="1" applyFill="1" applyBorder="1" applyAlignment="1">
      <alignment horizontal="center" vertical="center"/>
    </xf>
    <xf numFmtId="0" fontId="13" fillId="0" borderId="0" xfId="0" applyFont="1" applyAlignment="1">
      <alignment horizontal="center" vertical="center"/>
    </xf>
    <xf numFmtId="0" fontId="20" fillId="0" borderId="0" xfId="0" applyFont="1" applyAlignment="1">
      <alignment horizontal="center" vertical="center" wrapText="1"/>
    </xf>
    <xf numFmtId="0" fontId="3" fillId="5" borderId="6" xfId="0" applyFont="1" applyFill="1" applyBorder="1" applyAlignment="1">
      <alignment vertical="center"/>
    </xf>
    <xf numFmtId="0" fontId="19" fillId="0" borderId="0" xfId="0" applyFont="1" applyAlignment="1">
      <alignment horizontal="center" vertical="center" wrapText="1"/>
    </xf>
    <xf numFmtId="0" fontId="17" fillId="5" borderId="6" xfId="0" applyFont="1" applyFill="1" applyBorder="1" applyAlignment="1">
      <alignment horizontal="center" vertical="center"/>
    </xf>
    <xf numFmtId="0" fontId="4" fillId="5" borderId="6" xfId="0" applyFont="1" applyFill="1" applyBorder="1" applyAlignment="1">
      <alignment horizontal="center" vertical="center"/>
    </xf>
    <xf numFmtId="0" fontId="16" fillId="0" borderId="0" xfId="0" applyFont="1" applyAlignment="1">
      <alignment horizontal="left" vertical="center" wrapText="1"/>
    </xf>
    <xf numFmtId="0" fontId="7" fillId="0" borderId="0" xfId="0" applyFont="1" applyAlignment="1">
      <alignment horizontal="center"/>
    </xf>
    <xf numFmtId="0" fontId="6" fillId="0" borderId="0" xfId="0" applyFont="1" applyAlignment="1">
      <alignment horizontal="left"/>
    </xf>
    <xf numFmtId="0" fontId="11" fillId="0" borderId="0" xfId="0" applyFont="1" applyAlignment="1">
      <alignment horizontal="center"/>
    </xf>
    <xf numFmtId="0" fontId="8" fillId="0" borderId="0" xfId="0" applyFont="1" applyAlignment="1">
      <alignment horizontal="left"/>
    </xf>
    <xf numFmtId="0" fontId="7" fillId="0" borderId="0" xfId="0" applyFont="1" applyAlignment="1">
      <alignment horizontal="left"/>
    </xf>
    <xf numFmtId="0" fontId="27" fillId="0" borderId="0" xfId="0" applyFont="1" applyAlignment="1">
      <alignment horizontal="left"/>
    </xf>
    <xf numFmtId="0" fontId="2" fillId="0" borderId="0" xfId="0" applyFont="1" applyAlignment="1"/>
    <xf numFmtId="3" fontId="11" fillId="0" borderId="0" xfId="0" applyNumberFormat="1" applyFont="1" applyAlignment="1">
      <alignment horizontal="center"/>
    </xf>
    <xf numFmtId="0" fontId="24" fillId="0" borderId="0" xfId="0" applyFont="1" applyAlignment="1">
      <alignment horizontal="center" wrapText="1"/>
    </xf>
    <xf numFmtId="0" fontId="23" fillId="0" borderId="0" xfId="0" applyFont="1" applyAlignment="1">
      <alignment horizontal="center" wrapText="1"/>
    </xf>
    <xf numFmtId="0" fontId="23"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6" fillId="0" borderId="0" xfId="0" applyFont="1" applyAlignment="1">
      <alignment horizontal="center"/>
    </xf>
    <xf numFmtId="0" fontId="3" fillId="0" borderId="0" xfId="0" applyFont="1" applyAlignment="1">
      <alignment horizontal="center"/>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11</xdr:col>
      <xdr:colOff>1114425</xdr:colOff>
      <xdr:row>61</xdr:row>
      <xdr:rowOff>142875</xdr:rowOff>
    </xdr:to>
    <xdr:sp macro="" textlink="">
      <xdr:nvSpPr>
        <xdr:cNvPr id="1028" name="Rectangle 4" hidden="1">
          <a:extLst>
            <a:ext uri="{FF2B5EF4-FFF2-40B4-BE49-F238E27FC236}">
              <a16:creationId xmlns:a16="http://schemas.microsoft.com/office/drawing/2014/main" id="{9C2C372D-AB48-4773-B2EA-801E2AC322D2}"/>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8</xdr:row>
      <xdr:rowOff>0</xdr:rowOff>
    </xdr:from>
    <xdr:to>
      <xdr:col>11</xdr:col>
      <xdr:colOff>1114425</xdr:colOff>
      <xdr:row>61</xdr:row>
      <xdr:rowOff>142875</xdr:rowOff>
    </xdr:to>
    <xdr:sp macro="" textlink="">
      <xdr:nvSpPr>
        <xdr:cNvPr id="2" name="AutoShape 4">
          <a:extLst>
            <a:ext uri="{FF2B5EF4-FFF2-40B4-BE49-F238E27FC236}">
              <a16:creationId xmlns:a16="http://schemas.microsoft.com/office/drawing/2014/main" id="{28A5135F-C164-40B9-90AB-78645F5A918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KHGV%20KY%202%20(15-16)"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GV KY 2 (15-16)"/>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31"/>
  <sheetViews>
    <sheetView tabSelected="1" workbookViewId="0">
      <pane xSplit="2" ySplit="1" topLeftCell="C223" activePane="bottomRight" state="frozen"/>
      <selection pane="topRight" activeCell="C1" sqref="C1"/>
      <selection pane="bottomLeft" activeCell="A2" sqref="A2"/>
      <selection pane="bottomRight" activeCell="A225" sqref="A225"/>
    </sheetView>
  </sheetViews>
  <sheetFormatPr defaultColWidth="14.42578125" defaultRowHeight="15.75" customHeight="1"/>
  <cols>
    <col min="1" max="1" width="9.42578125" customWidth="1"/>
    <col min="2" max="2" width="17.85546875" customWidth="1"/>
    <col min="3" max="3" width="25.85546875" customWidth="1"/>
    <col min="4" max="4" width="5.140625" customWidth="1"/>
    <col min="5" max="5" width="6.7109375" customWidth="1"/>
    <col min="6" max="6" width="8" customWidth="1"/>
    <col min="7" max="7" width="7.140625" customWidth="1"/>
    <col min="8" max="8" width="5.140625" customWidth="1"/>
    <col min="9" max="9" width="5.85546875" customWidth="1"/>
    <col min="10" max="10" width="7.28515625" customWidth="1"/>
    <col min="11" max="11" width="6.5703125" customWidth="1"/>
    <col min="12" max="12" width="0.42578125" customWidth="1"/>
    <col min="13" max="13" width="19.5703125" customWidth="1"/>
    <col min="14" max="14" width="8.42578125" customWidth="1"/>
    <col min="15" max="15" width="8" customWidth="1"/>
    <col min="16" max="47" width="5.140625" customWidth="1"/>
  </cols>
  <sheetData>
    <row r="1" spans="1:62" ht="15.75" customHeight="1">
      <c r="A1" s="3" t="s">
        <v>3</v>
      </c>
      <c r="B1" s="5" t="s">
        <v>4</v>
      </c>
      <c r="C1" s="7" t="s">
        <v>11</v>
      </c>
      <c r="D1" s="10" t="s">
        <v>17</v>
      </c>
      <c r="E1" s="3" t="s">
        <v>20</v>
      </c>
      <c r="F1" s="3" t="s">
        <v>21</v>
      </c>
      <c r="G1" s="3" t="s">
        <v>22</v>
      </c>
      <c r="H1" s="3" t="s">
        <v>23</v>
      </c>
      <c r="I1" s="11" t="s">
        <v>24</v>
      </c>
      <c r="J1" s="12" t="s">
        <v>27</v>
      </c>
      <c r="K1" s="5" t="s">
        <v>28</v>
      </c>
      <c r="L1" s="14"/>
      <c r="M1" s="14" t="s">
        <v>31</v>
      </c>
      <c r="N1" s="14" t="s">
        <v>32</v>
      </c>
      <c r="O1" s="14" t="s">
        <v>33</v>
      </c>
      <c r="P1" s="19" t="s">
        <v>34</v>
      </c>
      <c r="Q1" s="19" t="s">
        <v>39</v>
      </c>
      <c r="R1" s="19" t="s">
        <v>40</v>
      </c>
      <c r="S1" s="19" t="s">
        <v>41</v>
      </c>
      <c r="T1" s="19" t="s">
        <v>42</v>
      </c>
      <c r="U1" s="21" t="s">
        <v>43</v>
      </c>
      <c r="V1" s="21" t="s">
        <v>46</v>
      </c>
      <c r="W1" s="21" t="s">
        <v>47</v>
      </c>
      <c r="X1" s="19" t="s">
        <v>48</v>
      </c>
      <c r="Y1" s="19" t="s">
        <v>49</v>
      </c>
      <c r="Z1" s="19" t="s">
        <v>50</v>
      </c>
      <c r="AA1" s="19" t="s">
        <v>52</v>
      </c>
      <c r="AB1" s="19" t="s">
        <v>53</v>
      </c>
      <c r="AC1" s="19" t="s">
        <v>54</v>
      </c>
      <c r="AD1" s="19" t="s">
        <v>55</v>
      </c>
      <c r="AE1" s="21" t="s">
        <v>56</v>
      </c>
      <c r="AF1" s="19" t="s">
        <v>57</v>
      </c>
      <c r="AG1" s="19" t="s">
        <v>58</v>
      </c>
      <c r="AH1" s="21" t="s">
        <v>59</v>
      </c>
      <c r="AI1" s="19" t="s">
        <v>60</v>
      </c>
      <c r="AJ1" s="19" t="s">
        <v>61</v>
      </c>
      <c r="AK1" s="19" t="s">
        <v>62</v>
      </c>
      <c r="AL1" s="19" t="s">
        <v>63</v>
      </c>
      <c r="AM1" s="19" t="s">
        <v>64</v>
      </c>
      <c r="AN1" s="19" t="s">
        <v>65</v>
      </c>
      <c r="AO1" s="19" t="s">
        <v>66</v>
      </c>
      <c r="AP1" s="19" t="s">
        <v>67</v>
      </c>
      <c r="AQ1" s="19" t="s">
        <v>68</v>
      </c>
      <c r="AR1" s="19" t="s">
        <v>69</v>
      </c>
      <c r="AS1" s="19" t="s">
        <v>70</v>
      </c>
      <c r="AT1" s="19" t="s">
        <v>71</v>
      </c>
      <c r="AU1" s="19" t="s">
        <v>72</v>
      </c>
      <c r="AV1" s="23"/>
      <c r="AW1" s="19" t="s">
        <v>75</v>
      </c>
      <c r="AX1" s="24" t="s">
        <v>53</v>
      </c>
      <c r="AY1" s="24" t="s">
        <v>54</v>
      </c>
      <c r="AZ1" s="24" t="s">
        <v>55</v>
      </c>
      <c r="BA1" s="15"/>
      <c r="BB1" s="25" t="s">
        <v>75</v>
      </c>
      <c r="BC1" s="26" t="s">
        <v>78</v>
      </c>
      <c r="BD1" s="24" t="s">
        <v>79</v>
      </c>
      <c r="BE1" s="27" t="s">
        <v>80</v>
      </c>
      <c r="BF1" s="24" t="s">
        <v>86</v>
      </c>
      <c r="BG1" s="24" t="s">
        <v>87</v>
      </c>
      <c r="BH1" s="24" t="s">
        <v>88</v>
      </c>
      <c r="BI1" s="24" t="s">
        <v>89</v>
      </c>
      <c r="BJ1" s="28"/>
    </row>
    <row r="2" spans="1:62" ht="15.75" customHeight="1">
      <c r="A2" s="19" t="s">
        <v>111</v>
      </c>
      <c r="B2" s="19" t="s">
        <v>93</v>
      </c>
      <c r="C2" s="19" t="s">
        <v>94</v>
      </c>
      <c r="D2" s="19">
        <v>3</v>
      </c>
      <c r="E2" s="32">
        <f t="shared" ref="E2:E83" si="0">IF(LEFT(C2,3)="TH ",D2*32,D2*22.5)</f>
        <v>67.5</v>
      </c>
      <c r="F2" s="19">
        <v>101131</v>
      </c>
      <c r="G2" s="19" t="s">
        <v>99</v>
      </c>
      <c r="H2" s="19">
        <v>14</v>
      </c>
      <c r="I2" s="36">
        <f t="shared" ref="I2:I36" si="1">IF(LEFT(C2,5)="Đồ án",1, IF(LEFT(C2,3)="TH ",IF(H2&gt;=36,1.4,IF(H2&gt;=31,1.2,IF(H2&gt;=26,1.1,IF(H2&gt;=25,1,IF(H2&gt;=20,0.85,0.75))))),IF(RIGHT(C2,9)="xí nghiệp",IF(H2&gt;=25,1,IF(H2&gt;=15,0.7,0.5)),IF(E2&gt;=150,1.3,IF(E2&gt;=101,1.2,IF(E2&gt;=61,1.1,1))))))</f>
        <v>1.1000000000000001</v>
      </c>
      <c r="J2" s="37">
        <f t="shared" ref="J2:J7" si="2">(IF(OR(LEFT(C2,5)="Đồ án",RIGHT(C2,10)="tốt nghiệp"),H2*2,IF(LEFT(C2,3)="TH ",I2*E2*0.6,IF(RIGHT(C2,4)="NVSP",H2*3*2,IF(RIGHT(C2,9)="xí nghiệp",D2*5*3*I2,D2*18*I2*1.1)))))</f>
        <v>28</v>
      </c>
      <c r="K2" s="38">
        <f>VLOOKUP(B2,'TINH TOAN'!$A$2:$C$46,3,0)</f>
        <v>355.88</v>
      </c>
      <c r="L2" s="39">
        <f>(IF(OR(LEFT(C2,5)="Đồ án",RIGHT(C2,10)="tốt nghiệp"),H2*2,IF(LEFT(C2,3)="TH ",I2*E2*0.6,IF(RIGHT(C2,4)="NVSP",H2*3*2,IF(RIGHT(C2,9)="xí nghiệp",D2*5*3*I2,D2*18*I2*1.1)))))</f>
        <v>28</v>
      </c>
      <c r="M2" s="40"/>
      <c r="N2" s="40"/>
      <c r="O2" s="40"/>
      <c r="P2" s="42"/>
      <c r="Q2" s="42"/>
      <c r="R2" s="19" t="s">
        <v>134</v>
      </c>
      <c r="S2" s="19" t="s">
        <v>134</v>
      </c>
      <c r="T2" s="19" t="s">
        <v>134</v>
      </c>
      <c r="U2" s="40"/>
      <c r="V2" s="40"/>
      <c r="W2" s="40"/>
      <c r="X2" s="19" t="s">
        <v>134</v>
      </c>
      <c r="Y2" s="19" t="s">
        <v>134</v>
      </c>
      <c r="Z2" s="42"/>
      <c r="AA2" s="42"/>
      <c r="AB2" s="42"/>
      <c r="AC2" s="42"/>
      <c r="AD2" s="42"/>
      <c r="AE2" s="42"/>
      <c r="AF2" s="42"/>
      <c r="AG2" s="42"/>
      <c r="AH2" s="42"/>
      <c r="AI2" s="42"/>
      <c r="AJ2" s="42"/>
      <c r="AK2" s="42"/>
      <c r="AL2" s="42"/>
      <c r="AM2" s="42"/>
      <c r="AN2" s="42"/>
      <c r="AO2" s="42"/>
      <c r="AP2" s="42"/>
      <c r="AQ2" s="42"/>
      <c r="AR2" s="42"/>
      <c r="AS2" s="42"/>
      <c r="AT2" s="42"/>
      <c r="AU2" s="42"/>
      <c r="AV2" s="19" t="s">
        <v>137</v>
      </c>
      <c r="AW2" s="42"/>
      <c r="BE2" s="19" t="s">
        <v>138</v>
      </c>
    </row>
    <row r="3" spans="1:62" ht="15.75" customHeight="1">
      <c r="A3" s="96" t="s">
        <v>19</v>
      </c>
      <c r="B3" s="19" t="s">
        <v>18</v>
      </c>
      <c r="C3" s="19" t="s">
        <v>94</v>
      </c>
      <c r="D3" s="19">
        <v>3</v>
      </c>
      <c r="E3" s="32">
        <f t="shared" si="0"/>
        <v>67.5</v>
      </c>
      <c r="F3" s="19">
        <v>101131</v>
      </c>
      <c r="G3" s="19" t="s">
        <v>99</v>
      </c>
      <c r="H3" s="19">
        <v>14</v>
      </c>
      <c r="I3" s="36">
        <f t="shared" si="1"/>
        <v>1.1000000000000001</v>
      </c>
      <c r="J3" s="37">
        <f t="shared" si="2"/>
        <v>28</v>
      </c>
      <c r="K3" s="38">
        <f>VLOOKUP(B3,'TINH TOAN'!$A$2:$C$46,3,0)</f>
        <v>488.72</v>
      </c>
      <c r="L3" s="40"/>
      <c r="M3" s="40"/>
      <c r="N3" s="40"/>
      <c r="O3" s="40"/>
      <c r="P3" s="42"/>
      <c r="Q3" s="42"/>
      <c r="R3" s="19" t="s">
        <v>134</v>
      </c>
      <c r="S3" s="19" t="s">
        <v>134</v>
      </c>
      <c r="T3" s="19" t="s">
        <v>134</v>
      </c>
      <c r="U3" s="40"/>
      <c r="V3" s="40"/>
      <c r="W3" s="40"/>
      <c r="X3" s="19" t="s">
        <v>134</v>
      </c>
      <c r="Y3" s="19" t="s">
        <v>134</v>
      </c>
      <c r="Z3" s="42"/>
      <c r="AA3" s="42"/>
      <c r="AB3" s="42"/>
      <c r="AC3" s="42"/>
      <c r="AD3" s="42"/>
      <c r="AE3" s="42"/>
      <c r="AF3" s="42"/>
      <c r="AG3" s="42"/>
      <c r="AH3" s="42"/>
      <c r="AI3" s="42"/>
      <c r="AJ3" s="42"/>
      <c r="AK3" s="42"/>
      <c r="AL3" s="42"/>
      <c r="AM3" s="42"/>
      <c r="AN3" s="42"/>
      <c r="AO3" s="42"/>
      <c r="AP3" s="42"/>
      <c r="AQ3" s="42"/>
      <c r="AR3" s="42"/>
      <c r="AS3" s="42"/>
      <c r="AT3" s="42"/>
      <c r="AU3" s="42"/>
      <c r="AV3" s="19" t="s">
        <v>137</v>
      </c>
      <c r="AW3" s="42"/>
      <c r="BE3" s="19" t="s">
        <v>138</v>
      </c>
    </row>
    <row r="4" spans="1:62" ht="15.75" customHeight="1">
      <c r="A4" s="96" t="s">
        <v>97</v>
      </c>
      <c r="B4" s="19" t="s">
        <v>85</v>
      </c>
      <c r="C4" s="19" t="s">
        <v>94</v>
      </c>
      <c r="D4" s="19">
        <v>3</v>
      </c>
      <c r="E4" s="32">
        <f t="shared" si="0"/>
        <v>67.5</v>
      </c>
      <c r="F4" s="19">
        <v>101131</v>
      </c>
      <c r="G4" s="19" t="s">
        <v>99</v>
      </c>
      <c r="H4" s="19">
        <v>14</v>
      </c>
      <c r="I4" s="36">
        <f t="shared" si="1"/>
        <v>1.1000000000000001</v>
      </c>
      <c r="J4" s="37">
        <f t="shared" si="2"/>
        <v>28</v>
      </c>
      <c r="K4" s="38">
        <f>VLOOKUP(B4,'TINH TOAN'!$A$2:$C$46,3,0)</f>
        <v>394.94000000000005</v>
      </c>
      <c r="L4" s="40"/>
      <c r="M4" s="40"/>
      <c r="N4" s="40"/>
      <c r="O4" s="40"/>
      <c r="P4" s="42"/>
      <c r="Q4" s="42"/>
      <c r="R4" s="19" t="s">
        <v>134</v>
      </c>
      <c r="S4" s="19" t="s">
        <v>134</v>
      </c>
      <c r="T4" s="19" t="s">
        <v>134</v>
      </c>
      <c r="U4" s="40"/>
      <c r="V4" s="40"/>
      <c r="W4" s="40"/>
      <c r="X4" s="19" t="s">
        <v>0</v>
      </c>
      <c r="Y4" s="19" t="s">
        <v>134</v>
      </c>
      <c r="Z4" s="42"/>
      <c r="AA4" s="42"/>
      <c r="AB4" s="42"/>
      <c r="AC4" s="42"/>
      <c r="AD4" s="42"/>
      <c r="AE4" s="42"/>
      <c r="AF4" s="42"/>
      <c r="AG4" s="42"/>
      <c r="AH4" s="42"/>
      <c r="AI4" s="42"/>
      <c r="AJ4" s="42"/>
      <c r="AK4" s="42"/>
      <c r="AL4" s="42"/>
      <c r="AM4" s="42"/>
      <c r="AN4" s="42"/>
      <c r="AO4" s="42"/>
      <c r="AP4" s="42"/>
      <c r="AQ4" s="42"/>
      <c r="AR4" s="42"/>
      <c r="AS4" s="42"/>
      <c r="AT4" s="42"/>
      <c r="AU4" s="42"/>
      <c r="AV4" s="19" t="s">
        <v>137</v>
      </c>
      <c r="AW4" s="42"/>
      <c r="BE4" s="19" t="s">
        <v>138</v>
      </c>
    </row>
    <row r="5" spans="1:62" ht="15.75" customHeight="1">
      <c r="A5" s="96" t="s">
        <v>111</v>
      </c>
      <c r="B5" s="19" t="s">
        <v>93</v>
      </c>
      <c r="C5" s="19" t="s">
        <v>94</v>
      </c>
      <c r="D5" s="19">
        <v>3</v>
      </c>
      <c r="E5" s="32">
        <f t="shared" si="0"/>
        <v>67.5</v>
      </c>
      <c r="F5" s="19">
        <v>101131</v>
      </c>
      <c r="G5" s="19" t="s">
        <v>99</v>
      </c>
      <c r="H5" s="19">
        <v>14</v>
      </c>
      <c r="I5" s="36">
        <f t="shared" si="1"/>
        <v>1.1000000000000001</v>
      </c>
      <c r="J5" s="37">
        <f t="shared" si="2"/>
        <v>28</v>
      </c>
      <c r="K5" s="38">
        <f>VLOOKUP(B5,'TINH TOAN'!$A$2:$C$46,3,0)</f>
        <v>355.88</v>
      </c>
      <c r="L5" s="40"/>
      <c r="M5" s="45" t="s">
        <v>160</v>
      </c>
      <c r="N5" s="40"/>
      <c r="O5" s="40"/>
      <c r="P5" s="42"/>
      <c r="Q5" s="42"/>
      <c r="R5" s="19" t="s">
        <v>134</v>
      </c>
      <c r="S5" s="19" t="s">
        <v>134</v>
      </c>
      <c r="T5" s="19" t="s">
        <v>134</v>
      </c>
      <c r="U5" s="40"/>
      <c r="V5" s="40"/>
      <c r="W5" s="40"/>
      <c r="X5" s="19" t="s">
        <v>0</v>
      </c>
      <c r="Y5" s="19" t="s">
        <v>134</v>
      </c>
      <c r="Z5" s="42"/>
      <c r="AA5" s="42"/>
      <c r="AB5" s="42"/>
      <c r="AC5" s="42"/>
      <c r="AD5" s="42"/>
      <c r="AE5" s="42"/>
      <c r="AF5" s="42"/>
      <c r="AG5" s="42"/>
      <c r="AH5" s="42"/>
      <c r="AI5" s="42"/>
      <c r="AJ5" s="42"/>
      <c r="AK5" s="42"/>
      <c r="AL5" s="42"/>
      <c r="AM5" s="42"/>
      <c r="AN5" s="42"/>
      <c r="AO5" s="42"/>
      <c r="AP5" s="42"/>
      <c r="AQ5" s="42"/>
      <c r="AR5" s="42"/>
      <c r="AS5" s="42"/>
      <c r="AT5" s="42"/>
      <c r="AU5" s="42"/>
      <c r="AV5" s="19" t="s">
        <v>137</v>
      </c>
      <c r="AW5" s="42"/>
      <c r="BE5" s="19" t="s">
        <v>138</v>
      </c>
    </row>
    <row r="6" spans="1:62" ht="15.75" customHeight="1">
      <c r="A6" s="96" t="s">
        <v>51</v>
      </c>
      <c r="B6" s="19" t="s">
        <v>45</v>
      </c>
      <c r="C6" s="19" t="s">
        <v>167</v>
      </c>
      <c r="D6" s="19">
        <v>3</v>
      </c>
      <c r="E6" s="32">
        <f t="shared" si="0"/>
        <v>67.5</v>
      </c>
      <c r="F6" s="19">
        <v>101131</v>
      </c>
      <c r="G6" s="19" t="s">
        <v>99</v>
      </c>
      <c r="H6" s="19">
        <v>4</v>
      </c>
      <c r="I6" s="36">
        <f t="shared" si="1"/>
        <v>1.1000000000000001</v>
      </c>
      <c r="J6" s="37">
        <f t="shared" si="2"/>
        <v>24</v>
      </c>
      <c r="K6" s="38">
        <f>VLOOKUP(B6,'TINH TOAN'!$A$2:$C$46,3,0)</f>
        <v>373.72</v>
      </c>
      <c r="L6" s="40"/>
      <c r="M6" s="21" t="s">
        <v>172</v>
      </c>
      <c r="N6" s="40"/>
      <c r="O6" s="40"/>
      <c r="P6" s="42"/>
      <c r="Q6" s="42"/>
      <c r="R6" s="19"/>
      <c r="S6" s="19"/>
      <c r="T6" s="19"/>
      <c r="U6" s="40"/>
      <c r="V6" s="40"/>
      <c r="W6" s="40"/>
      <c r="X6" s="19"/>
      <c r="Y6" s="19"/>
      <c r="Z6" s="19" t="s">
        <v>134</v>
      </c>
      <c r="AA6" s="19" t="s">
        <v>134</v>
      </c>
      <c r="AB6" s="19" t="s">
        <v>134</v>
      </c>
      <c r="AC6" s="19" t="s">
        <v>134</v>
      </c>
      <c r="AD6" s="19" t="s">
        <v>134</v>
      </c>
      <c r="AE6" s="19"/>
      <c r="AF6" s="19"/>
      <c r="AG6" s="19"/>
      <c r="AH6" s="19"/>
      <c r="AI6" s="19"/>
      <c r="AJ6" s="19"/>
      <c r="AK6" s="19"/>
      <c r="AL6" s="19"/>
      <c r="AM6" s="19"/>
      <c r="AN6" s="19"/>
      <c r="AO6" s="19"/>
      <c r="AP6" s="42"/>
      <c r="AQ6" s="42"/>
      <c r="AR6" s="42"/>
      <c r="AS6" s="42"/>
      <c r="AT6" s="42"/>
      <c r="AU6" s="42"/>
      <c r="AV6" s="19"/>
      <c r="AW6" s="42"/>
      <c r="BE6" s="19"/>
    </row>
    <row r="7" spans="1:62" ht="15.75" customHeight="1">
      <c r="A7" s="96" t="s">
        <v>76</v>
      </c>
      <c r="B7" s="19" t="s">
        <v>73</v>
      </c>
      <c r="C7" s="19" t="s">
        <v>167</v>
      </c>
      <c r="D7" s="19">
        <v>3</v>
      </c>
      <c r="E7" s="32">
        <f t="shared" si="0"/>
        <v>67.5</v>
      </c>
      <c r="F7" s="19">
        <v>101131</v>
      </c>
      <c r="G7" s="19" t="s">
        <v>99</v>
      </c>
      <c r="H7" s="19">
        <v>8</v>
      </c>
      <c r="I7" s="36">
        <f t="shared" si="1"/>
        <v>1.1000000000000001</v>
      </c>
      <c r="J7" s="37">
        <f t="shared" si="2"/>
        <v>48</v>
      </c>
      <c r="K7" s="38">
        <f>VLOOKUP(B7,'TINH TOAN'!$A$2:$C$46,3,0)</f>
        <v>252.95999999999998</v>
      </c>
      <c r="L7" s="40"/>
      <c r="M7" s="21" t="s">
        <v>172</v>
      </c>
      <c r="N7" s="40"/>
      <c r="O7" s="40"/>
      <c r="P7" s="42"/>
      <c r="Q7" s="42"/>
      <c r="R7" s="19"/>
      <c r="S7" s="19"/>
      <c r="T7" s="19"/>
      <c r="U7" s="40"/>
      <c r="V7" s="40"/>
      <c r="W7" s="40"/>
      <c r="X7" s="19"/>
      <c r="Y7" s="19"/>
      <c r="Z7" s="19" t="s">
        <v>134</v>
      </c>
      <c r="AA7" s="19" t="s">
        <v>134</v>
      </c>
      <c r="AB7" s="19" t="s">
        <v>134</v>
      </c>
      <c r="AC7" s="19" t="s">
        <v>134</v>
      </c>
      <c r="AD7" s="19" t="s">
        <v>134</v>
      </c>
      <c r="AE7" s="19"/>
      <c r="AF7" s="19"/>
      <c r="AG7" s="19"/>
      <c r="AH7" s="19"/>
      <c r="AI7" s="19"/>
      <c r="AJ7" s="19"/>
      <c r="AK7" s="19"/>
      <c r="AL7" s="19"/>
      <c r="AM7" s="19"/>
      <c r="AN7" s="19"/>
      <c r="AO7" s="19"/>
      <c r="AP7" s="42"/>
      <c r="AQ7" s="42"/>
      <c r="AR7" s="42"/>
      <c r="AS7" s="42"/>
      <c r="AT7" s="42"/>
      <c r="AU7" s="42"/>
      <c r="AV7" s="19"/>
      <c r="AW7" s="42"/>
      <c r="BE7" s="19"/>
    </row>
    <row r="8" spans="1:62" ht="15.75" customHeight="1">
      <c r="A8" s="96" t="s">
        <v>51</v>
      </c>
      <c r="B8" s="19" t="s">
        <v>45</v>
      </c>
      <c r="C8" s="19" t="s">
        <v>181</v>
      </c>
      <c r="D8" s="19">
        <v>5</v>
      </c>
      <c r="E8" s="32">
        <f t="shared" si="0"/>
        <v>112.5</v>
      </c>
      <c r="F8" s="19">
        <v>101131</v>
      </c>
      <c r="G8" s="19" t="s">
        <v>99</v>
      </c>
      <c r="H8" s="19">
        <v>10</v>
      </c>
      <c r="I8" s="36">
        <f t="shared" si="1"/>
        <v>1</v>
      </c>
      <c r="J8" s="37">
        <f t="shared" ref="J8:J14" si="3">H8*12</f>
        <v>120</v>
      </c>
      <c r="K8" s="38">
        <f>VLOOKUP(B8,'TINH TOAN'!$A$2:$C$46,3,0)</f>
        <v>373.72</v>
      </c>
      <c r="L8" s="40"/>
      <c r="M8" s="40"/>
      <c r="N8" s="40"/>
      <c r="O8" s="40"/>
      <c r="P8" s="42"/>
      <c r="Q8" s="42"/>
      <c r="R8" s="19" t="s">
        <v>134</v>
      </c>
      <c r="S8" s="19" t="s">
        <v>134</v>
      </c>
      <c r="T8" s="19" t="s">
        <v>134</v>
      </c>
      <c r="U8" s="40"/>
      <c r="V8" s="40"/>
      <c r="W8" s="40"/>
      <c r="X8" s="19" t="s">
        <v>134</v>
      </c>
      <c r="Y8" s="19" t="s">
        <v>134</v>
      </c>
      <c r="Z8" s="19" t="s">
        <v>134</v>
      </c>
      <c r="AA8" s="19" t="s">
        <v>134</v>
      </c>
      <c r="AB8" s="19" t="s">
        <v>134</v>
      </c>
      <c r="AC8" s="19" t="s">
        <v>134</v>
      </c>
      <c r="AD8" s="19" t="s">
        <v>134</v>
      </c>
      <c r="AE8" s="19" t="s">
        <v>134</v>
      </c>
      <c r="AF8" s="19" t="s">
        <v>134</v>
      </c>
      <c r="AG8" s="19" t="s">
        <v>134</v>
      </c>
      <c r="AH8" s="19" t="s">
        <v>134</v>
      </c>
      <c r="AI8" s="19" t="s">
        <v>134</v>
      </c>
      <c r="AJ8" s="19" t="s">
        <v>134</v>
      </c>
      <c r="AK8" s="19" t="s">
        <v>134</v>
      </c>
      <c r="AL8" s="19" t="s">
        <v>134</v>
      </c>
      <c r="AM8" s="19" t="s">
        <v>134</v>
      </c>
      <c r="AN8" s="19" t="s">
        <v>134</v>
      </c>
      <c r="AO8" s="19" t="s">
        <v>134</v>
      </c>
      <c r="AP8" s="42"/>
      <c r="AQ8" s="42"/>
      <c r="AR8" s="42"/>
      <c r="AS8" s="42"/>
      <c r="AT8" s="42"/>
      <c r="AU8" s="42"/>
      <c r="AV8" s="19" t="s">
        <v>137</v>
      </c>
      <c r="AW8" s="42"/>
      <c r="BE8" s="19" t="s">
        <v>194</v>
      </c>
    </row>
    <row r="9" spans="1:62" ht="15.75" customHeight="1">
      <c r="A9" s="96" t="s">
        <v>35</v>
      </c>
      <c r="B9" s="19" t="s">
        <v>30</v>
      </c>
      <c r="C9" s="19" t="s">
        <v>181</v>
      </c>
      <c r="D9" s="19">
        <v>5</v>
      </c>
      <c r="E9" s="32">
        <f t="shared" si="0"/>
        <v>112.5</v>
      </c>
      <c r="F9" s="19">
        <v>101131</v>
      </c>
      <c r="G9" s="19" t="s">
        <v>99</v>
      </c>
      <c r="H9" s="19">
        <v>10</v>
      </c>
      <c r="I9" s="36">
        <f t="shared" si="1"/>
        <v>1</v>
      </c>
      <c r="J9" s="37">
        <f t="shared" si="3"/>
        <v>120</v>
      </c>
      <c r="K9" s="38">
        <f>VLOOKUP(B9,'TINH TOAN'!$A$2:$C$46,3,0)</f>
        <v>410.08000000000004</v>
      </c>
      <c r="L9" s="40"/>
      <c r="M9" s="40"/>
      <c r="N9" s="40"/>
      <c r="O9" s="40"/>
      <c r="P9" s="42"/>
      <c r="Q9" s="42"/>
      <c r="R9" s="19" t="s">
        <v>134</v>
      </c>
      <c r="S9" s="19" t="s">
        <v>134</v>
      </c>
      <c r="T9" s="19" t="s">
        <v>134</v>
      </c>
      <c r="U9" s="40"/>
      <c r="V9" s="40"/>
      <c r="W9" s="40"/>
      <c r="X9" s="19" t="s">
        <v>134</v>
      </c>
      <c r="Y9" s="19" t="s">
        <v>134</v>
      </c>
      <c r="Z9" s="19" t="s">
        <v>134</v>
      </c>
      <c r="AA9" s="19" t="s">
        <v>134</v>
      </c>
      <c r="AB9" s="19" t="s">
        <v>134</v>
      </c>
      <c r="AC9" s="19" t="s">
        <v>134</v>
      </c>
      <c r="AD9" s="19" t="s">
        <v>134</v>
      </c>
      <c r="AE9" s="19" t="s">
        <v>134</v>
      </c>
      <c r="AF9" s="19" t="s">
        <v>134</v>
      </c>
      <c r="AG9" s="19" t="s">
        <v>134</v>
      </c>
      <c r="AH9" s="19" t="s">
        <v>134</v>
      </c>
      <c r="AI9" s="19" t="s">
        <v>134</v>
      </c>
      <c r="AJ9" s="19" t="s">
        <v>134</v>
      </c>
      <c r="AK9" s="19" t="s">
        <v>134</v>
      </c>
      <c r="AL9" s="19" t="s">
        <v>134</v>
      </c>
      <c r="AM9" s="19" t="s">
        <v>134</v>
      </c>
      <c r="AN9" s="19" t="s">
        <v>134</v>
      </c>
      <c r="AO9" s="19" t="s">
        <v>134</v>
      </c>
      <c r="AP9" s="42"/>
      <c r="AQ9" s="42"/>
      <c r="AR9" s="42"/>
      <c r="AS9" s="42"/>
      <c r="AT9" s="42"/>
      <c r="AU9" s="42"/>
      <c r="AV9" s="19" t="s">
        <v>137</v>
      </c>
      <c r="AW9" s="42"/>
      <c r="BE9" s="19" t="s">
        <v>194</v>
      </c>
    </row>
    <row r="10" spans="1:62" ht="15.75" customHeight="1">
      <c r="A10" s="96" t="s">
        <v>19</v>
      </c>
      <c r="B10" s="50" t="s">
        <v>18</v>
      </c>
      <c r="C10" s="51" t="s">
        <v>181</v>
      </c>
      <c r="D10" s="49">
        <v>5</v>
      </c>
      <c r="E10" s="52">
        <f t="shared" si="0"/>
        <v>112.5</v>
      </c>
      <c r="F10" s="49">
        <v>101131</v>
      </c>
      <c r="G10" s="51" t="s">
        <v>99</v>
      </c>
      <c r="H10" s="53">
        <v>5</v>
      </c>
      <c r="I10" s="54">
        <f t="shared" si="1"/>
        <v>1</v>
      </c>
      <c r="J10" s="37">
        <f t="shared" si="3"/>
        <v>60</v>
      </c>
      <c r="K10" s="55">
        <f>VLOOKUP(B10,'TINH TOAN'!$A$2:$C$46,3,0)</f>
        <v>488.72</v>
      </c>
      <c r="L10" s="56"/>
      <c r="M10" s="56"/>
      <c r="N10" s="56"/>
      <c r="O10" s="56"/>
      <c r="P10" s="57"/>
      <c r="Q10" s="57"/>
      <c r="R10" s="51" t="s">
        <v>134</v>
      </c>
      <c r="S10" s="51" t="s">
        <v>134</v>
      </c>
      <c r="T10" s="51" t="s">
        <v>134</v>
      </c>
      <c r="U10" s="56"/>
      <c r="V10" s="56"/>
      <c r="W10" s="56"/>
      <c r="X10" s="51" t="s">
        <v>134</v>
      </c>
      <c r="Y10" s="51" t="s">
        <v>134</v>
      </c>
      <c r="Z10" s="58" t="s">
        <v>134</v>
      </c>
      <c r="AA10" s="58" t="s">
        <v>134</v>
      </c>
      <c r="AB10" s="58" t="s">
        <v>134</v>
      </c>
      <c r="AC10" s="58" t="s">
        <v>134</v>
      </c>
      <c r="AD10" s="58" t="s">
        <v>134</v>
      </c>
      <c r="AE10" s="58" t="s">
        <v>134</v>
      </c>
      <c r="AF10" s="58" t="s">
        <v>134</v>
      </c>
      <c r="AG10" s="58" t="s">
        <v>134</v>
      </c>
      <c r="AH10" s="58" t="s">
        <v>134</v>
      </c>
      <c r="AI10" s="58" t="s">
        <v>134</v>
      </c>
      <c r="AJ10" s="58" t="s">
        <v>134</v>
      </c>
      <c r="AK10" s="58" t="s">
        <v>134</v>
      </c>
      <c r="AL10" s="58" t="s">
        <v>134</v>
      </c>
      <c r="AM10" s="58" t="s">
        <v>134</v>
      </c>
      <c r="AN10" s="58" t="s">
        <v>134</v>
      </c>
      <c r="AO10" s="58" t="s">
        <v>134</v>
      </c>
      <c r="AP10" s="57"/>
      <c r="AQ10" s="57"/>
      <c r="AR10" s="57"/>
      <c r="AS10" s="57"/>
      <c r="AT10" s="57"/>
      <c r="AU10" s="57"/>
      <c r="AV10" s="51" t="s">
        <v>137</v>
      </c>
      <c r="AW10" s="57"/>
      <c r="AX10" s="57"/>
      <c r="AY10" s="57"/>
      <c r="AZ10" s="57"/>
      <c r="BA10" s="57"/>
      <c r="BB10" s="57"/>
      <c r="BC10" s="57"/>
      <c r="BD10" s="57"/>
      <c r="BE10" s="51" t="s">
        <v>194</v>
      </c>
      <c r="BF10" s="57"/>
      <c r="BG10" s="57"/>
      <c r="BH10" s="57"/>
      <c r="BI10" s="57"/>
      <c r="BJ10" s="57"/>
    </row>
    <row r="11" spans="1:62" ht="15.75" customHeight="1">
      <c r="A11" s="96" t="s">
        <v>111</v>
      </c>
      <c r="B11" s="50" t="s">
        <v>93</v>
      </c>
      <c r="C11" s="51" t="s">
        <v>181</v>
      </c>
      <c r="D11" s="49">
        <v>5</v>
      </c>
      <c r="E11" s="52">
        <f t="shared" si="0"/>
        <v>112.5</v>
      </c>
      <c r="F11" s="49">
        <v>101131</v>
      </c>
      <c r="G11" s="51" t="s">
        <v>99</v>
      </c>
      <c r="H11" s="53">
        <v>6</v>
      </c>
      <c r="I11" s="54">
        <f t="shared" si="1"/>
        <v>1</v>
      </c>
      <c r="J11" s="37">
        <f t="shared" si="3"/>
        <v>72</v>
      </c>
      <c r="K11" s="55">
        <f>VLOOKUP(B11,'TINH TOAN'!$A$2:$C$46,3,0)</f>
        <v>355.88</v>
      </c>
      <c r="L11" s="56"/>
      <c r="M11" s="45" t="s">
        <v>160</v>
      </c>
      <c r="N11" s="56"/>
      <c r="O11" s="56"/>
      <c r="P11" s="57"/>
      <c r="Q11" s="57"/>
      <c r="R11" s="51" t="s">
        <v>134</v>
      </c>
      <c r="S11" s="51" t="s">
        <v>134</v>
      </c>
      <c r="T11" s="51" t="s">
        <v>134</v>
      </c>
      <c r="U11" s="56"/>
      <c r="V11" s="56"/>
      <c r="W11" s="56"/>
      <c r="X11" s="51" t="s">
        <v>134</v>
      </c>
      <c r="Y11" s="51" t="s">
        <v>134</v>
      </c>
      <c r="Z11" s="58" t="s">
        <v>134</v>
      </c>
      <c r="AA11" s="58" t="s">
        <v>134</v>
      </c>
      <c r="AB11" s="58" t="s">
        <v>134</v>
      </c>
      <c r="AC11" s="58" t="s">
        <v>134</v>
      </c>
      <c r="AD11" s="58" t="s">
        <v>134</v>
      </c>
      <c r="AE11" s="58" t="s">
        <v>134</v>
      </c>
      <c r="AF11" s="58" t="s">
        <v>134</v>
      </c>
      <c r="AG11" s="58" t="s">
        <v>134</v>
      </c>
      <c r="AH11" s="58" t="s">
        <v>134</v>
      </c>
      <c r="AI11" s="58" t="s">
        <v>134</v>
      </c>
      <c r="AJ11" s="58" t="s">
        <v>134</v>
      </c>
      <c r="AK11" s="58" t="s">
        <v>134</v>
      </c>
      <c r="AL11" s="58" t="s">
        <v>134</v>
      </c>
      <c r="AM11" s="58" t="s">
        <v>134</v>
      </c>
      <c r="AN11" s="58" t="s">
        <v>134</v>
      </c>
      <c r="AO11" s="58" t="s">
        <v>134</v>
      </c>
      <c r="AP11" s="57"/>
      <c r="AQ11" s="57"/>
      <c r="AR11" s="57"/>
      <c r="AS11" s="57"/>
      <c r="AT11" s="57"/>
      <c r="AU11" s="57"/>
      <c r="AV11" s="51" t="s">
        <v>137</v>
      </c>
      <c r="AW11" s="57"/>
      <c r="AX11" s="57"/>
      <c r="AY11" s="57"/>
      <c r="AZ11" s="57"/>
      <c r="BA11" s="57"/>
      <c r="BB11" s="57"/>
      <c r="BC11" s="57"/>
      <c r="BD11" s="57"/>
      <c r="BE11" s="51" t="s">
        <v>194</v>
      </c>
      <c r="BF11" s="57"/>
      <c r="BG11" s="57"/>
      <c r="BH11" s="57"/>
      <c r="BI11" s="57"/>
      <c r="BJ11" s="57"/>
    </row>
    <row r="12" spans="1:62" ht="15.75" customHeight="1">
      <c r="A12" s="96" t="s">
        <v>83</v>
      </c>
      <c r="B12" s="50" t="s">
        <v>9</v>
      </c>
      <c r="C12" s="51" t="s">
        <v>181</v>
      </c>
      <c r="D12" s="49">
        <v>5</v>
      </c>
      <c r="E12" s="52">
        <f t="shared" si="0"/>
        <v>112.5</v>
      </c>
      <c r="F12" s="49">
        <v>101131</v>
      </c>
      <c r="G12" s="51" t="s">
        <v>99</v>
      </c>
      <c r="H12" s="53">
        <v>9</v>
      </c>
      <c r="I12" s="54">
        <f t="shared" si="1"/>
        <v>1</v>
      </c>
      <c r="J12" s="37">
        <f t="shared" si="3"/>
        <v>108</v>
      </c>
      <c r="K12" s="55">
        <f>VLOOKUP(B12,'TINH TOAN'!$A$2:$C$46,3,0)</f>
        <v>433.68</v>
      </c>
      <c r="L12" s="56"/>
      <c r="M12" s="59"/>
      <c r="N12" s="56"/>
      <c r="O12" s="56"/>
      <c r="P12" s="57"/>
      <c r="Q12" s="57"/>
      <c r="R12" s="51" t="s">
        <v>134</v>
      </c>
      <c r="S12" s="51" t="s">
        <v>134</v>
      </c>
      <c r="T12" s="51" t="s">
        <v>134</v>
      </c>
      <c r="U12" s="56"/>
      <c r="V12" s="56"/>
      <c r="W12" s="56"/>
      <c r="X12" s="51" t="s">
        <v>134</v>
      </c>
      <c r="Y12" s="51" t="s">
        <v>134</v>
      </c>
      <c r="Z12" s="58" t="s">
        <v>134</v>
      </c>
      <c r="AA12" s="58" t="s">
        <v>134</v>
      </c>
      <c r="AB12" s="58" t="s">
        <v>134</v>
      </c>
      <c r="AC12" s="58" t="s">
        <v>134</v>
      </c>
      <c r="AD12" s="58" t="s">
        <v>134</v>
      </c>
      <c r="AE12" s="58" t="s">
        <v>134</v>
      </c>
      <c r="AF12" s="58" t="s">
        <v>134</v>
      </c>
      <c r="AG12" s="58" t="s">
        <v>134</v>
      </c>
      <c r="AH12" s="58" t="s">
        <v>134</v>
      </c>
      <c r="AI12" s="58" t="s">
        <v>134</v>
      </c>
      <c r="AJ12" s="58" t="s">
        <v>134</v>
      </c>
      <c r="AK12" s="58" t="s">
        <v>134</v>
      </c>
      <c r="AL12" s="58" t="s">
        <v>134</v>
      </c>
      <c r="AM12" s="58" t="s">
        <v>134</v>
      </c>
      <c r="AN12" s="58" t="s">
        <v>134</v>
      </c>
      <c r="AO12" s="58" t="s">
        <v>134</v>
      </c>
      <c r="AP12" s="57"/>
      <c r="AQ12" s="57"/>
      <c r="AR12" s="57"/>
      <c r="AS12" s="57"/>
      <c r="AT12" s="57"/>
      <c r="AU12" s="57"/>
      <c r="AV12" s="51" t="s">
        <v>137</v>
      </c>
      <c r="AW12" s="57"/>
      <c r="AX12" s="57"/>
      <c r="AY12" s="57"/>
      <c r="AZ12" s="57"/>
      <c r="BA12" s="57"/>
      <c r="BB12" s="57"/>
      <c r="BC12" s="57"/>
      <c r="BD12" s="57"/>
      <c r="BE12" s="51" t="s">
        <v>194</v>
      </c>
      <c r="BF12" s="57"/>
      <c r="BG12" s="57"/>
      <c r="BH12" s="57"/>
      <c r="BI12" s="57"/>
      <c r="BJ12" s="57"/>
    </row>
    <row r="13" spans="1:62" ht="15.75" customHeight="1">
      <c r="A13" s="96" t="s">
        <v>81</v>
      </c>
      <c r="B13" s="50" t="s">
        <v>77</v>
      </c>
      <c r="C13" s="51" t="s">
        <v>181</v>
      </c>
      <c r="D13" s="49">
        <v>5</v>
      </c>
      <c r="E13" s="52">
        <f t="shared" si="0"/>
        <v>112.5</v>
      </c>
      <c r="F13" s="49">
        <v>101131</v>
      </c>
      <c r="G13" s="51" t="s">
        <v>99</v>
      </c>
      <c r="H13" s="53">
        <v>9</v>
      </c>
      <c r="I13" s="54">
        <f t="shared" si="1"/>
        <v>1</v>
      </c>
      <c r="J13" s="37">
        <f t="shared" si="3"/>
        <v>108</v>
      </c>
      <c r="K13" s="55">
        <f>VLOOKUP(B13,'TINH TOAN'!$A$2:$C$46,3,0)</f>
        <v>384.72</v>
      </c>
      <c r="L13" s="56"/>
      <c r="M13" s="59"/>
      <c r="N13" s="56"/>
      <c r="O13" s="56"/>
      <c r="P13" s="57"/>
      <c r="Q13" s="57"/>
      <c r="R13" s="51" t="s">
        <v>134</v>
      </c>
      <c r="S13" s="51" t="s">
        <v>134</v>
      </c>
      <c r="T13" s="51" t="s">
        <v>134</v>
      </c>
      <c r="U13" s="56"/>
      <c r="V13" s="56"/>
      <c r="W13" s="56"/>
      <c r="X13" s="51" t="s">
        <v>134</v>
      </c>
      <c r="Y13" s="51" t="s">
        <v>134</v>
      </c>
      <c r="Z13" s="58" t="s">
        <v>134</v>
      </c>
      <c r="AA13" s="58" t="s">
        <v>134</v>
      </c>
      <c r="AB13" s="58" t="s">
        <v>134</v>
      </c>
      <c r="AC13" s="58" t="s">
        <v>134</v>
      </c>
      <c r="AD13" s="58" t="s">
        <v>134</v>
      </c>
      <c r="AE13" s="58" t="s">
        <v>134</v>
      </c>
      <c r="AF13" s="58" t="s">
        <v>134</v>
      </c>
      <c r="AG13" s="58" t="s">
        <v>134</v>
      </c>
      <c r="AH13" s="58" t="s">
        <v>134</v>
      </c>
      <c r="AI13" s="58" t="s">
        <v>134</v>
      </c>
      <c r="AJ13" s="58" t="s">
        <v>134</v>
      </c>
      <c r="AK13" s="58" t="s">
        <v>134</v>
      </c>
      <c r="AL13" s="58" t="s">
        <v>134</v>
      </c>
      <c r="AM13" s="58" t="s">
        <v>134</v>
      </c>
      <c r="AN13" s="58" t="s">
        <v>134</v>
      </c>
      <c r="AO13" s="58" t="s">
        <v>134</v>
      </c>
      <c r="AP13" s="57"/>
      <c r="AQ13" s="57"/>
      <c r="AR13" s="57"/>
      <c r="AS13" s="57"/>
      <c r="AT13" s="57"/>
      <c r="AU13" s="57"/>
      <c r="AV13" s="51" t="s">
        <v>137</v>
      </c>
      <c r="AW13" s="57"/>
      <c r="AX13" s="57"/>
      <c r="AY13" s="57"/>
      <c r="AZ13" s="57"/>
      <c r="BA13" s="57"/>
      <c r="BB13" s="57"/>
      <c r="BC13" s="57"/>
      <c r="BD13" s="57"/>
      <c r="BE13" s="51" t="s">
        <v>194</v>
      </c>
      <c r="BF13" s="57"/>
      <c r="BG13" s="57"/>
      <c r="BH13" s="57"/>
      <c r="BI13" s="57"/>
      <c r="BJ13" s="57"/>
    </row>
    <row r="14" spans="1:62" ht="15.75" customHeight="1">
      <c r="A14" s="96" t="s">
        <v>81</v>
      </c>
      <c r="B14" s="19" t="s">
        <v>77</v>
      </c>
      <c r="C14" s="60" t="s">
        <v>222</v>
      </c>
      <c r="D14" s="49">
        <v>5</v>
      </c>
      <c r="E14" s="52">
        <f t="shared" si="0"/>
        <v>112.5</v>
      </c>
      <c r="F14" s="49">
        <v>101131</v>
      </c>
      <c r="G14" s="51" t="s">
        <v>99</v>
      </c>
      <c r="H14" s="53">
        <v>9</v>
      </c>
      <c r="I14" s="54">
        <f t="shared" si="1"/>
        <v>1</v>
      </c>
      <c r="J14" s="37">
        <f t="shared" si="3"/>
        <v>108</v>
      </c>
      <c r="K14" s="55">
        <f>VLOOKUP(B14,'TINH TOAN'!$A$2:$C$46,3,0)</f>
        <v>384.72</v>
      </c>
      <c r="L14" s="56"/>
      <c r="M14" s="59"/>
      <c r="N14" s="56"/>
      <c r="O14" s="56"/>
      <c r="P14" s="57"/>
      <c r="Q14" s="57"/>
      <c r="R14" s="51" t="s">
        <v>134</v>
      </c>
      <c r="S14" s="51" t="s">
        <v>134</v>
      </c>
      <c r="T14" s="51" t="s">
        <v>134</v>
      </c>
      <c r="U14" s="56"/>
      <c r="V14" s="56"/>
      <c r="W14" s="56"/>
      <c r="X14" s="51" t="s">
        <v>134</v>
      </c>
      <c r="Y14" s="51" t="s">
        <v>134</v>
      </c>
      <c r="Z14" s="58" t="s">
        <v>134</v>
      </c>
      <c r="AA14" s="58" t="s">
        <v>134</v>
      </c>
      <c r="AB14" s="58" t="s">
        <v>134</v>
      </c>
      <c r="AC14" s="58" t="s">
        <v>134</v>
      </c>
      <c r="AD14" s="58" t="s">
        <v>134</v>
      </c>
      <c r="AE14" s="58" t="s">
        <v>134</v>
      </c>
      <c r="AF14" s="58" t="s">
        <v>134</v>
      </c>
      <c r="AG14" s="58" t="s">
        <v>134</v>
      </c>
      <c r="AH14" s="58" t="s">
        <v>134</v>
      </c>
      <c r="AI14" s="58" t="s">
        <v>134</v>
      </c>
      <c r="AJ14" s="58" t="s">
        <v>134</v>
      </c>
      <c r="AK14" s="58" t="s">
        <v>134</v>
      </c>
      <c r="AL14" s="58" t="s">
        <v>134</v>
      </c>
      <c r="AM14" s="58" t="s">
        <v>134</v>
      </c>
      <c r="AN14" s="58" t="s">
        <v>134</v>
      </c>
      <c r="AO14" s="58" t="s">
        <v>134</v>
      </c>
      <c r="AP14" s="57"/>
      <c r="AQ14" s="57"/>
      <c r="AR14" s="57"/>
      <c r="AS14" s="57"/>
      <c r="AT14" s="57"/>
      <c r="AU14" s="57"/>
      <c r="AV14" s="51" t="s">
        <v>137</v>
      </c>
      <c r="AW14" s="57"/>
      <c r="AX14" s="57"/>
      <c r="AY14" s="57"/>
      <c r="AZ14" s="57"/>
      <c r="BA14" s="57"/>
      <c r="BB14" s="57"/>
      <c r="BC14" s="57"/>
      <c r="BD14" s="57"/>
      <c r="BE14" s="51" t="s">
        <v>194</v>
      </c>
      <c r="BF14" s="57"/>
      <c r="BG14" s="57"/>
      <c r="BH14" s="57"/>
      <c r="BI14" s="57"/>
      <c r="BJ14" s="57"/>
    </row>
    <row r="15" spans="1:62" ht="15.75" customHeight="1">
      <c r="A15" s="96" t="s">
        <v>177</v>
      </c>
      <c r="B15" s="19" t="s">
        <v>136</v>
      </c>
      <c r="C15" s="19" t="s">
        <v>94</v>
      </c>
      <c r="D15" s="19">
        <v>3</v>
      </c>
      <c r="E15" s="32">
        <f t="shared" si="0"/>
        <v>67.5</v>
      </c>
      <c r="F15" s="19">
        <v>101132</v>
      </c>
      <c r="G15" s="19" t="s">
        <v>99</v>
      </c>
      <c r="H15" s="19">
        <v>16</v>
      </c>
      <c r="I15" s="36">
        <f t="shared" si="1"/>
        <v>1.1000000000000001</v>
      </c>
      <c r="J15" s="37">
        <f t="shared" ref="J15:J19" si="4">(IF(OR(LEFT(C15,5)="Đồ án",RIGHT(C15,10)="tốt nghiệp"),H15*2,IF(LEFT(C15,3)="TH ",I15*E15*0.6,IF(RIGHT(C15,4)="NVSP",H15*3*2,IF(RIGHT(C15,9)="xí nghiệp",D15*5*3*I15,D15*18*I15*1.1)))))</f>
        <v>32</v>
      </c>
      <c r="K15" s="38">
        <f>VLOOKUP(B15,'TINH TOAN'!$A$2:$C$46,3,0)</f>
        <v>349.54000000000008</v>
      </c>
      <c r="L15" s="40"/>
      <c r="M15" s="40"/>
      <c r="N15" s="40"/>
      <c r="O15" s="40"/>
      <c r="P15" s="42"/>
      <c r="Q15" s="42"/>
      <c r="R15" s="19" t="s">
        <v>134</v>
      </c>
      <c r="S15" s="19" t="s">
        <v>134</v>
      </c>
      <c r="T15" s="19" t="s">
        <v>134</v>
      </c>
      <c r="U15" s="40"/>
      <c r="V15" s="40"/>
      <c r="W15" s="40"/>
      <c r="X15" s="19" t="s">
        <v>134</v>
      </c>
      <c r="Y15" s="19" t="s">
        <v>134</v>
      </c>
      <c r="Z15" s="42"/>
      <c r="AA15" s="42"/>
      <c r="AB15" s="42"/>
      <c r="AC15" s="42"/>
      <c r="AD15" s="42"/>
      <c r="AE15" s="42"/>
      <c r="AF15" s="42"/>
      <c r="AG15" s="42"/>
      <c r="AH15" s="42"/>
      <c r="AI15" s="42"/>
      <c r="AJ15" s="42"/>
      <c r="AK15" s="42"/>
      <c r="AL15" s="42"/>
      <c r="AM15" s="42"/>
      <c r="AN15" s="42"/>
      <c r="AO15" s="42"/>
      <c r="AP15" s="42"/>
      <c r="AQ15" s="42"/>
      <c r="AR15" s="42"/>
      <c r="AS15" s="42"/>
      <c r="AT15" s="42"/>
      <c r="AU15" s="42"/>
      <c r="AV15" s="19" t="s">
        <v>137</v>
      </c>
      <c r="AW15" s="42"/>
      <c r="BE15" s="19" t="s">
        <v>138</v>
      </c>
    </row>
    <row r="16" spans="1:62" ht="15.75" customHeight="1">
      <c r="A16" s="96" t="s">
        <v>179</v>
      </c>
      <c r="B16" s="19" t="s">
        <v>128</v>
      </c>
      <c r="C16" s="19" t="s">
        <v>94</v>
      </c>
      <c r="D16" s="19">
        <v>3</v>
      </c>
      <c r="E16" s="32">
        <f t="shared" si="0"/>
        <v>67.5</v>
      </c>
      <c r="F16" s="19">
        <v>101132</v>
      </c>
      <c r="G16" s="19" t="s">
        <v>99</v>
      </c>
      <c r="H16" s="19">
        <v>16</v>
      </c>
      <c r="I16" s="36">
        <f t="shared" si="1"/>
        <v>1.1000000000000001</v>
      </c>
      <c r="J16" s="37">
        <f t="shared" si="4"/>
        <v>32</v>
      </c>
      <c r="K16" s="38">
        <f>VLOOKUP(B16,'TINH TOAN'!$A$2:$C$46,3,0)</f>
        <v>365.24</v>
      </c>
      <c r="L16" s="40"/>
      <c r="M16" s="40"/>
      <c r="N16" s="40"/>
      <c r="O16" s="40"/>
      <c r="P16" s="42"/>
      <c r="Q16" s="42"/>
      <c r="R16" s="19" t="s">
        <v>134</v>
      </c>
      <c r="S16" s="19" t="s">
        <v>134</v>
      </c>
      <c r="T16" s="19" t="s">
        <v>134</v>
      </c>
      <c r="U16" s="40"/>
      <c r="V16" s="40"/>
      <c r="W16" s="40"/>
      <c r="X16" s="19" t="s">
        <v>134</v>
      </c>
      <c r="Y16" s="19" t="s">
        <v>134</v>
      </c>
      <c r="Z16" s="42"/>
      <c r="AA16" s="42"/>
      <c r="AB16" s="42"/>
      <c r="AC16" s="42"/>
      <c r="AD16" s="42"/>
      <c r="AE16" s="42"/>
      <c r="AF16" s="42"/>
      <c r="AG16" s="42"/>
      <c r="AH16" s="42"/>
      <c r="AI16" s="42"/>
      <c r="AJ16" s="42"/>
      <c r="AK16" s="42"/>
      <c r="AL16" s="42"/>
      <c r="AM16" s="42"/>
      <c r="AN16" s="42"/>
      <c r="AO16" s="42"/>
      <c r="AP16" s="42"/>
      <c r="AQ16" s="42"/>
      <c r="AR16" s="42"/>
      <c r="AS16" s="42"/>
      <c r="AT16" s="42"/>
      <c r="AU16" s="42"/>
      <c r="AV16" s="19" t="s">
        <v>137</v>
      </c>
      <c r="AW16" s="42"/>
      <c r="BE16" s="19" t="s">
        <v>138</v>
      </c>
    </row>
    <row r="17" spans="1:62" ht="15.75" customHeight="1">
      <c r="A17" s="96" t="s">
        <v>178</v>
      </c>
      <c r="B17" s="19" t="s">
        <v>146</v>
      </c>
      <c r="C17" s="19" t="s">
        <v>94</v>
      </c>
      <c r="D17" s="19">
        <v>3</v>
      </c>
      <c r="E17" s="32">
        <f t="shared" si="0"/>
        <v>67.5</v>
      </c>
      <c r="F17" s="19">
        <v>101132</v>
      </c>
      <c r="G17" s="19" t="s">
        <v>99</v>
      </c>
      <c r="H17" s="19">
        <v>15</v>
      </c>
      <c r="I17" s="36">
        <f t="shared" si="1"/>
        <v>1.1000000000000001</v>
      </c>
      <c r="J17" s="37">
        <f t="shared" si="4"/>
        <v>30</v>
      </c>
      <c r="K17" s="38">
        <f>VLOOKUP(B17,'TINH TOAN'!$A$2:$C$46,3,0)</f>
        <v>523.26</v>
      </c>
      <c r="L17" s="40"/>
      <c r="M17" s="40"/>
      <c r="N17" s="40"/>
      <c r="O17" s="40"/>
      <c r="P17" s="42"/>
      <c r="Q17" s="42"/>
      <c r="R17" s="19" t="s">
        <v>134</v>
      </c>
      <c r="S17" s="19" t="s">
        <v>134</v>
      </c>
      <c r="T17" s="19" t="s">
        <v>134</v>
      </c>
      <c r="U17" s="40"/>
      <c r="V17" s="40"/>
      <c r="W17" s="40"/>
      <c r="X17" s="19" t="s">
        <v>134</v>
      </c>
      <c r="Y17" s="19" t="s">
        <v>134</v>
      </c>
      <c r="Z17" s="42"/>
      <c r="AA17" s="42"/>
      <c r="AB17" s="42"/>
      <c r="AC17" s="42"/>
      <c r="AD17" s="42"/>
      <c r="AE17" s="42"/>
      <c r="AF17" s="42"/>
      <c r="AG17" s="42"/>
      <c r="AH17" s="42"/>
      <c r="AI17" s="42"/>
      <c r="AJ17" s="42"/>
      <c r="AK17" s="42"/>
      <c r="AL17" s="42"/>
      <c r="AM17" s="42"/>
      <c r="AN17" s="42"/>
      <c r="AO17" s="42"/>
      <c r="AP17" s="42"/>
      <c r="AQ17" s="42"/>
      <c r="AR17" s="42"/>
      <c r="AS17" s="42"/>
      <c r="AT17" s="42"/>
      <c r="AU17" s="42"/>
      <c r="AV17" s="19" t="s">
        <v>137</v>
      </c>
      <c r="AW17" s="42"/>
      <c r="BE17" s="19" t="s">
        <v>138</v>
      </c>
    </row>
    <row r="18" spans="1:62" ht="15.75" customHeight="1">
      <c r="A18" s="96" t="s">
        <v>182</v>
      </c>
      <c r="B18" s="19" t="s">
        <v>133</v>
      </c>
      <c r="C18" s="19" t="s">
        <v>167</v>
      </c>
      <c r="D18" s="19">
        <v>3</v>
      </c>
      <c r="E18" s="32">
        <f t="shared" si="0"/>
        <v>67.5</v>
      </c>
      <c r="F18" s="19">
        <v>101132</v>
      </c>
      <c r="G18" s="19" t="s">
        <v>99</v>
      </c>
      <c r="H18" s="19">
        <v>3</v>
      </c>
      <c r="I18" s="36">
        <f t="shared" si="1"/>
        <v>1.1000000000000001</v>
      </c>
      <c r="J18" s="37">
        <f t="shared" si="4"/>
        <v>18</v>
      </c>
      <c r="K18" s="38">
        <f>VLOOKUP(B18,'TINH TOAN'!$A$2:$C$46,3,0)</f>
        <v>348.98</v>
      </c>
      <c r="L18" s="40"/>
      <c r="M18" s="21" t="s">
        <v>172</v>
      </c>
      <c r="N18" s="40"/>
      <c r="O18" s="40"/>
      <c r="P18" s="42"/>
      <c r="Q18" s="42"/>
      <c r="R18" s="19"/>
      <c r="S18" s="19"/>
      <c r="T18" s="19"/>
      <c r="U18" s="40"/>
      <c r="V18" s="40"/>
      <c r="W18" s="40"/>
      <c r="X18" s="19"/>
      <c r="Y18" s="19"/>
      <c r="Z18" s="19" t="s">
        <v>134</v>
      </c>
      <c r="AA18" s="19" t="s">
        <v>134</v>
      </c>
      <c r="AB18" s="19" t="s">
        <v>134</v>
      </c>
      <c r="AC18" s="19" t="s">
        <v>134</v>
      </c>
      <c r="AD18" s="19" t="s">
        <v>134</v>
      </c>
      <c r="AE18" s="19"/>
      <c r="AF18" s="19"/>
      <c r="AG18" s="19"/>
      <c r="AH18" s="19"/>
      <c r="AI18" s="19"/>
      <c r="AJ18" s="19"/>
      <c r="AK18" s="19"/>
      <c r="AL18" s="19"/>
      <c r="AM18" s="19"/>
      <c r="AN18" s="19"/>
      <c r="AO18" s="19"/>
      <c r="AP18" s="42"/>
      <c r="AQ18" s="42"/>
      <c r="AR18" s="42"/>
      <c r="AS18" s="42"/>
      <c r="AT18" s="42"/>
      <c r="AU18" s="42"/>
      <c r="AV18" s="19"/>
      <c r="AW18" s="42"/>
      <c r="BE18" s="19"/>
    </row>
    <row r="19" spans="1:62" ht="15.75" customHeight="1">
      <c r="A19" s="96" t="s">
        <v>179</v>
      </c>
      <c r="B19" s="19" t="s">
        <v>128</v>
      </c>
      <c r="C19" s="19" t="s">
        <v>167</v>
      </c>
      <c r="D19" s="19">
        <v>3</v>
      </c>
      <c r="E19" s="32">
        <f t="shared" si="0"/>
        <v>67.5</v>
      </c>
      <c r="F19" s="19">
        <v>101132</v>
      </c>
      <c r="G19" s="19" t="s">
        <v>99</v>
      </c>
      <c r="H19" s="19">
        <v>2</v>
      </c>
      <c r="I19" s="36">
        <f t="shared" si="1"/>
        <v>1.1000000000000001</v>
      </c>
      <c r="J19" s="37">
        <f t="shared" si="4"/>
        <v>12</v>
      </c>
      <c r="K19" s="38">
        <f>VLOOKUP(B19,'TINH TOAN'!$A$2:$C$46,3,0)</f>
        <v>365.24</v>
      </c>
      <c r="L19" s="40"/>
      <c r="M19" s="21" t="s">
        <v>172</v>
      </c>
      <c r="N19" s="40"/>
      <c r="O19" s="40"/>
      <c r="P19" s="42"/>
      <c r="Q19" s="42"/>
      <c r="R19" s="19"/>
      <c r="S19" s="19"/>
      <c r="T19" s="19"/>
      <c r="U19" s="40"/>
      <c r="V19" s="40"/>
      <c r="W19" s="40"/>
      <c r="X19" s="19"/>
      <c r="Y19" s="19"/>
      <c r="Z19" s="19" t="s">
        <v>134</v>
      </c>
      <c r="AA19" s="19" t="s">
        <v>134</v>
      </c>
      <c r="AB19" s="19" t="s">
        <v>134</v>
      </c>
      <c r="AC19" s="19" t="s">
        <v>134</v>
      </c>
      <c r="AD19" s="19" t="s">
        <v>134</v>
      </c>
      <c r="AE19" s="19"/>
      <c r="AF19" s="19"/>
      <c r="AG19" s="19"/>
      <c r="AH19" s="19"/>
      <c r="AI19" s="19"/>
      <c r="AJ19" s="19"/>
      <c r="AK19" s="19"/>
      <c r="AL19" s="19"/>
      <c r="AM19" s="19"/>
      <c r="AN19" s="19"/>
      <c r="AO19" s="19"/>
      <c r="AP19" s="42"/>
      <c r="AQ19" s="42"/>
      <c r="AR19" s="42"/>
      <c r="AS19" s="42"/>
      <c r="AT19" s="42"/>
      <c r="AU19" s="42"/>
      <c r="AV19" s="19"/>
      <c r="AW19" s="42"/>
      <c r="BE19" s="19"/>
    </row>
    <row r="20" spans="1:62" ht="15.75" customHeight="1">
      <c r="A20" s="96" t="s">
        <v>121</v>
      </c>
      <c r="B20" s="21" t="s">
        <v>118</v>
      </c>
      <c r="C20" s="21" t="s">
        <v>181</v>
      </c>
      <c r="D20" s="21">
        <v>5</v>
      </c>
      <c r="E20" s="68">
        <f t="shared" si="0"/>
        <v>112.5</v>
      </c>
      <c r="F20" s="21">
        <v>101132</v>
      </c>
      <c r="G20" s="21" t="s">
        <v>99</v>
      </c>
      <c r="H20" s="21">
        <v>9</v>
      </c>
      <c r="I20" s="36">
        <f t="shared" si="1"/>
        <v>1</v>
      </c>
      <c r="J20" s="37">
        <f t="shared" ref="J20:J26" si="5">H20*12</f>
        <v>108</v>
      </c>
      <c r="K20" s="38">
        <f>VLOOKUP(B20,'TINH TOAN'!$A$2:$C$46,3,0)</f>
        <v>198</v>
      </c>
      <c r="L20" s="40"/>
      <c r="M20" s="40"/>
      <c r="N20" s="40"/>
      <c r="O20" s="40"/>
      <c r="P20" s="42"/>
      <c r="Q20" s="42"/>
      <c r="R20" s="19" t="s">
        <v>134</v>
      </c>
      <c r="S20" s="19" t="s">
        <v>134</v>
      </c>
      <c r="T20" s="19" t="s">
        <v>134</v>
      </c>
      <c r="U20" s="40"/>
      <c r="V20" s="40"/>
      <c r="W20" s="40"/>
      <c r="X20" s="19" t="s">
        <v>134</v>
      </c>
      <c r="Y20" s="19" t="s">
        <v>134</v>
      </c>
      <c r="Z20" s="19" t="s">
        <v>134</v>
      </c>
      <c r="AA20" s="19" t="s">
        <v>134</v>
      </c>
      <c r="AB20" s="19" t="s">
        <v>134</v>
      </c>
      <c r="AC20" s="19" t="s">
        <v>134</v>
      </c>
      <c r="AD20" s="19" t="s">
        <v>134</v>
      </c>
      <c r="AE20" s="19" t="s">
        <v>134</v>
      </c>
      <c r="AF20" s="19" t="s">
        <v>134</v>
      </c>
      <c r="AG20" s="19" t="s">
        <v>134</v>
      </c>
      <c r="AH20" s="19" t="s">
        <v>134</v>
      </c>
      <c r="AI20" s="19" t="s">
        <v>134</v>
      </c>
      <c r="AJ20" s="19" t="s">
        <v>134</v>
      </c>
      <c r="AK20" s="19" t="s">
        <v>134</v>
      </c>
      <c r="AL20" s="19" t="s">
        <v>134</v>
      </c>
      <c r="AM20" s="19" t="s">
        <v>134</v>
      </c>
      <c r="AN20" s="19" t="s">
        <v>134</v>
      </c>
      <c r="AO20" s="19" t="s">
        <v>134</v>
      </c>
      <c r="AP20" s="42"/>
      <c r="AQ20" s="42"/>
      <c r="AR20" s="42"/>
      <c r="AS20" s="42"/>
      <c r="AT20" s="42"/>
      <c r="AU20" s="42"/>
      <c r="AV20" s="19" t="s">
        <v>137</v>
      </c>
      <c r="AW20" s="42"/>
      <c r="BE20" s="19" t="s">
        <v>194</v>
      </c>
    </row>
    <row r="21" spans="1:62" ht="15.75" customHeight="1">
      <c r="A21" s="96" t="s">
        <v>178</v>
      </c>
      <c r="B21" s="21" t="s">
        <v>146</v>
      </c>
      <c r="C21" s="21" t="s">
        <v>181</v>
      </c>
      <c r="D21" s="21">
        <v>5</v>
      </c>
      <c r="E21" s="68">
        <f t="shared" si="0"/>
        <v>112.5</v>
      </c>
      <c r="F21" s="21">
        <v>101132</v>
      </c>
      <c r="G21" s="21" t="s">
        <v>99</v>
      </c>
      <c r="H21" s="21">
        <v>7</v>
      </c>
      <c r="I21" s="36">
        <f t="shared" si="1"/>
        <v>1</v>
      </c>
      <c r="J21" s="37">
        <f t="shared" si="5"/>
        <v>84</v>
      </c>
      <c r="K21" s="38">
        <f>VLOOKUP(B21,'TINH TOAN'!$A$2:$C$46,3,0)</f>
        <v>523.26</v>
      </c>
      <c r="L21" s="40"/>
      <c r="M21" s="40"/>
      <c r="N21" s="40"/>
      <c r="O21" s="40"/>
      <c r="P21" s="42"/>
      <c r="Q21" s="42"/>
      <c r="R21" s="19" t="s">
        <v>134</v>
      </c>
      <c r="S21" s="19" t="s">
        <v>134</v>
      </c>
      <c r="T21" s="19" t="s">
        <v>134</v>
      </c>
      <c r="U21" s="40"/>
      <c r="V21" s="40"/>
      <c r="W21" s="40"/>
      <c r="X21" s="19" t="s">
        <v>134</v>
      </c>
      <c r="Y21" s="19" t="s">
        <v>134</v>
      </c>
      <c r="Z21" s="19" t="s">
        <v>134</v>
      </c>
      <c r="AA21" s="19" t="s">
        <v>134</v>
      </c>
      <c r="AB21" s="19" t="s">
        <v>134</v>
      </c>
      <c r="AC21" s="19" t="s">
        <v>134</v>
      </c>
      <c r="AD21" s="19" t="s">
        <v>134</v>
      </c>
      <c r="AE21" s="19" t="s">
        <v>134</v>
      </c>
      <c r="AF21" s="19" t="s">
        <v>134</v>
      </c>
      <c r="AG21" s="19" t="s">
        <v>134</v>
      </c>
      <c r="AH21" s="19" t="s">
        <v>134</v>
      </c>
      <c r="AI21" s="19" t="s">
        <v>134</v>
      </c>
      <c r="AJ21" s="19" t="s">
        <v>134</v>
      </c>
      <c r="AK21" s="19" t="s">
        <v>134</v>
      </c>
      <c r="AL21" s="19" t="s">
        <v>134</v>
      </c>
      <c r="AM21" s="19" t="s">
        <v>134</v>
      </c>
      <c r="AN21" s="19" t="s">
        <v>134</v>
      </c>
      <c r="AO21" s="19" t="s">
        <v>134</v>
      </c>
      <c r="AP21" s="42"/>
      <c r="AQ21" s="42"/>
      <c r="AR21" s="42"/>
      <c r="AS21" s="42"/>
      <c r="AT21" s="42"/>
      <c r="AU21" s="42"/>
      <c r="AV21" s="19" t="s">
        <v>137</v>
      </c>
      <c r="AW21" s="42"/>
      <c r="BE21" s="19" t="s">
        <v>194</v>
      </c>
    </row>
    <row r="22" spans="1:62" ht="15.75" customHeight="1">
      <c r="A22" s="96" t="s">
        <v>177</v>
      </c>
      <c r="B22" s="21" t="s">
        <v>136</v>
      </c>
      <c r="C22" s="21" t="s">
        <v>181</v>
      </c>
      <c r="D22" s="21">
        <v>5</v>
      </c>
      <c r="E22" s="68">
        <f t="shared" si="0"/>
        <v>112.5</v>
      </c>
      <c r="F22" s="21">
        <v>101132</v>
      </c>
      <c r="G22" s="21" t="s">
        <v>99</v>
      </c>
      <c r="H22" s="21">
        <v>7</v>
      </c>
      <c r="I22" s="36">
        <f t="shared" si="1"/>
        <v>1</v>
      </c>
      <c r="J22" s="37">
        <f t="shared" si="5"/>
        <v>84</v>
      </c>
      <c r="K22" s="38">
        <f>VLOOKUP(B22,'TINH TOAN'!$A$2:$C$46,3,0)</f>
        <v>349.54000000000008</v>
      </c>
      <c r="L22" s="40"/>
      <c r="M22" s="40"/>
      <c r="N22" s="40"/>
      <c r="O22" s="40"/>
      <c r="P22" s="42"/>
      <c r="Q22" s="42"/>
      <c r="R22" s="19" t="s">
        <v>134</v>
      </c>
      <c r="S22" s="19" t="s">
        <v>134</v>
      </c>
      <c r="T22" s="19" t="s">
        <v>134</v>
      </c>
      <c r="U22" s="40"/>
      <c r="V22" s="40"/>
      <c r="W22" s="40"/>
      <c r="X22" s="19" t="s">
        <v>134</v>
      </c>
      <c r="Y22" s="19" t="s">
        <v>134</v>
      </c>
      <c r="Z22" s="19" t="s">
        <v>134</v>
      </c>
      <c r="AA22" s="19" t="s">
        <v>134</v>
      </c>
      <c r="AB22" s="19" t="s">
        <v>134</v>
      </c>
      <c r="AC22" s="19" t="s">
        <v>134</v>
      </c>
      <c r="AD22" s="19" t="s">
        <v>134</v>
      </c>
      <c r="AE22" s="19" t="s">
        <v>134</v>
      </c>
      <c r="AF22" s="19" t="s">
        <v>134</v>
      </c>
      <c r="AG22" s="19" t="s">
        <v>134</v>
      </c>
      <c r="AH22" s="19" t="s">
        <v>134</v>
      </c>
      <c r="AI22" s="19" t="s">
        <v>134</v>
      </c>
      <c r="AJ22" s="19" t="s">
        <v>134</v>
      </c>
      <c r="AK22" s="19" t="s">
        <v>134</v>
      </c>
      <c r="AL22" s="19" t="s">
        <v>134</v>
      </c>
      <c r="AM22" s="19" t="s">
        <v>134</v>
      </c>
      <c r="AN22" s="19" t="s">
        <v>134</v>
      </c>
      <c r="AO22" s="19" t="s">
        <v>134</v>
      </c>
      <c r="AP22" s="42"/>
      <c r="AQ22" s="42"/>
      <c r="AR22" s="42"/>
      <c r="AS22" s="42"/>
      <c r="AT22" s="42"/>
      <c r="AU22" s="42"/>
      <c r="AV22" s="19" t="s">
        <v>137</v>
      </c>
      <c r="AW22" s="42"/>
      <c r="BE22" s="19" t="s">
        <v>194</v>
      </c>
    </row>
    <row r="23" spans="1:62" ht="15.75" customHeight="1">
      <c r="A23" s="96" t="s">
        <v>190</v>
      </c>
      <c r="B23" s="21" t="s">
        <v>140</v>
      </c>
      <c r="C23" s="21" t="s">
        <v>181</v>
      </c>
      <c r="D23" s="21">
        <v>5</v>
      </c>
      <c r="E23" s="68">
        <f t="shared" si="0"/>
        <v>112.5</v>
      </c>
      <c r="F23" s="21">
        <v>101132</v>
      </c>
      <c r="G23" s="21" t="s">
        <v>99</v>
      </c>
      <c r="H23" s="21">
        <v>6</v>
      </c>
      <c r="I23" s="36">
        <f t="shared" si="1"/>
        <v>1</v>
      </c>
      <c r="J23" s="37">
        <f t="shared" si="5"/>
        <v>72</v>
      </c>
      <c r="K23" s="38">
        <f>VLOOKUP(B23,'TINH TOAN'!$A$2:$C$46,3,0)</f>
        <v>117</v>
      </c>
      <c r="L23" s="40"/>
      <c r="M23" s="40"/>
      <c r="N23" s="40"/>
      <c r="O23" s="40"/>
      <c r="P23" s="42"/>
      <c r="Q23" s="42"/>
      <c r="R23" s="19" t="s">
        <v>134</v>
      </c>
      <c r="S23" s="19" t="s">
        <v>134</v>
      </c>
      <c r="T23" s="19" t="s">
        <v>134</v>
      </c>
      <c r="U23" s="40"/>
      <c r="V23" s="40"/>
      <c r="W23" s="40"/>
      <c r="X23" s="19" t="s">
        <v>134</v>
      </c>
      <c r="Y23" s="19" t="s">
        <v>134</v>
      </c>
      <c r="Z23" s="19" t="s">
        <v>134</v>
      </c>
      <c r="AA23" s="19" t="s">
        <v>134</v>
      </c>
      <c r="AB23" s="19" t="s">
        <v>134</v>
      </c>
      <c r="AC23" s="19" t="s">
        <v>134</v>
      </c>
      <c r="AD23" s="19" t="s">
        <v>134</v>
      </c>
      <c r="AE23" s="19" t="s">
        <v>134</v>
      </c>
      <c r="AF23" s="19" t="s">
        <v>134</v>
      </c>
      <c r="AG23" s="19" t="s">
        <v>134</v>
      </c>
      <c r="AH23" s="19" t="s">
        <v>134</v>
      </c>
      <c r="AI23" s="19" t="s">
        <v>134</v>
      </c>
      <c r="AJ23" s="19" t="s">
        <v>134</v>
      </c>
      <c r="AK23" s="19" t="s">
        <v>134</v>
      </c>
      <c r="AL23" s="19" t="s">
        <v>134</v>
      </c>
      <c r="AM23" s="19" t="s">
        <v>134</v>
      </c>
      <c r="AN23" s="19" t="s">
        <v>134</v>
      </c>
      <c r="AO23" s="19" t="s">
        <v>134</v>
      </c>
      <c r="AP23" s="42"/>
      <c r="AQ23" s="42"/>
      <c r="AR23" s="42"/>
      <c r="AS23" s="42"/>
      <c r="AT23" s="42"/>
      <c r="AU23" s="42"/>
      <c r="AV23" s="19" t="s">
        <v>137</v>
      </c>
      <c r="AW23" s="42"/>
      <c r="BE23" s="19" t="s">
        <v>194</v>
      </c>
    </row>
    <row r="24" spans="1:62" ht="15.75" customHeight="1">
      <c r="A24" s="96" t="s">
        <v>180</v>
      </c>
      <c r="B24" s="21" t="s">
        <v>149</v>
      </c>
      <c r="C24" s="21" t="s">
        <v>181</v>
      </c>
      <c r="D24" s="21">
        <v>5</v>
      </c>
      <c r="E24" s="68">
        <f t="shared" si="0"/>
        <v>112.5</v>
      </c>
      <c r="F24" s="21">
        <v>101132</v>
      </c>
      <c r="G24" s="21" t="s">
        <v>99</v>
      </c>
      <c r="H24" s="21">
        <v>6</v>
      </c>
      <c r="I24" s="36">
        <f t="shared" si="1"/>
        <v>1</v>
      </c>
      <c r="J24" s="37">
        <f t="shared" si="5"/>
        <v>72</v>
      </c>
      <c r="K24" s="38">
        <f>VLOOKUP(B24,'TINH TOAN'!$A$2:$C$46,3,0)</f>
        <v>346.82</v>
      </c>
      <c r="L24" s="40"/>
      <c r="M24" s="40"/>
      <c r="N24" s="40"/>
      <c r="O24" s="40"/>
      <c r="P24" s="42"/>
      <c r="Q24" s="42"/>
      <c r="R24" s="19" t="s">
        <v>134</v>
      </c>
      <c r="S24" s="19" t="s">
        <v>134</v>
      </c>
      <c r="T24" s="19" t="s">
        <v>134</v>
      </c>
      <c r="U24" s="40"/>
      <c r="V24" s="40"/>
      <c r="W24" s="40"/>
      <c r="X24" s="19" t="s">
        <v>134</v>
      </c>
      <c r="Y24" s="19" t="s">
        <v>134</v>
      </c>
      <c r="Z24" s="19" t="s">
        <v>134</v>
      </c>
      <c r="AA24" s="19" t="s">
        <v>134</v>
      </c>
      <c r="AB24" s="19" t="s">
        <v>134</v>
      </c>
      <c r="AC24" s="19" t="s">
        <v>134</v>
      </c>
      <c r="AD24" s="19" t="s">
        <v>134</v>
      </c>
      <c r="AE24" s="19" t="s">
        <v>134</v>
      </c>
      <c r="AF24" s="19" t="s">
        <v>134</v>
      </c>
      <c r="AG24" s="19" t="s">
        <v>134</v>
      </c>
      <c r="AH24" s="19" t="s">
        <v>134</v>
      </c>
      <c r="AI24" s="19" t="s">
        <v>134</v>
      </c>
      <c r="AJ24" s="19" t="s">
        <v>134</v>
      </c>
      <c r="AK24" s="19" t="s">
        <v>134</v>
      </c>
      <c r="AL24" s="19" t="s">
        <v>134</v>
      </c>
      <c r="AM24" s="19" t="s">
        <v>134</v>
      </c>
      <c r="AN24" s="19" t="s">
        <v>134</v>
      </c>
      <c r="AO24" s="19" t="s">
        <v>134</v>
      </c>
      <c r="AP24" s="42"/>
      <c r="AQ24" s="42"/>
      <c r="AR24" s="42"/>
      <c r="AS24" s="42"/>
      <c r="AT24" s="42"/>
      <c r="AU24" s="42"/>
      <c r="AV24" s="19" t="s">
        <v>137</v>
      </c>
      <c r="AW24" s="42"/>
      <c r="BE24" s="19" t="s">
        <v>194</v>
      </c>
    </row>
    <row r="25" spans="1:62" ht="15">
      <c r="A25" s="96" t="s">
        <v>179</v>
      </c>
      <c r="B25" s="21" t="s">
        <v>128</v>
      </c>
      <c r="C25" s="21" t="s">
        <v>181</v>
      </c>
      <c r="D25" s="21">
        <v>5</v>
      </c>
      <c r="E25" s="68">
        <f t="shared" si="0"/>
        <v>112.5</v>
      </c>
      <c r="F25" s="21">
        <v>101132</v>
      </c>
      <c r="G25" s="21" t="s">
        <v>99</v>
      </c>
      <c r="H25" s="21">
        <v>6</v>
      </c>
      <c r="I25" s="36">
        <f t="shared" si="1"/>
        <v>1</v>
      </c>
      <c r="J25" s="37">
        <f t="shared" si="5"/>
        <v>72</v>
      </c>
      <c r="K25" s="38">
        <f>VLOOKUP(B25,'TINH TOAN'!$A$2:$C$46,3,0)</f>
        <v>365.24</v>
      </c>
      <c r="L25" s="40"/>
      <c r="M25" s="40"/>
      <c r="N25" s="40"/>
      <c r="O25" s="40"/>
      <c r="P25" s="42"/>
      <c r="Q25" s="42"/>
      <c r="R25" s="19" t="s">
        <v>134</v>
      </c>
      <c r="S25" s="19" t="s">
        <v>134</v>
      </c>
      <c r="T25" s="19" t="s">
        <v>134</v>
      </c>
      <c r="U25" s="40"/>
      <c r="V25" s="40"/>
      <c r="W25" s="40"/>
      <c r="X25" s="19" t="s">
        <v>134</v>
      </c>
      <c r="Y25" s="19" t="s">
        <v>134</v>
      </c>
      <c r="Z25" s="19" t="s">
        <v>134</v>
      </c>
      <c r="AA25" s="19" t="s">
        <v>134</v>
      </c>
      <c r="AB25" s="19" t="s">
        <v>134</v>
      </c>
      <c r="AC25" s="19" t="s">
        <v>134</v>
      </c>
      <c r="AD25" s="19" t="s">
        <v>134</v>
      </c>
      <c r="AE25" s="19" t="s">
        <v>134</v>
      </c>
      <c r="AF25" s="19" t="s">
        <v>134</v>
      </c>
      <c r="AG25" s="19" t="s">
        <v>134</v>
      </c>
      <c r="AH25" s="19" t="s">
        <v>134</v>
      </c>
      <c r="AI25" s="19" t="s">
        <v>134</v>
      </c>
      <c r="AJ25" s="19" t="s">
        <v>134</v>
      </c>
      <c r="AK25" s="19" t="s">
        <v>134</v>
      </c>
      <c r="AL25" s="19" t="s">
        <v>134</v>
      </c>
      <c r="AM25" s="19" t="s">
        <v>134</v>
      </c>
      <c r="AN25" s="19" t="s">
        <v>134</v>
      </c>
      <c r="AO25" s="19" t="s">
        <v>134</v>
      </c>
      <c r="AP25" s="42"/>
      <c r="AQ25" s="42"/>
      <c r="AR25" s="42"/>
      <c r="AS25" s="42"/>
      <c r="AT25" s="42"/>
      <c r="AU25" s="42"/>
      <c r="AV25" s="19"/>
      <c r="AW25" s="42"/>
      <c r="BE25" s="19"/>
    </row>
    <row r="26" spans="1:62" ht="15">
      <c r="A26" s="96" t="s">
        <v>182</v>
      </c>
      <c r="B26" s="21" t="s">
        <v>133</v>
      </c>
      <c r="C26" s="21" t="s">
        <v>181</v>
      </c>
      <c r="D26" s="21">
        <v>5</v>
      </c>
      <c r="E26" s="68">
        <f t="shared" si="0"/>
        <v>112.5</v>
      </c>
      <c r="F26" s="21">
        <v>101132</v>
      </c>
      <c r="G26" s="21" t="s">
        <v>99</v>
      </c>
      <c r="H26" s="21">
        <v>6</v>
      </c>
      <c r="I26" s="36">
        <f t="shared" si="1"/>
        <v>1</v>
      </c>
      <c r="J26" s="37">
        <f t="shared" si="5"/>
        <v>72</v>
      </c>
      <c r="K26" s="38">
        <f>VLOOKUP(B26,'TINH TOAN'!$A$2:$C$46,3,0)</f>
        <v>348.98</v>
      </c>
      <c r="L26" s="40"/>
      <c r="M26" s="40"/>
      <c r="N26" s="40"/>
      <c r="O26" s="40"/>
      <c r="P26" s="42"/>
      <c r="Q26" s="42"/>
      <c r="R26" s="19" t="s">
        <v>134</v>
      </c>
      <c r="S26" s="19" t="s">
        <v>134</v>
      </c>
      <c r="T26" s="19" t="s">
        <v>134</v>
      </c>
      <c r="U26" s="40"/>
      <c r="V26" s="40"/>
      <c r="W26" s="40"/>
      <c r="X26" s="19" t="s">
        <v>134</v>
      </c>
      <c r="Y26" s="19" t="s">
        <v>134</v>
      </c>
      <c r="Z26" s="19" t="s">
        <v>134</v>
      </c>
      <c r="AA26" s="19" t="s">
        <v>134</v>
      </c>
      <c r="AB26" s="19" t="s">
        <v>134</v>
      </c>
      <c r="AC26" s="19" t="s">
        <v>134</v>
      </c>
      <c r="AD26" s="19" t="s">
        <v>134</v>
      </c>
      <c r="AE26" s="19" t="s">
        <v>134</v>
      </c>
      <c r="AF26" s="19" t="s">
        <v>134</v>
      </c>
      <c r="AG26" s="19" t="s">
        <v>134</v>
      </c>
      <c r="AH26" s="19" t="s">
        <v>134</v>
      </c>
      <c r="AI26" s="19" t="s">
        <v>134</v>
      </c>
      <c r="AJ26" s="19" t="s">
        <v>134</v>
      </c>
      <c r="AK26" s="19" t="s">
        <v>134</v>
      </c>
      <c r="AL26" s="19" t="s">
        <v>134</v>
      </c>
      <c r="AM26" s="19" t="s">
        <v>134</v>
      </c>
      <c r="AN26" s="19" t="s">
        <v>134</v>
      </c>
      <c r="AO26" s="19" t="s">
        <v>134</v>
      </c>
      <c r="AP26" s="42"/>
      <c r="AQ26" s="42"/>
      <c r="AR26" s="42"/>
      <c r="AS26" s="42"/>
      <c r="AT26" s="42"/>
      <c r="AU26" s="42"/>
      <c r="AV26" s="19" t="s">
        <v>137</v>
      </c>
      <c r="AW26" s="42"/>
      <c r="BE26" s="19" t="s">
        <v>194</v>
      </c>
    </row>
    <row r="27" spans="1:62" ht="15">
      <c r="A27" s="96" t="s">
        <v>127</v>
      </c>
      <c r="B27" s="19" t="s">
        <v>110</v>
      </c>
      <c r="C27" s="19" t="s">
        <v>94</v>
      </c>
      <c r="D27" s="19">
        <v>3</v>
      </c>
      <c r="E27" s="32">
        <f t="shared" si="0"/>
        <v>67.5</v>
      </c>
      <c r="F27" s="19">
        <v>101133</v>
      </c>
      <c r="G27" s="19" t="s">
        <v>99</v>
      </c>
      <c r="H27" s="19">
        <v>10</v>
      </c>
      <c r="I27" s="36">
        <f t="shared" si="1"/>
        <v>1.1000000000000001</v>
      </c>
      <c r="J27" s="37">
        <f t="shared" ref="J27:J29" si="6">(IF(OR(LEFT(C27,5)="Đồ án",RIGHT(C27,10)="tốt nghiệp"),H27*2,IF(LEFT(C27,3)="TH ",I27*E27*0.6,IF(RIGHT(C27,4)="NVSP",H27*3*2,IF(RIGHT(C27,9)="xí nghiệp",D27*5*3*I27,D27*18*I27*1.1)))))</f>
        <v>20</v>
      </c>
      <c r="K27" s="38">
        <f>VLOOKUP(B27,'TINH TOAN'!$A$2:$C$46,3,0)</f>
        <v>336.06</v>
      </c>
      <c r="L27" s="40"/>
      <c r="M27" s="40"/>
      <c r="N27" s="40"/>
      <c r="O27" s="40"/>
      <c r="P27" s="42"/>
      <c r="Q27" s="42"/>
      <c r="R27" s="19" t="s">
        <v>134</v>
      </c>
      <c r="S27" s="19" t="s">
        <v>134</v>
      </c>
      <c r="T27" s="19" t="s">
        <v>134</v>
      </c>
      <c r="U27" s="40"/>
      <c r="V27" s="40"/>
      <c r="W27" s="40"/>
      <c r="X27" s="19" t="s">
        <v>134</v>
      </c>
      <c r="Y27" s="19" t="s">
        <v>134</v>
      </c>
      <c r="Z27" s="42"/>
      <c r="AA27" s="42"/>
      <c r="AB27" s="42"/>
      <c r="AC27" s="42"/>
      <c r="AD27" s="42"/>
      <c r="AE27" s="42"/>
      <c r="AF27" s="42"/>
      <c r="AG27" s="42"/>
      <c r="AH27" s="42"/>
      <c r="AI27" s="42"/>
      <c r="AJ27" s="42"/>
      <c r="AK27" s="42"/>
      <c r="AL27" s="42"/>
      <c r="AM27" s="42"/>
      <c r="AN27" s="42"/>
      <c r="AO27" s="42"/>
      <c r="AP27" s="42"/>
      <c r="AQ27" s="42"/>
      <c r="AR27" s="42"/>
      <c r="AS27" s="42"/>
      <c r="AT27" s="42"/>
      <c r="AU27" s="42"/>
      <c r="AV27" s="19" t="s">
        <v>137</v>
      </c>
      <c r="AW27" s="42"/>
      <c r="BE27" s="19" t="s">
        <v>138</v>
      </c>
    </row>
    <row r="28" spans="1:62" ht="15">
      <c r="A28" s="96" t="s">
        <v>139</v>
      </c>
      <c r="B28" s="60" t="s">
        <v>117</v>
      </c>
      <c r="C28" s="19" t="s">
        <v>94</v>
      </c>
      <c r="D28" s="19">
        <v>3</v>
      </c>
      <c r="E28" s="32">
        <f t="shared" si="0"/>
        <v>67.5</v>
      </c>
      <c r="F28" s="19">
        <v>101133</v>
      </c>
      <c r="G28" s="19" t="s">
        <v>99</v>
      </c>
      <c r="H28" s="19">
        <v>9</v>
      </c>
      <c r="I28" s="36">
        <f t="shared" si="1"/>
        <v>1.1000000000000001</v>
      </c>
      <c r="J28" s="37">
        <f t="shared" si="6"/>
        <v>18</v>
      </c>
      <c r="K28" s="38">
        <f>VLOOKUP(B28,'TINH TOAN'!$A$2:$C$46,3,0)</f>
        <v>341.7000000000001</v>
      </c>
      <c r="L28" s="40"/>
      <c r="M28" s="40"/>
      <c r="N28" s="40"/>
      <c r="O28" s="40"/>
      <c r="P28" s="42"/>
      <c r="Q28" s="42"/>
      <c r="R28" s="19" t="s">
        <v>134</v>
      </c>
      <c r="S28" s="19" t="s">
        <v>134</v>
      </c>
      <c r="T28" s="19" t="s">
        <v>134</v>
      </c>
      <c r="U28" s="40"/>
      <c r="V28" s="40"/>
      <c r="W28" s="40"/>
      <c r="X28" s="19" t="s">
        <v>134</v>
      </c>
      <c r="Y28" s="19" t="s">
        <v>134</v>
      </c>
      <c r="Z28" s="42"/>
      <c r="AA28" s="42"/>
      <c r="AB28" s="42"/>
      <c r="AC28" s="42"/>
      <c r="AD28" s="42"/>
      <c r="AE28" s="42"/>
      <c r="AF28" s="42"/>
      <c r="AG28" s="42"/>
      <c r="AH28" s="42"/>
      <c r="AI28" s="42"/>
      <c r="AJ28" s="42"/>
      <c r="AK28" s="42"/>
      <c r="AL28" s="42"/>
      <c r="AM28" s="42"/>
      <c r="AN28" s="42"/>
      <c r="AO28" s="42"/>
      <c r="AP28" s="42"/>
      <c r="AQ28" s="42"/>
      <c r="AR28" s="42"/>
      <c r="AS28" s="42"/>
      <c r="AT28" s="42"/>
      <c r="AU28" s="42"/>
      <c r="AV28" s="19" t="s">
        <v>137</v>
      </c>
      <c r="AW28" s="42"/>
      <c r="BE28" s="19" t="s">
        <v>138</v>
      </c>
    </row>
    <row r="29" spans="1:62" ht="15">
      <c r="A29" s="96" t="s">
        <v>141</v>
      </c>
      <c r="B29" s="19" t="s">
        <v>114</v>
      </c>
      <c r="C29" s="19" t="s">
        <v>167</v>
      </c>
      <c r="D29" s="19">
        <v>3</v>
      </c>
      <c r="E29" s="32">
        <f t="shared" si="0"/>
        <v>67.5</v>
      </c>
      <c r="F29" s="19">
        <v>101133</v>
      </c>
      <c r="G29" s="19"/>
      <c r="H29" s="19">
        <v>2</v>
      </c>
      <c r="I29" s="36">
        <f t="shared" si="1"/>
        <v>1.1000000000000001</v>
      </c>
      <c r="J29" s="37">
        <f t="shared" si="6"/>
        <v>12</v>
      </c>
      <c r="K29" s="38">
        <f>VLOOKUP(B29,'TINH TOAN'!$A$2:$C$46,3,0)</f>
        <v>222.76</v>
      </c>
      <c r="L29" s="40"/>
      <c r="M29" s="21" t="s">
        <v>172</v>
      </c>
      <c r="N29" s="40"/>
      <c r="O29" s="40"/>
      <c r="P29" s="42"/>
      <c r="Q29" s="42"/>
      <c r="R29" s="19"/>
      <c r="S29" s="19"/>
      <c r="T29" s="19"/>
      <c r="U29" s="40"/>
      <c r="V29" s="40"/>
      <c r="W29" s="40"/>
      <c r="X29" s="19"/>
      <c r="Y29" s="19"/>
      <c r="Z29" s="19" t="s">
        <v>134</v>
      </c>
      <c r="AA29" s="19" t="s">
        <v>134</v>
      </c>
      <c r="AB29" s="19" t="s">
        <v>134</v>
      </c>
      <c r="AC29" s="19" t="s">
        <v>134</v>
      </c>
      <c r="AD29" s="19" t="s">
        <v>134</v>
      </c>
      <c r="AE29" s="19"/>
      <c r="AF29" s="19"/>
      <c r="AG29" s="19"/>
      <c r="AH29" s="19"/>
      <c r="AI29" s="19"/>
      <c r="AJ29" s="19"/>
      <c r="AK29" s="19"/>
      <c r="AL29" s="19"/>
      <c r="AM29" s="19"/>
      <c r="AN29" s="19"/>
      <c r="AO29" s="19"/>
      <c r="AP29" s="42"/>
      <c r="AQ29" s="42"/>
      <c r="AR29" s="42"/>
      <c r="AS29" s="42"/>
      <c r="AT29" s="42"/>
      <c r="AU29" s="42"/>
      <c r="AV29" s="19"/>
      <c r="AW29" s="42"/>
      <c r="BE29" s="19"/>
    </row>
    <row r="30" spans="1:62" ht="15">
      <c r="A30" s="96" t="s">
        <v>127</v>
      </c>
      <c r="B30" s="19" t="s">
        <v>110</v>
      </c>
      <c r="C30" s="19" t="s">
        <v>181</v>
      </c>
      <c r="D30" s="19">
        <v>5</v>
      </c>
      <c r="E30" s="32">
        <f t="shared" si="0"/>
        <v>112.5</v>
      </c>
      <c r="F30" s="19">
        <v>101133</v>
      </c>
      <c r="G30" s="19" t="s">
        <v>99</v>
      </c>
      <c r="H30" s="19">
        <v>10</v>
      </c>
      <c r="I30" s="36">
        <f t="shared" si="1"/>
        <v>1</v>
      </c>
      <c r="J30" s="37">
        <f t="shared" ref="J30:J33" si="7">H30*12</f>
        <v>120</v>
      </c>
      <c r="K30" s="38">
        <f>VLOOKUP(B30,'TINH TOAN'!$A$2:$C$46,3,0)</f>
        <v>336.06</v>
      </c>
      <c r="L30" s="40"/>
      <c r="M30" s="40"/>
      <c r="N30" s="40"/>
      <c r="O30" s="40"/>
      <c r="P30" s="42"/>
      <c r="Q30" s="42"/>
      <c r="R30" s="19" t="s">
        <v>134</v>
      </c>
      <c r="S30" s="19" t="s">
        <v>134</v>
      </c>
      <c r="T30" s="19" t="s">
        <v>134</v>
      </c>
      <c r="U30" s="40"/>
      <c r="V30" s="40"/>
      <c r="W30" s="40"/>
      <c r="X30" s="19" t="s">
        <v>134</v>
      </c>
      <c r="Y30" s="19" t="s">
        <v>134</v>
      </c>
      <c r="Z30" s="19" t="s">
        <v>134</v>
      </c>
      <c r="AA30" s="19" t="s">
        <v>134</v>
      </c>
      <c r="AB30" s="19" t="s">
        <v>134</v>
      </c>
      <c r="AC30" s="19" t="s">
        <v>134</v>
      </c>
      <c r="AD30" s="19" t="s">
        <v>134</v>
      </c>
      <c r="AE30" s="19" t="s">
        <v>134</v>
      </c>
      <c r="AF30" s="19" t="s">
        <v>134</v>
      </c>
      <c r="AG30" s="19" t="s">
        <v>134</v>
      </c>
      <c r="AH30" s="19" t="s">
        <v>134</v>
      </c>
      <c r="AI30" s="19" t="s">
        <v>134</v>
      </c>
      <c r="AJ30" s="19" t="s">
        <v>134</v>
      </c>
      <c r="AK30" s="19" t="s">
        <v>134</v>
      </c>
      <c r="AL30" s="19" t="s">
        <v>134</v>
      </c>
      <c r="AM30" s="19" t="s">
        <v>134</v>
      </c>
      <c r="AN30" s="19" t="s">
        <v>134</v>
      </c>
      <c r="AO30" s="19" t="s">
        <v>134</v>
      </c>
      <c r="AP30" s="42"/>
      <c r="AQ30" s="42"/>
      <c r="AR30" s="42"/>
      <c r="AS30" s="42"/>
      <c r="AT30" s="42"/>
      <c r="AU30" s="42"/>
      <c r="AV30" s="19" t="s">
        <v>137</v>
      </c>
      <c r="AW30" s="42"/>
      <c r="BE30" s="19" t="s">
        <v>194</v>
      </c>
    </row>
    <row r="31" spans="1:62" ht="15">
      <c r="A31" s="96" t="s">
        <v>145</v>
      </c>
      <c r="B31" s="19" t="s">
        <v>108</v>
      </c>
      <c r="C31" s="19" t="s">
        <v>181</v>
      </c>
      <c r="D31" s="19">
        <v>5</v>
      </c>
      <c r="E31" s="32">
        <f t="shared" si="0"/>
        <v>112.5</v>
      </c>
      <c r="F31" s="19">
        <v>101133</v>
      </c>
      <c r="G31" s="19" t="s">
        <v>99</v>
      </c>
      <c r="H31" s="19">
        <v>3</v>
      </c>
      <c r="I31" s="36">
        <f t="shared" si="1"/>
        <v>1</v>
      </c>
      <c r="J31" s="37">
        <f t="shared" si="7"/>
        <v>36</v>
      </c>
      <c r="K31" s="38">
        <f>VLOOKUP(B31,'TINH TOAN'!$A$2:$C$46,3,0)</f>
        <v>126.06</v>
      </c>
      <c r="L31" s="40"/>
      <c r="M31" s="40"/>
      <c r="N31" s="40"/>
      <c r="O31" s="40"/>
      <c r="P31" s="42"/>
      <c r="Q31" s="42"/>
      <c r="R31" s="19" t="s">
        <v>134</v>
      </c>
      <c r="S31" s="19" t="s">
        <v>134</v>
      </c>
      <c r="T31" s="19" t="s">
        <v>134</v>
      </c>
      <c r="U31" s="40"/>
      <c r="V31" s="40"/>
      <c r="W31" s="40"/>
      <c r="X31" s="19" t="s">
        <v>134</v>
      </c>
      <c r="Y31" s="19" t="s">
        <v>134</v>
      </c>
      <c r="Z31" s="19" t="s">
        <v>134</v>
      </c>
      <c r="AA31" s="19" t="s">
        <v>134</v>
      </c>
      <c r="AB31" s="19" t="s">
        <v>134</v>
      </c>
      <c r="AC31" s="19" t="s">
        <v>134</v>
      </c>
      <c r="AD31" s="19" t="s">
        <v>134</v>
      </c>
      <c r="AE31" s="19" t="s">
        <v>134</v>
      </c>
      <c r="AF31" s="19" t="s">
        <v>134</v>
      </c>
      <c r="AG31" s="19" t="s">
        <v>134</v>
      </c>
      <c r="AH31" s="19" t="s">
        <v>134</v>
      </c>
      <c r="AI31" s="19" t="s">
        <v>134</v>
      </c>
      <c r="AJ31" s="19" t="s">
        <v>134</v>
      </c>
      <c r="AK31" s="19" t="s">
        <v>134</v>
      </c>
      <c r="AL31" s="19" t="s">
        <v>134</v>
      </c>
      <c r="AM31" s="19" t="s">
        <v>134</v>
      </c>
      <c r="AN31" s="19" t="s">
        <v>134</v>
      </c>
      <c r="AO31" s="19" t="s">
        <v>134</v>
      </c>
      <c r="AP31" s="42"/>
      <c r="AQ31" s="42"/>
      <c r="AR31" s="42"/>
      <c r="AS31" s="42"/>
      <c r="AT31" s="42"/>
      <c r="AU31" s="42"/>
      <c r="AV31" s="19" t="s">
        <v>137</v>
      </c>
      <c r="AW31" s="42"/>
      <c r="BE31" s="19" t="s">
        <v>194</v>
      </c>
    </row>
    <row r="32" spans="1:62" ht="15">
      <c r="A32" s="96" t="s">
        <v>139</v>
      </c>
      <c r="B32" s="60" t="s">
        <v>117</v>
      </c>
      <c r="C32" s="51" t="s">
        <v>181</v>
      </c>
      <c r="D32" s="49">
        <v>5</v>
      </c>
      <c r="E32" s="52">
        <f t="shared" si="0"/>
        <v>112.5</v>
      </c>
      <c r="F32" s="49">
        <v>101133</v>
      </c>
      <c r="G32" s="51" t="s">
        <v>99</v>
      </c>
      <c r="H32" s="53">
        <v>3</v>
      </c>
      <c r="I32" s="36">
        <f t="shared" si="1"/>
        <v>1</v>
      </c>
      <c r="J32" s="37">
        <f t="shared" si="7"/>
        <v>36</v>
      </c>
      <c r="K32" s="38">
        <f>VLOOKUP(B32,'TINH TOAN'!$A$2:$C$46,3,0)</f>
        <v>341.7000000000001</v>
      </c>
      <c r="L32" s="40"/>
      <c r="M32" s="40"/>
      <c r="N32" s="56"/>
      <c r="O32" s="56"/>
      <c r="P32" s="57"/>
      <c r="Q32" s="57"/>
      <c r="R32" s="51" t="s">
        <v>134</v>
      </c>
      <c r="S32" s="51" t="s">
        <v>134</v>
      </c>
      <c r="T32" s="51" t="s">
        <v>134</v>
      </c>
      <c r="U32" s="56"/>
      <c r="V32" s="56"/>
      <c r="W32" s="56"/>
      <c r="X32" s="51" t="s">
        <v>134</v>
      </c>
      <c r="Y32" s="51" t="s">
        <v>134</v>
      </c>
      <c r="Z32" s="58" t="s">
        <v>134</v>
      </c>
      <c r="AA32" s="58" t="s">
        <v>134</v>
      </c>
      <c r="AB32" s="58" t="s">
        <v>134</v>
      </c>
      <c r="AC32" s="58" t="s">
        <v>134</v>
      </c>
      <c r="AD32" s="58" t="s">
        <v>134</v>
      </c>
      <c r="AE32" s="58" t="s">
        <v>134</v>
      </c>
      <c r="AF32" s="58" t="s">
        <v>134</v>
      </c>
      <c r="AG32" s="58" t="s">
        <v>134</v>
      </c>
      <c r="AH32" s="58" t="s">
        <v>134</v>
      </c>
      <c r="AI32" s="58" t="s">
        <v>134</v>
      </c>
      <c r="AJ32" s="58" t="s">
        <v>134</v>
      </c>
      <c r="AK32" s="58" t="s">
        <v>134</v>
      </c>
      <c r="AL32" s="58" t="s">
        <v>134</v>
      </c>
      <c r="AM32" s="58" t="s">
        <v>134</v>
      </c>
      <c r="AN32" s="58" t="s">
        <v>134</v>
      </c>
      <c r="AO32" s="58" t="s">
        <v>134</v>
      </c>
      <c r="AP32" s="57"/>
      <c r="AQ32" s="57"/>
      <c r="AR32" s="57"/>
      <c r="AS32" s="57"/>
      <c r="AT32" s="57"/>
      <c r="AU32" s="57"/>
      <c r="AV32" s="51" t="s">
        <v>137</v>
      </c>
      <c r="AW32" s="57"/>
      <c r="AX32" s="57"/>
      <c r="AY32" s="57"/>
      <c r="AZ32" s="57"/>
      <c r="BA32" s="57"/>
      <c r="BB32" s="57"/>
      <c r="BC32" s="57"/>
      <c r="BD32" s="57"/>
      <c r="BE32" s="51" t="s">
        <v>194</v>
      </c>
      <c r="BF32" s="57"/>
      <c r="BG32" s="57"/>
      <c r="BH32" s="57"/>
      <c r="BI32" s="57"/>
      <c r="BJ32" s="57"/>
    </row>
    <row r="33" spans="1:62" ht="15">
      <c r="A33" s="96" t="s">
        <v>132</v>
      </c>
      <c r="B33" s="60" t="s">
        <v>120</v>
      </c>
      <c r="C33" s="51" t="s">
        <v>181</v>
      </c>
      <c r="D33" s="49">
        <v>5</v>
      </c>
      <c r="E33" s="52">
        <f t="shared" si="0"/>
        <v>112.5</v>
      </c>
      <c r="F33" s="49">
        <v>101133</v>
      </c>
      <c r="G33" s="51" t="s">
        <v>99</v>
      </c>
      <c r="H33" s="53">
        <v>3</v>
      </c>
      <c r="I33" s="36">
        <f t="shared" si="1"/>
        <v>1</v>
      </c>
      <c r="J33" s="37">
        <f t="shared" si="7"/>
        <v>36</v>
      </c>
      <c r="K33" s="38">
        <f>VLOOKUP(B33,'TINH TOAN'!$A$2:$C$46,3,0)</f>
        <v>81.599999999999994</v>
      </c>
      <c r="L33" s="40"/>
      <c r="M33" s="40"/>
      <c r="N33" s="56"/>
      <c r="O33" s="56"/>
      <c r="P33" s="57"/>
      <c r="Q33" s="57"/>
      <c r="R33" s="51" t="s">
        <v>134</v>
      </c>
      <c r="S33" s="51" t="s">
        <v>134</v>
      </c>
      <c r="T33" s="51" t="s">
        <v>134</v>
      </c>
      <c r="U33" s="56"/>
      <c r="V33" s="56"/>
      <c r="W33" s="56"/>
      <c r="X33" s="51" t="s">
        <v>134</v>
      </c>
      <c r="Y33" s="51" t="s">
        <v>134</v>
      </c>
      <c r="Z33" s="58" t="s">
        <v>134</v>
      </c>
      <c r="AA33" s="58" t="s">
        <v>134</v>
      </c>
      <c r="AB33" s="58" t="s">
        <v>134</v>
      </c>
      <c r="AC33" s="58" t="s">
        <v>134</v>
      </c>
      <c r="AD33" s="58" t="s">
        <v>134</v>
      </c>
      <c r="AE33" s="58" t="s">
        <v>134</v>
      </c>
      <c r="AF33" s="58" t="s">
        <v>134</v>
      </c>
      <c r="AG33" s="58" t="s">
        <v>134</v>
      </c>
      <c r="AH33" s="58" t="s">
        <v>134</v>
      </c>
      <c r="AI33" s="58" t="s">
        <v>134</v>
      </c>
      <c r="AJ33" s="58" t="s">
        <v>134</v>
      </c>
      <c r="AK33" s="58" t="s">
        <v>134</v>
      </c>
      <c r="AL33" s="58" t="s">
        <v>134</v>
      </c>
      <c r="AM33" s="58" t="s">
        <v>134</v>
      </c>
      <c r="AN33" s="58" t="s">
        <v>134</v>
      </c>
      <c r="AO33" s="58" t="s">
        <v>134</v>
      </c>
      <c r="AP33" s="57"/>
      <c r="AQ33" s="57"/>
      <c r="AR33" s="57"/>
      <c r="AS33" s="57"/>
      <c r="AT33" s="57"/>
      <c r="AU33" s="57"/>
      <c r="AV33" s="51" t="s">
        <v>137</v>
      </c>
      <c r="AW33" s="57"/>
      <c r="AX33" s="57"/>
      <c r="AY33" s="57"/>
      <c r="AZ33" s="57"/>
      <c r="BA33" s="57"/>
      <c r="BB33" s="57"/>
      <c r="BC33" s="57"/>
      <c r="BD33" s="57"/>
      <c r="BE33" s="51" t="s">
        <v>194</v>
      </c>
      <c r="BF33" s="57"/>
      <c r="BG33" s="57"/>
      <c r="BH33" s="57"/>
      <c r="BI33" s="57"/>
      <c r="BJ33" s="57"/>
    </row>
    <row r="34" spans="1:62" ht="15">
      <c r="A34" s="96" t="s">
        <v>113</v>
      </c>
      <c r="B34" s="19" t="s">
        <v>26</v>
      </c>
      <c r="C34" s="19" t="s">
        <v>94</v>
      </c>
      <c r="D34" s="19">
        <v>3</v>
      </c>
      <c r="E34" s="32">
        <f t="shared" si="0"/>
        <v>67.5</v>
      </c>
      <c r="F34" s="19">
        <v>101134</v>
      </c>
      <c r="G34" s="19" t="s">
        <v>252</v>
      </c>
      <c r="H34" s="19">
        <v>11</v>
      </c>
      <c r="I34" s="36">
        <f t="shared" si="1"/>
        <v>1.1000000000000001</v>
      </c>
      <c r="J34" s="37">
        <f t="shared" ref="J34:J37" si="8">(IF(OR(LEFT(C34,5)="Đồ án",RIGHT(C34,10)="tốt nghiệp"),H34*2,IF(LEFT(C34,3)="TH ",I34*E34*0.6,IF(RIGHT(C34,4)="NVSP",H34*3*2,IF(RIGHT(C34,9)="xí nghiệp",D34*5*3*I34,D34*18*I34*1.1)))))</f>
        <v>22</v>
      </c>
      <c r="K34" s="38">
        <f>VLOOKUP(B34,'TINH TOAN'!$A$2:$C$46,3,0)</f>
        <v>444.85999999999996</v>
      </c>
      <c r="L34" s="40"/>
      <c r="M34" s="40"/>
      <c r="N34" s="40"/>
      <c r="O34" s="40"/>
      <c r="P34" s="42"/>
      <c r="Q34" s="42"/>
      <c r="R34" s="19" t="s">
        <v>134</v>
      </c>
      <c r="S34" s="19" t="s">
        <v>134</v>
      </c>
      <c r="T34" s="19" t="s">
        <v>134</v>
      </c>
      <c r="U34" s="40"/>
      <c r="V34" s="40"/>
      <c r="W34" s="40"/>
      <c r="X34" s="19" t="s">
        <v>134</v>
      </c>
      <c r="Y34" s="19" t="s">
        <v>134</v>
      </c>
      <c r="Z34" s="42"/>
      <c r="AA34" s="42"/>
      <c r="AB34" s="42"/>
      <c r="AC34" s="42"/>
      <c r="AD34" s="42"/>
      <c r="AE34" s="42"/>
      <c r="AF34" s="42"/>
      <c r="AG34" s="42"/>
      <c r="AH34" s="42"/>
      <c r="AI34" s="42"/>
      <c r="AJ34" s="42"/>
      <c r="AK34" s="42"/>
      <c r="AL34" s="42"/>
      <c r="AM34" s="42"/>
      <c r="AN34" s="42"/>
      <c r="AO34" s="42"/>
      <c r="AP34" s="42"/>
      <c r="AQ34" s="42"/>
      <c r="AR34" s="42"/>
      <c r="AS34" s="42"/>
      <c r="AT34" s="42"/>
      <c r="AU34" s="42"/>
      <c r="AV34" s="19" t="s">
        <v>137</v>
      </c>
      <c r="AW34" s="42"/>
      <c r="BE34" s="19" t="s">
        <v>138</v>
      </c>
    </row>
    <row r="35" spans="1:62" ht="15">
      <c r="A35" s="96" t="s">
        <v>95</v>
      </c>
      <c r="B35" s="19" t="s">
        <v>92</v>
      </c>
      <c r="C35" s="19" t="s">
        <v>94</v>
      </c>
      <c r="D35" s="19">
        <v>3</v>
      </c>
      <c r="E35" s="32">
        <f t="shared" si="0"/>
        <v>67.5</v>
      </c>
      <c r="F35" s="19">
        <v>101134</v>
      </c>
      <c r="G35" s="19" t="s">
        <v>252</v>
      </c>
      <c r="H35" s="19">
        <v>10</v>
      </c>
      <c r="I35" s="36">
        <f t="shared" si="1"/>
        <v>1.1000000000000001</v>
      </c>
      <c r="J35" s="37">
        <f t="shared" si="8"/>
        <v>20</v>
      </c>
      <c r="K35" s="38">
        <f>VLOOKUP(B35,'TINH TOAN'!$A$2:$C$46,3,0)</f>
        <v>573.46</v>
      </c>
      <c r="L35" s="40"/>
      <c r="M35" s="40"/>
      <c r="N35" s="40"/>
      <c r="O35" s="40"/>
      <c r="P35" s="42"/>
      <c r="Q35" s="42"/>
      <c r="R35" s="19"/>
      <c r="S35" s="19"/>
      <c r="T35" s="19"/>
      <c r="U35" s="40"/>
      <c r="V35" s="40"/>
      <c r="W35" s="40"/>
      <c r="X35" s="19"/>
      <c r="Y35" s="19"/>
      <c r="Z35" s="42"/>
      <c r="AA35" s="42"/>
      <c r="AB35" s="42"/>
      <c r="AC35" s="42"/>
      <c r="AD35" s="42"/>
      <c r="AE35" s="42"/>
      <c r="AF35" s="42"/>
      <c r="AG35" s="42"/>
      <c r="AH35" s="42"/>
      <c r="AI35" s="42"/>
      <c r="AJ35" s="42"/>
      <c r="AK35" s="42"/>
      <c r="AL35" s="42"/>
      <c r="AM35" s="42"/>
      <c r="AN35" s="42"/>
      <c r="AO35" s="42"/>
      <c r="AP35" s="42"/>
      <c r="AQ35" s="42"/>
      <c r="AR35" s="42"/>
      <c r="AS35" s="42"/>
      <c r="AT35" s="42"/>
      <c r="AU35" s="42"/>
      <c r="AV35" s="19"/>
      <c r="AW35" s="42"/>
      <c r="BE35" s="19"/>
    </row>
    <row r="36" spans="1:62" ht="15">
      <c r="A36" s="96" t="s">
        <v>100</v>
      </c>
      <c r="B36" s="19" t="s">
        <v>82</v>
      </c>
      <c r="C36" s="51" t="s">
        <v>94</v>
      </c>
      <c r="D36" s="49">
        <v>3</v>
      </c>
      <c r="E36" s="52">
        <f t="shared" si="0"/>
        <v>67.5</v>
      </c>
      <c r="F36" s="49">
        <v>101134</v>
      </c>
      <c r="G36" s="51" t="s">
        <v>252</v>
      </c>
      <c r="H36" s="53">
        <v>11</v>
      </c>
      <c r="I36" s="54">
        <f t="shared" si="1"/>
        <v>1.1000000000000001</v>
      </c>
      <c r="J36" s="80">
        <f t="shared" si="8"/>
        <v>22</v>
      </c>
      <c r="K36" s="55">
        <f>VLOOKUP(B36,'TINH TOAN'!$A$2:$C$46,3,0)</f>
        <v>487.34000000000003</v>
      </c>
      <c r="L36" s="40"/>
      <c r="M36" s="40"/>
      <c r="N36" s="40"/>
      <c r="O36" s="40"/>
      <c r="P36" s="42"/>
      <c r="Q36" s="42"/>
      <c r="R36" s="19"/>
      <c r="S36" s="19"/>
      <c r="T36" s="19"/>
      <c r="U36" s="40"/>
      <c r="V36" s="40"/>
      <c r="W36" s="40"/>
      <c r="X36" s="19"/>
      <c r="Y36" s="19"/>
      <c r="Z36" s="42"/>
      <c r="AA36" s="42"/>
      <c r="AB36" s="42"/>
      <c r="AC36" s="42"/>
      <c r="AD36" s="42"/>
      <c r="AE36" s="42"/>
      <c r="AF36" s="42"/>
      <c r="AG36" s="42"/>
      <c r="AH36" s="42"/>
      <c r="AI36" s="42"/>
      <c r="AJ36" s="42"/>
      <c r="AK36" s="42"/>
      <c r="AL36" s="42"/>
      <c r="AM36" s="42"/>
      <c r="AN36" s="42"/>
      <c r="AO36" s="42"/>
      <c r="AP36" s="42"/>
      <c r="AQ36" s="42"/>
      <c r="AR36" s="42"/>
      <c r="AS36" s="42"/>
      <c r="AT36" s="42"/>
      <c r="AU36" s="42"/>
      <c r="AV36" s="19"/>
      <c r="AW36" s="42"/>
      <c r="BE36" s="19"/>
    </row>
    <row r="37" spans="1:62" ht="15">
      <c r="A37" s="96" t="s">
        <v>76</v>
      </c>
      <c r="B37" s="19" t="s">
        <v>73</v>
      </c>
      <c r="C37" s="19" t="s">
        <v>167</v>
      </c>
      <c r="D37" s="19">
        <v>3</v>
      </c>
      <c r="E37" s="32">
        <f t="shared" si="0"/>
        <v>67.5</v>
      </c>
      <c r="F37" s="19">
        <v>101134</v>
      </c>
      <c r="G37" s="51" t="s">
        <v>252</v>
      </c>
      <c r="H37" s="19">
        <v>2</v>
      </c>
      <c r="I37" s="36">
        <v>1.1000000000000001</v>
      </c>
      <c r="J37" s="37">
        <f t="shared" si="8"/>
        <v>12</v>
      </c>
      <c r="K37" s="38">
        <f>VLOOKUP(B37,'TINH TOAN'!$A$2:$C$46,3,0)</f>
        <v>252.95999999999998</v>
      </c>
      <c r="L37" s="40"/>
      <c r="M37" s="21" t="s">
        <v>172</v>
      </c>
      <c r="N37" s="40"/>
      <c r="O37" s="40"/>
      <c r="P37" s="42"/>
      <c r="Q37" s="42"/>
      <c r="R37" s="19"/>
      <c r="S37" s="19"/>
      <c r="T37" s="19"/>
      <c r="U37" s="40"/>
      <c r="V37" s="40"/>
      <c r="W37" s="40"/>
      <c r="X37" s="19"/>
      <c r="Y37" s="19"/>
      <c r="Z37" s="19" t="s">
        <v>134</v>
      </c>
      <c r="AA37" s="19" t="s">
        <v>134</v>
      </c>
      <c r="AB37" s="19" t="s">
        <v>134</v>
      </c>
      <c r="AC37" s="19" t="s">
        <v>134</v>
      </c>
      <c r="AD37" s="19" t="s">
        <v>134</v>
      </c>
      <c r="AE37" s="19"/>
      <c r="AF37" s="19"/>
      <c r="AG37" s="19"/>
      <c r="AH37" s="19"/>
      <c r="AI37" s="19"/>
      <c r="AJ37" s="19"/>
      <c r="AK37" s="19"/>
      <c r="AL37" s="19"/>
      <c r="AM37" s="19"/>
      <c r="AN37" s="19"/>
      <c r="AO37" s="19"/>
      <c r="AP37" s="42"/>
      <c r="AQ37" s="42"/>
      <c r="AR37" s="42"/>
      <c r="AS37" s="42"/>
      <c r="AT37" s="42"/>
      <c r="AU37" s="42"/>
      <c r="AV37" s="19"/>
      <c r="AW37" s="42"/>
      <c r="BE37" s="19"/>
    </row>
    <row r="38" spans="1:62" ht="15">
      <c r="A38" s="96" t="s">
        <v>19</v>
      </c>
      <c r="B38" s="19" t="s">
        <v>18</v>
      </c>
      <c r="C38" s="19" t="s">
        <v>181</v>
      </c>
      <c r="D38" s="19">
        <v>5</v>
      </c>
      <c r="E38" s="32">
        <f t="shared" si="0"/>
        <v>112.5</v>
      </c>
      <c r="F38" s="19">
        <v>101134</v>
      </c>
      <c r="G38" s="19" t="s">
        <v>252</v>
      </c>
      <c r="H38" s="19">
        <v>8</v>
      </c>
      <c r="I38" s="36">
        <f t="shared" ref="I38:I84" si="9">IF(LEFT(C38,5)="Đồ án",1, IF(LEFT(C38,3)="TH ",IF(H38&gt;=36,1.4,IF(H38&gt;=31,1.2,IF(H38&gt;=26,1.1,IF(H38&gt;=25,1,IF(H38&gt;=20,0.85,0.75))))),IF(RIGHT(C38,9)="xí nghiệp",IF(H38&gt;=25,1,IF(H38&gt;=15,0.7,0.5)),IF(E38&gt;=150,1.3,IF(E38&gt;=101,1.2,IF(E38&gt;=61,1.1,1))))))</f>
        <v>1</v>
      </c>
      <c r="J38" s="37">
        <f t="shared" ref="J38:J41" si="10">H38*12</f>
        <v>96</v>
      </c>
      <c r="K38" s="38">
        <f>VLOOKUP(B38,'TINH TOAN'!$A$2:$C$46,3,0)</f>
        <v>488.72</v>
      </c>
      <c r="L38" s="40"/>
      <c r="M38" s="40"/>
      <c r="N38" s="40"/>
      <c r="O38" s="40"/>
      <c r="P38" s="42"/>
      <c r="Q38" s="42"/>
      <c r="R38" s="19" t="s">
        <v>134</v>
      </c>
      <c r="S38" s="19" t="s">
        <v>134</v>
      </c>
      <c r="T38" s="19" t="s">
        <v>134</v>
      </c>
      <c r="U38" s="40"/>
      <c r="V38" s="40"/>
      <c r="W38" s="40"/>
      <c r="X38" s="19" t="s">
        <v>134</v>
      </c>
      <c r="Y38" s="19" t="s">
        <v>134</v>
      </c>
      <c r="Z38" s="19" t="s">
        <v>134</v>
      </c>
      <c r="AA38" s="19" t="s">
        <v>134</v>
      </c>
      <c r="AB38" s="19" t="s">
        <v>134</v>
      </c>
      <c r="AC38" s="19" t="s">
        <v>134</v>
      </c>
      <c r="AD38" s="19" t="s">
        <v>134</v>
      </c>
      <c r="AE38" s="19" t="s">
        <v>134</v>
      </c>
      <c r="AF38" s="19" t="s">
        <v>134</v>
      </c>
      <c r="AG38" s="19" t="s">
        <v>134</v>
      </c>
      <c r="AH38" s="19" t="s">
        <v>134</v>
      </c>
      <c r="AI38" s="19" t="s">
        <v>134</v>
      </c>
      <c r="AJ38" s="19" t="s">
        <v>134</v>
      </c>
      <c r="AK38" s="19" t="s">
        <v>134</v>
      </c>
      <c r="AL38" s="19" t="s">
        <v>134</v>
      </c>
      <c r="AM38" s="19" t="s">
        <v>134</v>
      </c>
      <c r="AN38" s="19" t="s">
        <v>134</v>
      </c>
      <c r="AO38" s="19" t="s">
        <v>134</v>
      </c>
      <c r="AP38" s="42"/>
      <c r="AQ38" s="42"/>
      <c r="AR38" s="42"/>
      <c r="AS38" s="42"/>
      <c r="AT38" s="42"/>
      <c r="AU38" s="42"/>
      <c r="AV38" s="19" t="s">
        <v>137</v>
      </c>
      <c r="AW38" s="42"/>
      <c r="BE38" s="19" t="s">
        <v>194</v>
      </c>
    </row>
    <row r="39" spans="1:62" ht="15">
      <c r="A39" s="96" t="s">
        <v>113</v>
      </c>
      <c r="B39" s="19" t="s">
        <v>26</v>
      </c>
      <c r="C39" s="19" t="s">
        <v>181</v>
      </c>
      <c r="D39" s="19">
        <v>5</v>
      </c>
      <c r="E39" s="32">
        <f t="shared" si="0"/>
        <v>112.5</v>
      </c>
      <c r="F39" s="19">
        <v>101134</v>
      </c>
      <c r="G39" s="19" t="s">
        <v>252</v>
      </c>
      <c r="H39" s="19">
        <v>8</v>
      </c>
      <c r="I39" s="36">
        <f t="shared" si="9"/>
        <v>1</v>
      </c>
      <c r="J39" s="37">
        <f t="shared" si="10"/>
        <v>96</v>
      </c>
      <c r="K39" s="38">
        <f>VLOOKUP(B39,'TINH TOAN'!$A$2:$C$46,3,0)</f>
        <v>444.85999999999996</v>
      </c>
      <c r="L39" s="40"/>
      <c r="M39" s="40"/>
      <c r="N39" s="40"/>
      <c r="O39" s="40"/>
      <c r="P39" s="42"/>
      <c r="Q39" s="42"/>
      <c r="R39" s="19" t="s">
        <v>134</v>
      </c>
      <c r="S39" s="19" t="s">
        <v>134</v>
      </c>
      <c r="T39" s="19" t="s">
        <v>134</v>
      </c>
      <c r="U39" s="40"/>
      <c r="V39" s="40"/>
      <c r="W39" s="40"/>
      <c r="X39" s="19" t="s">
        <v>134</v>
      </c>
      <c r="Y39" s="19" t="s">
        <v>134</v>
      </c>
      <c r="Z39" s="19" t="s">
        <v>134</v>
      </c>
      <c r="AA39" s="19" t="s">
        <v>134</v>
      </c>
      <c r="AB39" s="19" t="s">
        <v>134</v>
      </c>
      <c r="AC39" s="19" t="s">
        <v>134</v>
      </c>
      <c r="AD39" s="19" t="s">
        <v>134</v>
      </c>
      <c r="AE39" s="19" t="s">
        <v>134</v>
      </c>
      <c r="AF39" s="19" t="s">
        <v>134</v>
      </c>
      <c r="AG39" s="19" t="s">
        <v>134</v>
      </c>
      <c r="AH39" s="19" t="s">
        <v>134</v>
      </c>
      <c r="AI39" s="19" t="s">
        <v>134</v>
      </c>
      <c r="AJ39" s="19" t="s">
        <v>134</v>
      </c>
      <c r="AK39" s="19" t="s">
        <v>134</v>
      </c>
      <c r="AL39" s="19" t="s">
        <v>134</v>
      </c>
      <c r="AM39" s="19" t="s">
        <v>134</v>
      </c>
      <c r="AN39" s="19" t="s">
        <v>134</v>
      </c>
      <c r="AO39" s="19" t="s">
        <v>134</v>
      </c>
      <c r="AP39" s="42"/>
      <c r="AQ39" s="42"/>
      <c r="AR39" s="42"/>
      <c r="AS39" s="42"/>
      <c r="AT39" s="42"/>
      <c r="AU39" s="42"/>
      <c r="AV39" s="19" t="s">
        <v>137</v>
      </c>
      <c r="AW39" s="42"/>
      <c r="BE39" s="19" t="s">
        <v>194</v>
      </c>
    </row>
    <row r="40" spans="1:62" ht="15">
      <c r="A40" s="96" t="s">
        <v>95</v>
      </c>
      <c r="B40" s="19" t="s">
        <v>92</v>
      </c>
      <c r="C40" s="19" t="s">
        <v>181</v>
      </c>
      <c r="D40" s="19">
        <v>5</v>
      </c>
      <c r="E40" s="32">
        <f t="shared" si="0"/>
        <v>112.5</v>
      </c>
      <c r="F40" s="19">
        <v>101134</v>
      </c>
      <c r="G40" s="19" t="s">
        <v>252</v>
      </c>
      <c r="H40" s="19">
        <v>8</v>
      </c>
      <c r="I40" s="36">
        <f t="shared" si="9"/>
        <v>1</v>
      </c>
      <c r="J40" s="37">
        <f t="shared" si="10"/>
        <v>96</v>
      </c>
      <c r="K40" s="38">
        <f>VLOOKUP(B40,'TINH TOAN'!$A$2:$C$46,3,0)</f>
        <v>573.46</v>
      </c>
      <c r="L40" s="40"/>
      <c r="M40" s="40"/>
      <c r="N40" s="40"/>
      <c r="O40" s="40"/>
      <c r="P40" s="42"/>
      <c r="Q40" s="42"/>
      <c r="R40" s="19" t="s">
        <v>134</v>
      </c>
      <c r="S40" s="19" t="s">
        <v>134</v>
      </c>
      <c r="T40" s="19" t="s">
        <v>134</v>
      </c>
      <c r="U40" s="40"/>
      <c r="V40" s="40"/>
      <c r="W40" s="40"/>
      <c r="X40" s="19" t="s">
        <v>134</v>
      </c>
      <c r="Y40" s="19" t="s">
        <v>134</v>
      </c>
      <c r="Z40" s="19" t="s">
        <v>134</v>
      </c>
      <c r="AA40" s="19" t="s">
        <v>134</v>
      </c>
      <c r="AB40" s="19" t="s">
        <v>134</v>
      </c>
      <c r="AC40" s="19" t="s">
        <v>134</v>
      </c>
      <c r="AD40" s="19" t="s">
        <v>134</v>
      </c>
      <c r="AE40" s="19" t="s">
        <v>134</v>
      </c>
      <c r="AF40" s="19" t="s">
        <v>134</v>
      </c>
      <c r="AG40" s="19" t="s">
        <v>134</v>
      </c>
      <c r="AH40" s="19" t="s">
        <v>134</v>
      </c>
      <c r="AI40" s="19" t="s">
        <v>134</v>
      </c>
      <c r="AJ40" s="19" t="s">
        <v>134</v>
      </c>
      <c r="AK40" s="19" t="s">
        <v>134</v>
      </c>
      <c r="AL40" s="19" t="s">
        <v>134</v>
      </c>
      <c r="AM40" s="19" t="s">
        <v>134</v>
      </c>
      <c r="AN40" s="19" t="s">
        <v>134</v>
      </c>
      <c r="AO40" s="19" t="s">
        <v>134</v>
      </c>
      <c r="AP40" s="42"/>
      <c r="AQ40" s="42"/>
      <c r="AR40" s="42"/>
      <c r="AS40" s="42"/>
      <c r="AT40" s="42"/>
      <c r="AU40" s="42"/>
      <c r="AV40" s="19" t="s">
        <v>137</v>
      </c>
      <c r="AW40" s="42"/>
      <c r="BE40" s="19" t="s">
        <v>194</v>
      </c>
    </row>
    <row r="41" spans="1:62" ht="15">
      <c r="A41" s="96" t="s">
        <v>100</v>
      </c>
      <c r="B41" s="19" t="s">
        <v>82</v>
      </c>
      <c r="C41" s="19" t="s">
        <v>181</v>
      </c>
      <c r="D41" s="19">
        <v>5</v>
      </c>
      <c r="E41" s="32">
        <f t="shared" si="0"/>
        <v>112.5</v>
      </c>
      <c r="F41" s="19">
        <v>101134</v>
      </c>
      <c r="G41" s="19" t="s">
        <v>252</v>
      </c>
      <c r="H41" s="19">
        <v>8</v>
      </c>
      <c r="I41" s="36">
        <f t="shared" si="9"/>
        <v>1</v>
      </c>
      <c r="J41" s="37">
        <f t="shared" si="10"/>
        <v>96</v>
      </c>
      <c r="K41" s="38">
        <f>VLOOKUP(B41,'TINH TOAN'!$A$2:$C$46,3,0)</f>
        <v>487.34000000000003</v>
      </c>
      <c r="L41" s="40"/>
      <c r="M41" s="40"/>
      <c r="N41" s="40"/>
      <c r="O41" s="40"/>
      <c r="P41" s="42"/>
      <c r="Q41" s="42"/>
      <c r="R41" s="19" t="s">
        <v>134</v>
      </c>
      <c r="S41" s="19" t="s">
        <v>134</v>
      </c>
      <c r="T41" s="19" t="s">
        <v>134</v>
      </c>
      <c r="U41" s="40"/>
      <c r="V41" s="40"/>
      <c r="W41" s="40"/>
      <c r="X41" s="19" t="s">
        <v>134</v>
      </c>
      <c r="Y41" s="19" t="s">
        <v>134</v>
      </c>
      <c r="Z41" s="19" t="s">
        <v>134</v>
      </c>
      <c r="AA41" s="19" t="s">
        <v>134</v>
      </c>
      <c r="AB41" s="19" t="s">
        <v>134</v>
      </c>
      <c r="AC41" s="19" t="s">
        <v>134</v>
      </c>
      <c r="AD41" s="19" t="s">
        <v>134</v>
      </c>
      <c r="AE41" s="19" t="s">
        <v>134</v>
      </c>
      <c r="AF41" s="19" t="s">
        <v>134</v>
      </c>
      <c r="AG41" s="19" t="s">
        <v>134</v>
      </c>
      <c r="AH41" s="19" t="s">
        <v>134</v>
      </c>
      <c r="AI41" s="19" t="s">
        <v>134</v>
      </c>
      <c r="AJ41" s="19" t="s">
        <v>134</v>
      </c>
      <c r="AK41" s="19" t="s">
        <v>134</v>
      </c>
      <c r="AL41" s="19" t="s">
        <v>134</v>
      </c>
      <c r="AM41" s="19" t="s">
        <v>134</v>
      </c>
      <c r="AN41" s="19" t="s">
        <v>134</v>
      </c>
      <c r="AO41" s="19" t="s">
        <v>134</v>
      </c>
      <c r="AP41" s="42"/>
      <c r="AQ41" s="42"/>
      <c r="AR41" s="42"/>
      <c r="AS41" s="42"/>
      <c r="AT41" s="42"/>
      <c r="AU41" s="42"/>
      <c r="AV41" s="19" t="s">
        <v>137</v>
      </c>
      <c r="AW41" s="42"/>
      <c r="BE41" s="19" t="s">
        <v>194</v>
      </c>
    </row>
    <row r="42" spans="1:62" ht="15">
      <c r="A42" s="96" t="s">
        <v>95</v>
      </c>
      <c r="B42" s="19" t="s">
        <v>92</v>
      </c>
      <c r="C42" s="19" t="s">
        <v>94</v>
      </c>
      <c r="D42" s="19">
        <v>3</v>
      </c>
      <c r="E42" s="32">
        <f t="shared" si="0"/>
        <v>67.5</v>
      </c>
      <c r="F42" s="19">
        <v>101135</v>
      </c>
      <c r="G42" s="19" t="s">
        <v>99</v>
      </c>
      <c r="H42" s="19">
        <v>15</v>
      </c>
      <c r="I42" s="36">
        <f t="shared" si="9"/>
        <v>1.1000000000000001</v>
      </c>
      <c r="J42" s="37">
        <f t="shared" ref="J42:J46" si="11">(IF(OR(LEFT(C42,5)="Đồ án",RIGHT(C42,10)="tốt nghiệp"),H42*2,IF(LEFT(C42,3)="TH ",I42*E42*0.6,IF(RIGHT(C42,4)="NVSP",H42*3*2,IF(RIGHT(C42,9)="xí nghiệp",D42*5*3*I42,D42*18*I42*1.1)))))</f>
        <v>30</v>
      </c>
      <c r="K42" s="38">
        <f>VLOOKUP(B42,'TINH TOAN'!$A$2:$C$46,3,0)</f>
        <v>573.46</v>
      </c>
      <c r="L42" s="40"/>
      <c r="M42" s="40"/>
      <c r="N42" s="40"/>
      <c r="O42" s="40"/>
      <c r="P42" s="42"/>
      <c r="Q42" s="42"/>
      <c r="R42" s="19" t="s">
        <v>134</v>
      </c>
      <c r="S42" s="19" t="s">
        <v>134</v>
      </c>
      <c r="T42" s="19" t="s">
        <v>134</v>
      </c>
      <c r="U42" s="40"/>
      <c r="V42" s="40"/>
      <c r="W42" s="40"/>
      <c r="X42" s="19" t="s">
        <v>134</v>
      </c>
      <c r="Y42" s="19" t="s">
        <v>134</v>
      </c>
      <c r="Z42" s="42"/>
      <c r="AA42" s="42"/>
      <c r="AB42" s="42"/>
      <c r="AC42" s="42"/>
      <c r="AD42" s="42"/>
      <c r="AE42" s="42"/>
      <c r="AF42" s="42"/>
      <c r="AG42" s="42"/>
      <c r="AH42" s="42"/>
      <c r="AI42" s="42"/>
      <c r="AJ42" s="42"/>
      <c r="AK42" s="42"/>
      <c r="AL42" s="42"/>
      <c r="AM42" s="42"/>
      <c r="AN42" s="42"/>
      <c r="AO42" s="42"/>
      <c r="AP42" s="42"/>
      <c r="AQ42" s="42"/>
      <c r="AR42" s="42"/>
      <c r="AS42" s="42"/>
      <c r="AT42" s="42"/>
      <c r="AU42" s="42"/>
      <c r="AV42" s="19" t="s">
        <v>137</v>
      </c>
      <c r="AW42" s="42"/>
      <c r="BE42" s="19" t="s">
        <v>138</v>
      </c>
    </row>
    <row r="43" spans="1:62" ht="15">
      <c r="A43" s="96" t="s">
        <v>35</v>
      </c>
      <c r="B43" s="19" t="s">
        <v>30</v>
      </c>
      <c r="C43" s="19" t="s">
        <v>94</v>
      </c>
      <c r="D43" s="19">
        <v>3</v>
      </c>
      <c r="E43" s="32">
        <f t="shared" si="0"/>
        <v>67.5</v>
      </c>
      <c r="F43" s="19">
        <v>101135</v>
      </c>
      <c r="G43" s="19" t="s">
        <v>99</v>
      </c>
      <c r="H43" s="19">
        <v>14</v>
      </c>
      <c r="I43" s="36">
        <f t="shared" si="9"/>
        <v>1.1000000000000001</v>
      </c>
      <c r="J43" s="37">
        <f t="shared" si="11"/>
        <v>28</v>
      </c>
      <c r="K43" s="38">
        <f>VLOOKUP(B43,'TINH TOAN'!$A$2:$C$46,3,0)</f>
        <v>410.08000000000004</v>
      </c>
      <c r="L43" s="40"/>
      <c r="M43" s="40"/>
      <c r="N43" s="40"/>
      <c r="O43" s="40"/>
      <c r="P43" s="42"/>
      <c r="Q43" s="42"/>
      <c r="R43" s="19" t="s">
        <v>134</v>
      </c>
      <c r="S43" s="19" t="s">
        <v>134</v>
      </c>
      <c r="T43" s="19" t="s">
        <v>134</v>
      </c>
      <c r="U43" s="40"/>
      <c r="V43" s="40"/>
      <c r="W43" s="40"/>
      <c r="X43" s="19" t="s">
        <v>134</v>
      </c>
      <c r="Y43" s="19" t="s">
        <v>134</v>
      </c>
      <c r="Z43" s="42"/>
      <c r="AA43" s="42"/>
      <c r="AB43" s="42"/>
      <c r="AC43" s="42"/>
      <c r="AD43" s="42"/>
      <c r="AE43" s="42"/>
      <c r="AF43" s="42"/>
      <c r="AG43" s="42"/>
      <c r="AH43" s="42"/>
      <c r="AI43" s="42"/>
      <c r="AJ43" s="42"/>
      <c r="AK43" s="42"/>
      <c r="AL43" s="42"/>
      <c r="AM43" s="42"/>
      <c r="AN43" s="42"/>
      <c r="AO43" s="42"/>
      <c r="AP43" s="42"/>
      <c r="AQ43" s="42"/>
      <c r="AR43" s="42"/>
      <c r="AS43" s="42"/>
      <c r="AT43" s="42"/>
      <c r="AU43" s="42"/>
      <c r="AV43" s="19" t="s">
        <v>137</v>
      </c>
      <c r="AW43" s="42"/>
      <c r="BE43" s="19" t="s">
        <v>138</v>
      </c>
    </row>
    <row r="44" spans="1:62" ht="15">
      <c r="A44" s="96" t="s">
        <v>97</v>
      </c>
      <c r="B44" s="19" t="s">
        <v>85</v>
      </c>
      <c r="C44" s="19" t="s">
        <v>94</v>
      </c>
      <c r="D44" s="19">
        <v>3</v>
      </c>
      <c r="E44" s="32">
        <f t="shared" si="0"/>
        <v>67.5</v>
      </c>
      <c r="F44" s="19">
        <v>101135</v>
      </c>
      <c r="G44" s="19" t="s">
        <v>99</v>
      </c>
      <c r="H44" s="19">
        <v>14</v>
      </c>
      <c r="I44" s="36">
        <f t="shared" si="9"/>
        <v>1.1000000000000001</v>
      </c>
      <c r="J44" s="37">
        <f t="shared" si="11"/>
        <v>28</v>
      </c>
      <c r="K44" s="38">
        <f>VLOOKUP(B44,'TINH TOAN'!$A$2:$C$46,3,0)</f>
        <v>394.94000000000005</v>
      </c>
      <c r="L44" s="40"/>
      <c r="M44" s="40"/>
      <c r="N44" s="40"/>
      <c r="O44" s="40"/>
      <c r="P44" s="42"/>
      <c r="Q44" s="42"/>
      <c r="R44" s="19" t="s">
        <v>134</v>
      </c>
      <c r="S44" s="19" t="s">
        <v>134</v>
      </c>
      <c r="T44" s="19" t="s">
        <v>134</v>
      </c>
      <c r="U44" s="40"/>
      <c r="V44" s="40"/>
      <c r="W44" s="40"/>
      <c r="X44" s="19" t="s">
        <v>134</v>
      </c>
      <c r="Y44" s="19" t="s">
        <v>134</v>
      </c>
      <c r="Z44" s="42"/>
      <c r="AA44" s="42"/>
      <c r="AB44" s="42"/>
      <c r="AC44" s="42"/>
      <c r="AD44" s="42"/>
      <c r="AE44" s="42"/>
      <c r="AF44" s="42"/>
      <c r="AG44" s="42"/>
      <c r="AH44" s="42"/>
      <c r="AI44" s="42"/>
      <c r="AJ44" s="42"/>
      <c r="AK44" s="42"/>
      <c r="AL44" s="42"/>
      <c r="AM44" s="42"/>
      <c r="AN44" s="42"/>
      <c r="AO44" s="42"/>
      <c r="AP44" s="42"/>
      <c r="AQ44" s="42"/>
      <c r="AR44" s="42"/>
      <c r="AS44" s="42"/>
      <c r="AT44" s="42"/>
      <c r="AU44" s="42"/>
      <c r="AV44" s="19" t="s">
        <v>137</v>
      </c>
      <c r="AW44" s="42"/>
      <c r="BE44" s="19" t="s">
        <v>138</v>
      </c>
    </row>
    <row r="45" spans="1:62" ht="15">
      <c r="A45" s="96" t="s">
        <v>19</v>
      </c>
      <c r="B45" s="19" t="s">
        <v>18</v>
      </c>
      <c r="C45" s="19" t="s">
        <v>94</v>
      </c>
      <c r="D45" s="19">
        <v>3</v>
      </c>
      <c r="E45" s="32">
        <f t="shared" si="0"/>
        <v>67.5</v>
      </c>
      <c r="F45" s="19">
        <v>101135</v>
      </c>
      <c r="G45" s="19" t="s">
        <v>99</v>
      </c>
      <c r="H45" s="19">
        <v>14</v>
      </c>
      <c r="I45" s="36">
        <f t="shared" si="9"/>
        <v>1.1000000000000001</v>
      </c>
      <c r="J45" s="37">
        <f t="shared" si="11"/>
        <v>28</v>
      </c>
      <c r="K45" s="38">
        <f>VLOOKUP(B45,'TINH TOAN'!$A$2:$C$46,3,0)</f>
        <v>488.72</v>
      </c>
      <c r="L45" s="40"/>
      <c r="M45" s="40"/>
      <c r="N45" s="40"/>
      <c r="O45" s="40"/>
      <c r="P45" s="42"/>
      <c r="Q45" s="42"/>
      <c r="R45" s="19" t="s">
        <v>134</v>
      </c>
      <c r="S45" s="19" t="s">
        <v>134</v>
      </c>
      <c r="T45" s="19" t="s">
        <v>134</v>
      </c>
      <c r="U45" s="40"/>
      <c r="V45" s="40"/>
      <c r="W45" s="40"/>
      <c r="X45" s="19" t="s">
        <v>134</v>
      </c>
      <c r="Y45" s="19" t="s">
        <v>134</v>
      </c>
      <c r="Z45" s="42"/>
      <c r="AA45" s="42"/>
      <c r="AB45" s="42"/>
      <c r="AC45" s="42"/>
      <c r="AD45" s="42"/>
      <c r="AE45" s="42"/>
      <c r="AF45" s="42"/>
      <c r="AG45" s="42"/>
      <c r="AH45" s="42"/>
      <c r="AI45" s="42"/>
      <c r="AJ45" s="42"/>
      <c r="AK45" s="42"/>
      <c r="AL45" s="42"/>
      <c r="AM45" s="42"/>
      <c r="AN45" s="42"/>
      <c r="AO45" s="42"/>
      <c r="AP45" s="42"/>
      <c r="AQ45" s="42"/>
      <c r="AR45" s="42"/>
      <c r="AS45" s="42"/>
      <c r="AT45" s="42"/>
      <c r="AU45" s="42"/>
      <c r="AV45" s="19" t="s">
        <v>137</v>
      </c>
      <c r="AW45" s="42"/>
      <c r="BE45" s="19" t="s">
        <v>138</v>
      </c>
    </row>
    <row r="46" spans="1:62" ht="15">
      <c r="A46" s="96" t="s">
        <v>76</v>
      </c>
      <c r="B46" s="19" t="s">
        <v>73</v>
      </c>
      <c r="C46" s="19" t="s">
        <v>167</v>
      </c>
      <c r="D46" s="19">
        <v>3</v>
      </c>
      <c r="E46" s="32">
        <f t="shared" si="0"/>
        <v>67.5</v>
      </c>
      <c r="F46" s="19">
        <v>101135</v>
      </c>
      <c r="G46" s="19"/>
      <c r="H46" s="19">
        <v>10</v>
      </c>
      <c r="I46" s="36">
        <f t="shared" si="9"/>
        <v>1.1000000000000001</v>
      </c>
      <c r="J46" s="37">
        <f t="shared" si="11"/>
        <v>60</v>
      </c>
      <c r="K46" s="38">
        <f>VLOOKUP(B46,'TINH TOAN'!$A$2:$C$46,3,0)</f>
        <v>252.95999999999998</v>
      </c>
      <c r="L46" s="40"/>
      <c r="M46" s="21" t="s">
        <v>172</v>
      </c>
      <c r="N46" s="40"/>
      <c r="O46" s="40"/>
      <c r="P46" s="42"/>
      <c r="Q46" s="42"/>
      <c r="R46" s="19"/>
      <c r="S46" s="19"/>
      <c r="T46" s="19"/>
      <c r="U46" s="40"/>
      <c r="V46" s="40"/>
      <c r="W46" s="40"/>
      <c r="X46" s="19"/>
      <c r="Y46" s="19"/>
      <c r="Z46" s="19" t="s">
        <v>134</v>
      </c>
      <c r="AA46" s="19" t="s">
        <v>134</v>
      </c>
      <c r="AB46" s="19" t="s">
        <v>134</v>
      </c>
      <c r="AC46" s="19" t="s">
        <v>134</v>
      </c>
      <c r="AD46" s="19" t="s">
        <v>134</v>
      </c>
      <c r="AE46" s="19"/>
      <c r="AF46" s="19"/>
      <c r="AG46" s="19"/>
      <c r="AH46" s="19"/>
      <c r="AI46" s="19"/>
      <c r="AJ46" s="19"/>
      <c r="AK46" s="19"/>
      <c r="AL46" s="19"/>
      <c r="AM46" s="19"/>
      <c r="AN46" s="19"/>
      <c r="AO46" s="19"/>
      <c r="AP46" s="42"/>
      <c r="AQ46" s="42"/>
      <c r="AR46" s="42"/>
      <c r="AS46" s="42"/>
      <c r="AT46" s="42"/>
      <c r="AU46" s="42"/>
      <c r="AV46" s="19"/>
      <c r="AW46" s="42"/>
      <c r="BE46" s="19"/>
    </row>
    <row r="47" spans="1:62" ht="15">
      <c r="A47" s="96" t="s">
        <v>95</v>
      </c>
      <c r="B47" s="19" t="s">
        <v>92</v>
      </c>
      <c r="C47" s="19" t="s">
        <v>181</v>
      </c>
      <c r="D47" s="19">
        <v>5</v>
      </c>
      <c r="E47" s="32">
        <f t="shared" si="0"/>
        <v>112.5</v>
      </c>
      <c r="F47" s="19">
        <v>101135</v>
      </c>
      <c r="G47" s="19" t="s">
        <v>99</v>
      </c>
      <c r="H47" s="19">
        <v>10</v>
      </c>
      <c r="I47" s="36">
        <f t="shared" si="9"/>
        <v>1</v>
      </c>
      <c r="J47" s="37">
        <f t="shared" ref="J47:J53" si="12">H47*12</f>
        <v>120</v>
      </c>
      <c r="K47" s="38">
        <f>VLOOKUP(B47,'TINH TOAN'!$A$2:$C$46,3,0)</f>
        <v>573.46</v>
      </c>
      <c r="L47" s="40"/>
      <c r="M47" s="40"/>
      <c r="N47" s="40"/>
      <c r="O47" s="40"/>
      <c r="P47" s="42"/>
      <c r="Q47" s="42"/>
      <c r="R47" s="19" t="s">
        <v>134</v>
      </c>
      <c r="S47" s="19" t="s">
        <v>134</v>
      </c>
      <c r="T47" s="19" t="s">
        <v>134</v>
      </c>
      <c r="U47" s="40"/>
      <c r="V47" s="40"/>
      <c r="W47" s="40"/>
      <c r="X47" s="19" t="s">
        <v>134</v>
      </c>
      <c r="Y47" s="19" t="s">
        <v>134</v>
      </c>
      <c r="Z47" s="19" t="s">
        <v>134</v>
      </c>
      <c r="AA47" s="19" t="s">
        <v>134</v>
      </c>
      <c r="AB47" s="19" t="s">
        <v>134</v>
      </c>
      <c r="AC47" s="19" t="s">
        <v>134</v>
      </c>
      <c r="AD47" s="19" t="s">
        <v>134</v>
      </c>
      <c r="AE47" s="19" t="s">
        <v>134</v>
      </c>
      <c r="AF47" s="19" t="s">
        <v>134</v>
      </c>
      <c r="AG47" s="19" t="s">
        <v>134</v>
      </c>
      <c r="AH47" s="19" t="s">
        <v>134</v>
      </c>
      <c r="AI47" s="19" t="s">
        <v>134</v>
      </c>
      <c r="AJ47" s="19" t="s">
        <v>134</v>
      </c>
      <c r="AK47" s="19" t="s">
        <v>134</v>
      </c>
      <c r="AL47" s="19" t="s">
        <v>134</v>
      </c>
      <c r="AM47" s="19" t="s">
        <v>134</v>
      </c>
      <c r="AN47" s="19" t="s">
        <v>134</v>
      </c>
      <c r="AO47" s="19" t="s">
        <v>134</v>
      </c>
      <c r="AP47" s="42"/>
      <c r="AQ47" s="42"/>
      <c r="AR47" s="42"/>
      <c r="AS47" s="42"/>
      <c r="AT47" s="42"/>
      <c r="AU47" s="42"/>
      <c r="AV47" s="19" t="s">
        <v>137</v>
      </c>
      <c r="AW47" s="42"/>
      <c r="BE47" s="19" t="s">
        <v>194</v>
      </c>
    </row>
    <row r="48" spans="1:62" ht="15">
      <c r="A48" s="96" t="s">
        <v>35</v>
      </c>
      <c r="B48" s="19" t="s">
        <v>30</v>
      </c>
      <c r="C48" s="19" t="s">
        <v>181</v>
      </c>
      <c r="D48" s="19">
        <v>5</v>
      </c>
      <c r="E48" s="32">
        <f t="shared" si="0"/>
        <v>112.5</v>
      </c>
      <c r="F48" s="19">
        <v>101135</v>
      </c>
      <c r="G48" s="19" t="s">
        <v>99</v>
      </c>
      <c r="H48" s="19">
        <v>9</v>
      </c>
      <c r="I48" s="36">
        <f t="shared" si="9"/>
        <v>1</v>
      </c>
      <c r="J48" s="37">
        <f t="shared" si="12"/>
        <v>108</v>
      </c>
      <c r="K48" s="38">
        <f>VLOOKUP(B48,'TINH TOAN'!$A$2:$C$46,3,0)</f>
        <v>410.08000000000004</v>
      </c>
      <c r="L48" s="40"/>
      <c r="M48" s="40"/>
      <c r="N48" s="40"/>
      <c r="O48" s="40"/>
      <c r="P48" s="42"/>
      <c r="Q48" s="42"/>
      <c r="R48" s="19" t="s">
        <v>134</v>
      </c>
      <c r="S48" s="19" t="s">
        <v>134</v>
      </c>
      <c r="T48" s="19" t="s">
        <v>134</v>
      </c>
      <c r="U48" s="40"/>
      <c r="V48" s="40"/>
      <c r="W48" s="40"/>
      <c r="X48" s="19" t="s">
        <v>134</v>
      </c>
      <c r="Y48" s="19" t="s">
        <v>134</v>
      </c>
      <c r="Z48" s="19" t="s">
        <v>134</v>
      </c>
      <c r="AA48" s="19" t="s">
        <v>134</v>
      </c>
      <c r="AB48" s="19" t="s">
        <v>134</v>
      </c>
      <c r="AC48" s="19" t="s">
        <v>134</v>
      </c>
      <c r="AD48" s="19" t="s">
        <v>134</v>
      </c>
      <c r="AE48" s="19" t="s">
        <v>134</v>
      </c>
      <c r="AF48" s="19" t="s">
        <v>134</v>
      </c>
      <c r="AG48" s="19" t="s">
        <v>134</v>
      </c>
      <c r="AH48" s="19" t="s">
        <v>134</v>
      </c>
      <c r="AI48" s="19" t="s">
        <v>134</v>
      </c>
      <c r="AJ48" s="19" t="s">
        <v>134</v>
      </c>
      <c r="AK48" s="19" t="s">
        <v>134</v>
      </c>
      <c r="AL48" s="19" t="s">
        <v>134</v>
      </c>
      <c r="AM48" s="19" t="s">
        <v>134</v>
      </c>
      <c r="AN48" s="19" t="s">
        <v>134</v>
      </c>
      <c r="AO48" s="19" t="s">
        <v>134</v>
      </c>
      <c r="AP48" s="42"/>
      <c r="AQ48" s="42"/>
      <c r="AR48" s="42"/>
      <c r="AS48" s="42"/>
      <c r="AT48" s="42"/>
      <c r="AU48" s="42"/>
      <c r="AV48" s="19" t="s">
        <v>137</v>
      </c>
      <c r="AW48" s="42"/>
      <c r="BE48" s="19" t="s">
        <v>194</v>
      </c>
    </row>
    <row r="49" spans="1:62" ht="15">
      <c r="A49" s="96" t="s">
        <v>97</v>
      </c>
      <c r="B49" s="19" t="s">
        <v>85</v>
      </c>
      <c r="C49" s="19" t="s">
        <v>181</v>
      </c>
      <c r="D49" s="19">
        <v>5</v>
      </c>
      <c r="E49" s="32">
        <f t="shared" si="0"/>
        <v>112.5</v>
      </c>
      <c r="F49" s="19">
        <v>101135</v>
      </c>
      <c r="G49" s="19" t="s">
        <v>99</v>
      </c>
      <c r="H49" s="19">
        <v>9</v>
      </c>
      <c r="I49" s="36">
        <f t="shared" si="9"/>
        <v>1</v>
      </c>
      <c r="J49" s="37">
        <f t="shared" si="12"/>
        <v>108</v>
      </c>
      <c r="K49" s="38">
        <f>VLOOKUP(B49,'TINH TOAN'!$A$2:$C$46,3,0)</f>
        <v>394.94000000000005</v>
      </c>
      <c r="L49" s="40"/>
      <c r="M49" s="40"/>
      <c r="N49" s="40"/>
      <c r="O49" s="40"/>
      <c r="P49" s="42"/>
      <c r="Q49" s="42"/>
      <c r="R49" s="19" t="s">
        <v>134</v>
      </c>
      <c r="S49" s="19" t="s">
        <v>134</v>
      </c>
      <c r="T49" s="19" t="s">
        <v>134</v>
      </c>
      <c r="U49" s="40"/>
      <c r="V49" s="40"/>
      <c r="W49" s="40"/>
      <c r="X49" s="19" t="s">
        <v>134</v>
      </c>
      <c r="Y49" s="19" t="s">
        <v>134</v>
      </c>
      <c r="Z49" s="19" t="s">
        <v>134</v>
      </c>
      <c r="AA49" s="19" t="s">
        <v>134</v>
      </c>
      <c r="AB49" s="19" t="s">
        <v>134</v>
      </c>
      <c r="AC49" s="19" t="s">
        <v>134</v>
      </c>
      <c r="AD49" s="19" t="s">
        <v>134</v>
      </c>
      <c r="AE49" s="19" t="s">
        <v>134</v>
      </c>
      <c r="AF49" s="19" t="s">
        <v>134</v>
      </c>
      <c r="AG49" s="19" t="s">
        <v>134</v>
      </c>
      <c r="AH49" s="19" t="s">
        <v>134</v>
      </c>
      <c r="AI49" s="19" t="s">
        <v>134</v>
      </c>
      <c r="AJ49" s="19" t="s">
        <v>134</v>
      </c>
      <c r="AK49" s="19" t="s">
        <v>134</v>
      </c>
      <c r="AL49" s="19" t="s">
        <v>134</v>
      </c>
      <c r="AM49" s="19" t="s">
        <v>134</v>
      </c>
      <c r="AN49" s="19" t="s">
        <v>134</v>
      </c>
      <c r="AO49" s="19" t="s">
        <v>134</v>
      </c>
      <c r="AP49" s="42"/>
      <c r="AQ49" s="42"/>
      <c r="AR49" s="42"/>
      <c r="AS49" s="42"/>
      <c r="AT49" s="42"/>
      <c r="AU49" s="42"/>
      <c r="AV49" s="19" t="s">
        <v>137</v>
      </c>
      <c r="AW49" s="42"/>
      <c r="BE49" s="19" t="s">
        <v>194</v>
      </c>
    </row>
    <row r="50" spans="1:62" ht="15">
      <c r="A50" s="96" t="s">
        <v>19</v>
      </c>
      <c r="B50" s="19" t="s">
        <v>18</v>
      </c>
      <c r="C50" s="19" t="s">
        <v>181</v>
      </c>
      <c r="D50" s="19">
        <v>5</v>
      </c>
      <c r="E50" s="32">
        <f t="shared" si="0"/>
        <v>112.5</v>
      </c>
      <c r="F50" s="19">
        <v>101135</v>
      </c>
      <c r="G50" s="19" t="s">
        <v>99</v>
      </c>
      <c r="H50" s="19">
        <v>9</v>
      </c>
      <c r="I50" s="36">
        <f t="shared" si="9"/>
        <v>1</v>
      </c>
      <c r="J50" s="37">
        <f t="shared" si="12"/>
        <v>108</v>
      </c>
      <c r="K50" s="38">
        <f>VLOOKUP(B50,'TINH TOAN'!$A$2:$C$46,3,0)</f>
        <v>488.72</v>
      </c>
      <c r="L50" s="40"/>
      <c r="M50" s="40"/>
      <c r="N50" s="40"/>
      <c r="O50" s="40"/>
      <c r="P50" s="42"/>
      <c r="Q50" s="42"/>
      <c r="R50" s="19" t="s">
        <v>134</v>
      </c>
      <c r="S50" s="19" t="s">
        <v>134</v>
      </c>
      <c r="T50" s="19" t="s">
        <v>134</v>
      </c>
      <c r="U50" s="40"/>
      <c r="V50" s="40"/>
      <c r="W50" s="40"/>
      <c r="X50" s="19" t="s">
        <v>134</v>
      </c>
      <c r="Y50" s="19" t="s">
        <v>134</v>
      </c>
      <c r="Z50" s="19" t="s">
        <v>134</v>
      </c>
      <c r="AA50" s="19" t="s">
        <v>134</v>
      </c>
      <c r="AB50" s="19" t="s">
        <v>134</v>
      </c>
      <c r="AC50" s="19" t="s">
        <v>134</v>
      </c>
      <c r="AD50" s="19" t="s">
        <v>134</v>
      </c>
      <c r="AE50" s="19" t="s">
        <v>134</v>
      </c>
      <c r="AF50" s="19" t="s">
        <v>134</v>
      </c>
      <c r="AG50" s="19" t="s">
        <v>134</v>
      </c>
      <c r="AH50" s="19" t="s">
        <v>134</v>
      </c>
      <c r="AI50" s="19" t="s">
        <v>134</v>
      </c>
      <c r="AJ50" s="19" t="s">
        <v>134</v>
      </c>
      <c r="AK50" s="19" t="s">
        <v>134</v>
      </c>
      <c r="AL50" s="19" t="s">
        <v>134</v>
      </c>
      <c r="AM50" s="19" t="s">
        <v>134</v>
      </c>
      <c r="AN50" s="19" t="s">
        <v>134</v>
      </c>
      <c r="AO50" s="19" t="s">
        <v>134</v>
      </c>
      <c r="AP50" s="42"/>
      <c r="AQ50" s="42"/>
      <c r="AR50" s="42"/>
      <c r="AS50" s="42"/>
      <c r="AT50" s="42"/>
      <c r="AU50" s="42"/>
      <c r="AV50" s="19" t="s">
        <v>137</v>
      </c>
      <c r="AW50" s="42"/>
      <c r="BE50" s="19" t="s">
        <v>194</v>
      </c>
    </row>
    <row r="51" spans="1:62" ht="15">
      <c r="A51" s="96" t="s">
        <v>19</v>
      </c>
      <c r="B51" s="19" t="s">
        <v>18</v>
      </c>
      <c r="C51" s="19" t="s">
        <v>181</v>
      </c>
      <c r="D51" s="19">
        <v>5</v>
      </c>
      <c r="E51" s="32">
        <f t="shared" si="0"/>
        <v>112.5</v>
      </c>
      <c r="F51" s="19">
        <v>101135</v>
      </c>
      <c r="G51" s="19" t="s">
        <v>99</v>
      </c>
      <c r="H51" s="19">
        <v>9</v>
      </c>
      <c r="I51" s="36">
        <f t="shared" si="9"/>
        <v>1</v>
      </c>
      <c r="J51" s="37">
        <f t="shared" si="12"/>
        <v>108</v>
      </c>
      <c r="K51" s="38">
        <f>VLOOKUP(B51,'TINH TOAN'!$A$2:$C$46,3,0)</f>
        <v>488.72</v>
      </c>
      <c r="L51" s="40"/>
      <c r="M51" s="40"/>
      <c r="N51" s="40"/>
      <c r="O51" s="40"/>
      <c r="P51" s="42"/>
      <c r="Q51" s="42"/>
      <c r="R51" s="19" t="s">
        <v>134</v>
      </c>
      <c r="S51" s="19" t="s">
        <v>134</v>
      </c>
      <c r="T51" s="19" t="s">
        <v>134</v>
      </c>
      <c r="U51" s="40"/>
      <c r="V51" s="40"/>
      <c r="W51" s="40"/>
      <c r="X51" s="19" t="s">
        <v>134</v>
      </c>
      <c r="Y51" s="19" t="s">
        <v>134</v>
      </c>
      <c r="Z51" s="19" t="s">
        <v>134</v>
      </c>
      <c r="AA51" s="19" t="s">
        <v>134</v>
      </c>
      <c r="AB51" s="19" t="s">
        <v>134</v>
      </c>
      <c r="AC51" s="19" t="s">
        <v>134</v>
      </c>
      <c r="AD51" s="19" t="s">
        <v>134</v>
      </c>
      <c r="AE51" s="19" t="s">
        <v>134</v>
      </c>
      <c r="AF51" s="19" t="s">
        <v>134</v>
      </c>
      <c r="AG51" s="19" t="s">
        <v>134</v>
      </c>
      <c r="AH51" s="19" t="s">
        <v>134</v>
      </c>
      <c r="AI51" s="19" t="s">
        <v>134</v>
      </c>
      <c r="AJ51" s="19" t="s">
        <v>134</v>
      </c>
      <c r="AK51" s="19" t="s">
        <v>134</v>
      </c>
      <c r="AL51" s="19" t="s">
        <v>134</v>
      </c>
      <c r="AM51" s="19" t="s">
        <v>134</v>
      </c>
      <c r="AN51" s="19" t="s">
        <v>134</v>
      </c>
      <c r="AO51" s="19" t="s">
        <v>134</v>
      </c>
      <c r="AP51" s="42"/>
      <c r="AQ51" s="42"/>
      <c r="AR51" s="42"/>
      <c r="AS51" s="42"/>
      <c r="AT51" s="42"/>
      <c r="AU51" s="42"/>
      <c r="AV51" s="19" t="s">
        <v>137</v>
      </c>
      <c r="AW51" s="42"/>
      <c r="BE51" s="19" t="s">
        <v>194</v>
      </c>
    </row>
    <row r="52" spans="1:62" ht="15">
      <c r="A52" s="96" t="s">
        <v>81</v>
      </c>
      <c r="B52" s="19" t="s">
        <v>77</v>
      </c>
      <c r="C52" s="19" t="s">
        <v>181</v>
      </c>
      <c r="D52" s="19">
        <v>5</v>
      </c>
      <c r="E52" s="32">
        <f t="shared" si="0"/>
        <v>112.5</v>
      </c>
      <c r="F52" s="19">
        <v>101135</v>
      </c>
      <c r="G52" s="19" t="s">
        <v>99</v>
      </c>
      <c r="H52" s="19">
        <v>9</v>
      </c>
      <c r="I52" s="36">
        <f t="shared" si="9"/>
        <v>1</v>
      </c>
      <c r="J52" s="37">
        <f t="shared" si="12"/>
        <v>108</v>
      </c>
      <c r="K52" s="38">
        <f>VLOOKUP(B52,'TINH TOAN'!$A$2:$C$46,3,0)</f>
        <v>384.72</v>
      </c>
      <c r="L52" s="40"/>
      <c r="M52" s="40"/>
      <c r="N52" s="40"/>
      <c r="O52" s="40"/>
      <c r="P52" s="42"/>
      <c r="Q52" s="42"/>
      <c r="R52" s="19" t="s">
        <v>134</v>
      </c>
      <c r="S52" s="19" t="s">
        <v>134</v>
      </c>
      <c r="T52" s="19" t="s">
        <v>134</v>
      </c>
      <c r="U52" s="40"/>
      <c r="V52" s="40"/>
      <c r="W52" s="40"/>
      <c r="X52" s="19" t="s">
        <v>134</v>
      </c>
      <c r="Y52" s="19" t="s">
        <v>134</v>
      </c>
      <c r="Z52" s="19" t="s">
        <v>134</v>
      </c>
      <c r="AA52" s="19" t="s">
        <v>134</v>
      </c>
      <c r="AB52" s="19" t="s">
        <v>134</v>
      </c>
      <c r="AC52" s="19" t="s">
        <v>134</v>
      </c>
      <c r="AD52" s="19" t="s">
        <v>134</v>
      </c>
      <c r="AE52" s="19" t="s">
        <v>134</v>
      </c>
      <c r="AF52" s="19" t="s">
        <v>134</v>
      </c>
      <c r="AG52" s="19" t="s">
        <v>134</v>
      </c>
      <c r="AH52" s="19" t="s">
        <v>134</v>
      </c>
      <c r="AI52" s="19" t="s">
        <v>134</v>
      </c>
      <c r="AJ52" s="19" t="s">
        <v>134</v>
      </c>
      <c r="AK52" s="19" t="s">
        <v>134</v>
      </c>
      <c r="AL52" s="19" t="s">
        <v>134</v>
      </c>
      <c r="AM52" s="19" t="s">
        <v>134</v>
      </c>
      <c r="AN52" s="19" t="s">
        <v>134</v>
      </c>
      <c r="AO52" s="19" t="s">
        <v>134</v>
      </c>
      <c r="AP52" s="42"/>
      <c r="AQ52" s="42"/>
      <c r="AR52" s="42"/>
      <c r="AS52" s="42"/>
      <c r="AT52" s="42"/>
      <c r="AU52" s="42"/>
      <c r="AV52" s="19" t="s">
        <v>137</v>
      </c>
      <c r="AW52" s="42"/>
      <c r="BE52" s="19" t="s">
        <v>194</v>
      </c>
    </row>
    <row r="53" spans="1:62" ht="15">
      <c r="A53" s="96" t="s">
        <v>44</v>
      </c>
      <c r="B53" s="19" t="s">
        <v>29</v>
      </c>
      <c r="C53" s="19" t="s">
        <v>181</v>
      </c>
      <c r="D53" s="19">
        <v>5</v>
      </c>
      <c r="E53" s="32">
        <f t="shared" si="0"/>
        <v>112.5</v>
      </c>
      <c r="F53" s="19">
        <v>101135</v>
      </c>
      <c r="G53" s="19" t="s">
        <v>99</v>
      </c>
      <c r="H53" s="19">
        <v>9</v>
      </c>
      <c r="I53" s="36">
        <f t="shared" si="9"/>
        <v>1</v>
      </c>
      <c r="J53" s="37">
        <f t="shared" si="12"/>
        <v>108</v>
      </c>
      <c r="K53" s="38">
        <f>VLOOKUP(B53,'TINH TOAN'!$A$2:$C$46,3,0)</f>
        <v>108</v>
      </c>
      <c r="L53" s="40"/>
      <c r="M53" s="40"/>
      <c r="N53" s="40"/>
      <c r="O53" s="40"/>
      <c r="P53" s="42"/>
      <c r="Q53" s="42"/>
      <c r="R53" s="19" t="s">
        <v>134</v>
      </c>
      <c r="S53" s="19" t="s">
        <v>134</v>
      </c>
      <c r="T53" s="19" t="s">
        <v>134</v>
      </c>
      <c r="U53" s="40"/>
      <c r="V53" s="40"/>
      <c r="W53" s="40"/>
      <c r="X53" s="19" t="s">
        <v>134</v>
      </c>
      <c r="Y53" s="19" t="s">
        <v>134</v>
      </c>
      <c r="Z53" s="19" t="s">
        <v>134</v>
      </c>
      <c r="AA53" s="19" t="s">
        <v>134</v>
      </c>
      <c r="AB53" s="19" t="s">
        <v>134</v>
      </c>
      <c r="AC53" s="19" t="s">
        <v>134</v>
      </c>
      <c r="AD53" s="19" t="s">
        <v>134</v>
      </c>
      <c r="AE53" s="19" t="s">
        <v>134</v>
      </c>
      <c r="AF53" s="19" t="s">
        <v>134</v>
      </c>
      <c r="AG53" s="19" t="s">
        <v>134</v>
      </c>
      <c r="AH53" s="19" t="s">
        <v>134</v>
      </c>
      <c r="AI53" s="19" t="s">
        <v>134</v>
      </c>
      <c r="AJ53" s="19" t="s">
        <v>134</v>
      </c>
      <c r="AK53" s="19" t="s">
        <v>134</v>
      </c>
      <c r="AL53" s="19" t="s">
        <v>134</v>
      </c>
      <c r="AM53" s="19" t="s">
        <v>134</v>
      </c>
      <c r="AN53" s="19" t="s">
        <v>134</v>
      </c>
      <c r="AO53" s="19" t="s">
        <v>134</v>
      </c>
      <c r="AP53" s="42"/>
      <c r="AQ53" s="42"/>
      <c r="AR53" s="42"/>
      <c r="AS53" s="42"/>
      <c r="AT53" s="42"/>
      <c r="AU53" s="42"/>
      <c r="AV53" s="19" t="s">
        <v>137</v>
      </c>
      <c r="AW53" s="42"/>
      <c r="BE53" s="19" t="s">
        <v>194</v>
      </c>
    </row>
    <row r="54" spans="1:62" ht="15">
      <c r="A54" s="96"/>
      <c r="B54" s="42"/>
      <c r="C54" s="19" t="s">
        <v>291</v>
      </c>
      <c r="D54" s="19">
        <v>2</v>
      </c>
      <c r="E54" s="32">
        <f t="shared" si="0"/>
        <v>45</v>
      </c>
      <c r="F54" s="19">
        <v>101141</v>
      </c>
      <c r="G54" s="19" t="s">
        <v>99</v>
      </c>
      <c r="H54" s="19">
        <v>31</v>
      </c>
      <c r="I54" s="36">
        <f t="shared" si="9"/>
        <v>1</v>
      </c>
      <c r="J54" s="37">
        <f t="shared" ref="J54:J92" si="13">(IF(OR(LEFT(C54,5)="Đồ án",RIGHT(C54,10)="tốt nghiệp"),H54*2,IF(LEFT(C54,3)="TH ",I54*E54*0.6,IF(RIGHT(C54,4)="NVSP",H54*3*2,IF(RIGHT(C54,9)="xí nghiệp",D54*5*3*I54,D54*18*I54*1.1)))))</f>
        <v>39.6</v>
      </c>
      <c r="K54" s="38" t="e">
        <f>VLOOKUP(B54,'TINH TOAN'!$A$2:$C$46,3,0)</f>
        <v>#N/A</v>
      </c>
      <c r="L54" s="21"/>
      <c r="M54" s="21" t="s">
        <v>295</v>
      </c>
      <c r="N54" s="40"/>
      <c r="O54" s="40"/>
      <c r="P54" s="42"/>
      <c r="Q54" s="42"/>
      <c r="R54" s="19">
        <v>4</v>
      </c>
      <c r="S54" s="19">
        <v>4</v>
      </c>
      <c r="T54" s="19">
        <v>4</v>
      </c>
      <c r="U54" s="40"/>
      <c r="V54" s="40"/>
      <c r="W54" s="40"/>
      <c r="X54" s="19">
        <v>4</v>
      </c>
      <c r="Y54" s="19">
        <v>4</v>
      </c>
      <c r="Z54" s="19">
        <v>4</v>
      </c>
      <c r="AA54" s="19">
        <v>4</v>
      </c>
      <c r="AB54" s="19">
        <v>4</v>
      </c>
      <c r="AC54" s="19">
        <v>4</v>
      </c>
      <c r="AD54" s="19">
        <v>4</v>
      </c>
      <c r="AE54" s="42"/>
      <c r="AF54" s="42"/>
      <c r="AG54" s="42"/>
      <c r="AH54" s="42"/>
      <c r="AI54" s="42"/>
      <c r="AJ54" s="42"/>
      <c r="AK54" s="42"/>
      <c r="AL54" s="42"/>
      <c r="AM54" s="42"/>
      <c r="AN54" s="42"/>
      <c r="AO54" s="42"/>
      <c r="AP54" s="42"/>
      <c r="AQ54" s="42"/>
      <c r="AR54" s="42"/>
      <c r="AS54" s="42"/>
      <c r="AT54" s="42"/>
      <c r="AU54" s="42"/>
      <c r="AV54" s="19" t="s">
        <v>296</v>
      </c>
      <c r="AW54" s="42"/>
      <c r="BE54" s="19" t="s">
        <v>297</v>
      </c>
    </row>
    <row r="55" spans="1:62" ht="15">
      <c r="A55" s="96"/>
      <c r="B55" s="42"/>
      <c r="C55" s="19" t="s">
        <v>299</v>
      </c>
      <c r="D55" s="19">
        <v>1</v>
      </c>
      <c r="E55" s="32">
        <f t="shared" si="0"/>
        <v>32</v>
      </c>
      <c r="F55" s="19">
        <v>101141</v>
      </c>
      <c r="G55" s="19" t="s">
        <v>99</v>
      </c>
      <c r="H55" s="19">
        <v>31</v>
      </c>
      <c r="I55" s="36">
        <f t="shared" si="9"/>
        <v>1.2</v>
      </c>
      <c r="J55" s="37">
        <f t="shared" si="13"/>
        <v>23.04</v>
      </c>
      <c r="K55" s="38" t="e">
        <f>VLOOKUP(B55,'TINH TOAN'!$A$2:$C$46,3,0)</f>
        <v>#N/A</v>
      </c>
      <c r="L55" s="21"/>
      <c r="M55" s="21" t="s">
        <v>295</v>
      </c>
      <c r="N55" s="40"/>
      <c r="O55" s="40"/>
      <c r="P55" s="42"/>
      <c r="Q55" s="42"/>
      <c r="R55" s="19">
        <v>4</v>
      </c>
      <c r="S55" s="19">
        <v>4</v>
      </c>
      <c r="T55" s="19">
        <v>4</v>
      </c>
      <c r="U55" s="40"/>
      <c r="V55" s="40"/>
      <c r="W55" s="40"/>
      <c r="X55" s="19">
        <v>4</v>
      </c>
      <c r="Y55" s="19">
        <v>4</v>
      </c>
      <c r="Z55" s="19">
        <v>4</v>
      </c>
      <c r="AA55" s="19">
        <v>4</v>
      </c>
      <c r="AB55" s="19">
        <v>4</v>
      </c>
      <c r="AC55" s="19">
        <v>4</v>
      </c>
      <c r="AD55" s="19">
        <v>4</v>
      </c>
      <c r="AE55" s="42"/>
      <c r="AF55" s="42"/>
      <c r="AG55" s="42"/>
      <c r="AH55" s="42"/>
      <c r="AI55" s="42"/>
      <c r="AJ55" s="42"/>
      <c r="AK55" s="42"/>
      <c r="AL55" s="42"/>
      <c r="AM55" s="42"/>
      <c r="AN55" s="42"/>
      <c r="AO55" s="42"/>
      <c r="AP55" s="42"/>
      <c r="AQ55" s="42"/>
      <c r="AR55" s="42"/>
      <c r="AS55" s="42"/>
      <c r="AT55" s="42"/>
      <c r="AU55" s="42"/>
      <c r="AV55" s="19" t="s">
        <v>296</v>
      </c>
      <c r="AW55" s="42"/>
      <c r="BE55" s="19" t="s">
        <v>297</v>
      </c>
    </row>
    <row r="56" spans="1:62" ht="15">
      <c r="A56" s="96" t="s">
        <v>83</v>
      </c>
      <c r="B56" s="92" t="s">
        <v>9</v>
      </c>
      <c r="C56" s="92" t="s">
        <v>303</v>
      </c>
      <c r="D56" s="92">
        <v>4</v>
      </c>
      <c r="E56" s="32">
        <f t="shared" si="0"/>
        <v>90</v>
      </c>
      <c r="F56" s="92">
        <v>101141</v>
      </c>
      <c r="G56" s="92" t="s">
        <v>99</v>
      </c>
      <c r="H56" s="92">
        <v>31</v>
      </c>
      <c r="I56" s="36">
        <f t="shared" si="9"/>
        <v>1.1000000000000001</v>
      </c>
      <c r="J56" s="93">
        <f t="shared" si="13"/>
        <v>87.12</v>
      </c>
      <c r="K56" s="38">
        <f>VLOOKUP(B56,'TINH TOAN'!$A$2:$C$46,3,0)</f>
        <v>433.68</v>
      </c>
      <c r="L56" s="94"/>
      <c r="M56" s="92"/>
      <c r="N56" s="94"/>
      <c r="O56" s="94"/>
      <c r="P56" s="92">
        <v>8</v>
      </c>
      <c r="Q56" s="92">
        <v>8</v>
      </c>
      <c r="R56" s="92">
        <v>8</v>
      </c>
      <c r="S56" s="92">
        <v>8</v>
      </c>
      <c r="T56" s="92">
        <v>8</v>
      </c>
      <c r="U56" s="94"/>
      <c r="V56" s="94"/>
      <c r="W56" s="94"/>
      <c r="X56" s="92">
        <v>4</v>
      </c>
      <c r="Y56" s="92">
        <v>4</v>
      </c>
      <c r="Z56" s="92">
        <v>4</v>
      </c>
      <c r="AA56" s="92">
        <v>4</v>
      </c>
      <c r="AB56" s="92">
        <v>4</v>
      </c>
      <c r="AC56" s="92">
        <v>4</v>
      </c>
      <c r="AD56" s="92">
        <v>4</v>
      </c>
      <c r="AE56" s="92">
        <v>4</v>
      </c>
      <c r="AF56" s="92">
        <v>4</v>
      </c>
      <c r="AG56" s="92">
        <v>4</v>
      </c>
      <c r="AH56" s="92">
        <v>4</v>
      </c>
      <c r="AI56" s="92">
        <v>4</v>
      </c>
      <c r="AJ56" s="92">
        <v>2</v>
      </c>
      <c r="AK56" s="92"/>
      <c r="AL56" s="92"/>
      <c r="AM56" s="92"/>
      <c r="AN56" s="92"/>
      <c r="AO56" s="92"/>
      <c r="AP56" s="92"/>
      <c r="AQ56" s="94"/>
      <c r="AR56" s="94"/>
      <c r="AS56" s="94"/>
      <c r="AT56" s="94"/>
      <c r="AU56" s="94"/>
      <c r="AV56" s="92"/>
      <c r="AW56" s="94"/>
      <c r="AX56" s="95"/>
      <c r="AY56" s="95"/>
      <c r="AZ56" s="95"/>
      <c r="BA56" s="95"/>
      <c r="BB56" s="95"/>
      <c r="BC56" s="95"/>
      <c r="BD56" s="95"/>
      <c r="BE56" s="92"/>
      <c r="BF56" s="95"/>
      <c r="BG56" s="95"/>
      <c r="BH56" s="95"/>
      <c r="BI56" s="95"/>
      <c r="BJ56" s="95"/>
    </row>
    <row r="57" spans="1:62" ht="15">
      <c r="A57" s="96" t="s">
        <v>178</v>
      </c>
      <c r="B57" s="19" t="s">
        <v>146</v>
      </c>
      <c r="C57" s="96" t="s">
        <v>307</v>
      </c>
      <c r="D57" s="19">
        <v>3</v>
      </c>
      <c r="E57" s="32">
        <f t="shared" si="0"/>
        <v>67.5</v>
      </c>
      <c r="F57" s="19">
        <v>101141</v>
      </c>
      <c r="G57" s="19" t="s">
        <v>99</v>
      </c>
      <c r="H57" s="19">
        <v>31</v>
      </c>
      <c r="I57" s="36">
        <f t="shared" si="9"/>
        <v>1.1000000000000001</v>
      </c>
      <c r="J57" s="37">
        <f t="shared" si="13"/>
        <v>65.340000000000018</v>
      </c>
      <c r="K57" s="38">
        <f>VLOOKUP(B57,'TINH TOAN'!$A$2:$C$46,3,0)</f>
        <v>523.26</v>
      </c>
      <c r="L57" s="21"/>
      <c r="M57" s="21" t="s">
        <v>308</v>
      </c>
      <c r="N57" s="40"/>
      <c r="O57" s="40"/>
      <c r="P57" s="42"/>
      <c r="Q57" s="19">
        <v>4</v>
      </c>
      <c r="R57" s="19">
        <v>4</v>
      </c>
      <c r="S57" s="19">
        <v>4</v>
      </c>
      <c r="T57" s="19">
        <v>4</v>
      </c>
      <c r="U57" s="40"/>
      <c r="V57" s="40"/>
      <c r="W57" s="40"/>
      <c r="X57" s="19">
        <v>4</v>
      </c>
      <c r="Y57" s="19">
        <v>4</v>
      </c>
      <c r="Z57" s="19">
        <v>4</v>
      </c>
      <c r="AA57" s="19">
        <v>4</v>
      </c>
      <c r="AB57" s="19">
        <v>4</v>
      </c>
      <c r="AC57" s="19">
        <v>4</v>
      </c>
      <c r="AD57" s="19">
        <v>4</v>
      </c>
      <c r="AE57" s="19">
        <v>4</v>
      </c>
      <c r="AF57" s="19">
        <v>4</v>
      </c>
      <c r="AG57" s="19">
        <v>4</v>
      </c>
      <c r="AH57" s="19">
        <v>4</v>
      </c>
      <c r="AI57" s="19">
        <v>4</v>
      </c>
      <c r="AJ57" s="42"/>
      <c r="AK57" s="42"/>
      <c r="AL57" s="42"/>
      <c r="AM57" s="42"/>
      <c r="AN57" s="42"/>
      <c r="AO57" s="42"/>
      <c r="AP57" s="42"/>
      <c r="AQ57" s="42"/>
      <c r="AR57" s="42"/>
      <c r="AS57" s="42"/>
      <c r="AT57" s="42"/>
      <c r="AU57" s="42"/>
      <c r="AV57" s="19"/>
      <c r="AW57" s="42"/>
      <c r="BE57" s="19"/>
    </row>
    <row r="58" spans="1:62" ht="15">
      <c r="A58" s="96" t="s">
        <v>178</v>
      </c>
      <c r="B58" s="19" t="s">
        <v>146</v>
      </c>
      <c r="C58" s="96" t="s">
        <v>309</v>
      </c>
      <c r="D58" s="19">
        <v>1</v>
      </c>
      <c r="E58" s="32">
        <f t="shared" si="0"/>
        <v>32</v>
      </c>
      <c r="F58" s="19">
        <v>101141</v>
      </c>
      <c r="G58" s="19" t="s">
        <v>99</v>
      </c>
      <c r="H58" s="19">
        <v>31</v>
      </c>
      <c r="I58" s="36">
        <f t="shared" si="9"/>
        <v>1.2</v>
      </c>
      <c r="J58" s="37">
        <f t="shared" si="13"/>
        <v>23.04</v>
      </c>
      <c r="K58" s="38">
        <f>VLOOKUP(B58,'TINH TOAN'!$A$2:$C$46,3,0)</f>
        <v>523.26</v>
      </c>
      <c r="L58" s="40"/>
      <c r="M58" s="40"/>
      <c r="N58" s="40"/>
      <c r="O58" s="40"/>
      <c r="P58" s="42"/>
      <c r="Q58" s="42"/>
      <c r="R58" s="19"/>
      <c r="S58" s="42"/>
      <c r="T58" s="42"/>
      <c r="U58" s="40"/>
      <c r="V58" s="40"/>
      <c r="W58" s="40"/>
      <c r="X58" s="42"/>
      <c r="Y58" s="42"/>
      <c r="Z58" s="42"/>
      <c r="AA58" s="19">
        <v>4</v>
      </c>
      <c r="AB58" s="19">
        <v>4</v>
      </c>
      <c r="AC58" s="19">
        <v>4</v>
      </c>
      <c r="AD58" s="19">
        <v>4</v>
      </c>
      <c r="AE58" s="19">
        <v>4</v>
      </c>
      <c r="AF58" s="19">
        <v>4</v>
      </c>
      <c r="AG58" s="19">
        <v>4</v>
      </c>
      <c r="AH58" s="19">
        <v>4</v>
      </c>
      <c r="AI58" s="42"/>
      <c r="AJ58" s="42"/>
      <c r="AK58" s="42"/>
      <c r="AL58" s="42"/>
      <c r="AM58" s="42"/>
      <c r="AN58" s="42"/>
      <c r="AO58" s="42"/>
      <c r="AP58" s="42"/>
      <c r="AQ58" s="42"/>
      <c r="AR58" s="42"/>
      <c r="AS58" s="42"/>
      <c r="AT58" s="42"/>
      <c r="AU58" s="42"/>
      <c r="AV58" s="19"/>
      <c r="AW58" s="42"/>
      <c r="BE58" s="19"/>
    </row>
    <row r="59" spans="1:62" ht="15">
      <c r="A59" s="96" t="s">
        <v>100</v>
      </c>
      <c r="B59" s="19" t="s">
        <v>82</v>
      </c>
      <c r="C59" s="19" t="s">
        <v>310</v>
      </c>
      <c r="D59" s="19">
        <v>4</v>
      </c>
      <c r="E59" s="32">
        <f t="shared" si="0"/>
        <v>90</v>
      </c>
      <c r="F59" s="19">
        <v>101141</v>
      </c>
      <c r="G59" s="19" t="s">
        <v>99</v>
      </c>
      <c r="H59" s="19">
        <v>31</v>
      </c>
      <c r="I59" s="36">
        <f t="shared" si="9"/>
        <v>1</v>
      </c>
      <c r="J59" s="37">
        <f t="shared" si="13"/>
        <v>62</v>
      </c>
      <c r="K59" s="38">
        <f>VLOOKUP(B59,'TINH TOAN'!$A$2:$C$46,3,0)</f>
        <v>487.34000000000003</v>
      </c>
      <c r="L59" s="40"/>
      <c r="M59" s="40"/>
      <c r="N59" s="40"/>
      <c r="O59" s="40"/>
      <c r="P59" s="42"/>
      <c r="Q59" s="42"/>
      <c r="R59" s="19" t="s">
        <v>134</v>
      </c>
      <c r="S59" s="42"/>
      <c r="T59" s="42"/>
      <c r="U59" s="40"/>
      <c r="V59" s="40"/>
      <c r="W59" s="40"/>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19" t="s">
        <v>311</v>
      </c>
      <c r="AW59" s="42"/>
      <c r="BE59" s="19" t="s">
        <v>194</v>
      </c>
    </row>
    <row r="60" spans="1:62" ht="15">
      <c r="A60" s="96"/>
      <c r="B60" s="102"/>
      <c r="C60" s="102" t="s">
        <v>312</v>
      </c>
      <c r="D60" s="102">
        <v>6</v>
      </c>
      <c r="E60" s="103">
        <f t="shared" si="0"/>
        <v>135</v>
      </c>
      <c r="F60" s="102">
        <v>101141</v>
      </c>
      <c r="G60" s="102" t="s">
        <v>99</v>
      </c>
      <c r="H60" s="102">
        <v>10</v>
      </c>
      <c r="I60" s="104">
        <f t="shared" si="9"/>
        <v>0.5</v>
      </c>
      <c r="J60" s="105">
        <f t="shared" si="13"/>
        <v>45</v>
      </c>
      <c r="K60" s="38" t="e">
        <f>VLOOKUP(B60,'TINH TOAN'!$A$2:$C$46,3,0)</f>
        <v>#N/A</v>
      </c>
      <c r="L60" s="40"/>
      <c r="M60" s="21" t="s">
        <v>313</v>
      </c>
      <c r="N60" s="40"/>
      <c r="O60" s="40"/>
      <c r="P60" s="42"/>
      <c r="Q60" s="42"/>
      <c r="R60" s="42"/>
      <c r="S60" s="42"/>
      <c r="T60" s="42"/>
      <c r="U60" s="40"/>
      <c r="V60" s="40"/>
      <c r="W60" s="40"/>
      <c r="X60" s="42"/>
      <c r="Y60" s="42"/>
      <c r="Z60" s="42"/>
      <c r="AA60" s="42"/>
      <c r="AB60" s="42"/>
      <c r="AC60" s="42"/>
      <c r="AD60" s="42"/>
      <c r="AE60" s="42"/>
      <c r="AF60" s="42"/>
      <c r="AG60" s="42"/>
      <c r="AH60" s="19"/>
      <c r="AI60" s="19"/>
      <c r="AJ60" s="19"/>
      <c r="AK60" s="19"/>
      <c r="AL60" s="19"/>
      <c r="AM60" s="19"/>
      <c r="AN60" s="19"/>
      <c r="AO60" s="19"/>
      <c r="AP60" s="42"/>
      <c r="AQ60" s="42"/>
      <c r="AR60" s="42"/>
      <c r="AS60" s="42"/>
      <c r="AT60" s="42"/>
      <c r="AU60" s="42"/>
      <c r="AV60" s="19"/>
      <c r="AW60" s="42"/>
      <c r="BE60" s="19"/>
    </row>
    <row r="61" spans="1:62" ht="15">
      <c r="A61" s="96"/>
      <c r="B61" s="102"/>
      <c r="C61" s="102" t="s">
        <v>312</v>
      </c>
      <c r="D61" s="102">
        <v>6</v>
      </c>
      <c r="E61" s="103">
        <f t="shared" si="0"/>
        <v>135</v>
      </c>
      <c r="F61" s="102">
        <v>101141</v>
      </c>
      <c r="G61" s="102" t="s">
        <v>99</v>
      </c>
      <c r="H61" s="102">
        <v>11</v>
      </c>
      <c r="I61" s="104">
        <f t="shared" si="9"/>
        <v>0.5</v>
      </c>
      <c r="J61" s="105">
        <f t="shared" si="13"/>
        <v>45</v>
      </c>
      <c r="K61" s="38" t="e">
        <f>VLOOKUP(B61,'TINH TOAN'!$A$2:$C$46,3,0)</f>
        <v>#N/A</v>
      </c>
      <c r="L61" s="40"/>
      <c r="M61" s="21" t="s">
        <v>313</v>
      </c>
      <c r="N61" s="40"/>
      <c r="O61" s="40"/>
      <c r="P61" s="42"/>
      <c r="Q61" s="42"/>
      <c r="R61" s="42"/>
      <c r="S61" s="42"/>
      <c r="T61" s="42"/>
      <c r="U61" s="40"/>
      <c r="V61" s="40"/>
      <c r="W61" s="40"/>
      <c r="X61" s="42"/>
      <c r="Y61" s="42"/>
      <c r="Z61" s="42"/>
      <c r="AA61" s="42"/>
      <c r="AB61" s="42"/>
      <c r="AC61" s="42"/>
      <c r="AD61" s="42"/>
      <c r="AE61" s="42"/>
      <c r="AF61" s="42"/>
      <c r="AG61" s="42"/>
      <c r="AH61" s="19"/>
      <c r="AI61" s="19"/>
      <c r="AJ61" s="19"/>
      <c r="AK61" s="19"/>
      <c r="AL61" s="19"/>
      <c r="AM61" s="19"/>
      <c r="AN61" s="19"/>
      <c r="AO61" s="19"/>
      <c r="AP61" s="42"/>
      <c r="AQ61" s="42"/>
      <c r="AR61" s="42"/>
      <c r="AS61" s="42"/>
      <c r="AT61" s="42"/>
      <c r="AU61" s="42"/>
      <c r="AV61" s="19"/>
      <c r="AW61" s="42"/>
      <c r="BE61" s="19"/>
    </row>
    <row r="62" spans="1:62" ht="15">
      <c r="A62" s="96"/>
      <c r="B62" s="19"/>
      <c r="C62" s="19" t="s">
        <v>312</v>
      </c>
      <c r="D62" s="19">
        <v>6</v>
      </c>
      <c r="E62" s="32">
        <f t="shared" si="0"/>
        <v>135</v>
      </c>
      <c r="F62" s="19">
        <v>101141</v>
      </c>
      <c r="G62" s="19" t="s">
        <v>99</v>
      </c>
      <c r="H62" s="19">
        <v>10</v>
      </c>
      <c r="I62" s="36">
        <f t="shared" si="9"/>
        <v>0.5</v>
      </c>
      <c r="J62" s="37">
        <f t="shared" si="13"/>
        <v>45</v>
      </c>
      <c r="K62" s="38" t="e">
        <f>VLOOKUP(B62,'TINH TOAN'!$A$2:$C$46,3,0)</f>
        <v>#N/A</v>
      </c>
      <c r="L62" s="40"/>
      <c r="M62" s="40"/>
      <c r="N62" s="40"/>
      <c r="O62" s="40"/>
      <c r="P62" s="42"/>
      <c r="Q62" s="42"/>
      <c r="R62" s="42"/>
      <c r="S62" s="42"/>
      <c r="T62" s="42"/>
      <c r="U62" s="40"/>
      <c r="V62" s="40"/>
      <c r="W62" s="40"/>
      <c r="X62" s="42"/>
      <c r="Y62" s="42"/>
      <c r="Z62" s="42"/>
      <c r="AA62" s="42"/>
      <c r="AB62" s="42"/>
      <c r="AC62" s="42"/>
      <c r="AD62" s="42"/>
      <c r="AE62" s="42"/>
      <c r="AF62" s="42"/>
      <c r="AG62" s="42"/>
      <c r="AH62" s="19" t="s">
        <v>134</v>
      </c>
      <c r="AI62" s="19" t="s">
        <v>134</v>
      </c>
      <c r="AJ62" s="19" t="s">
        <v>134</v>
      </c>
      <c r="AK62" s="19" t="s">
        <v>134</v>
      </c>
      <c r="AL62" s="19" t="s">
        <v>134</v>
      </c>
      <c r="AM62" s="19" t="s">
        <v>134</v>
      </c>
      <c r="AN62" s="19" t="s">
        <v>134</v>
      </c>
      <c r="AO62" s="19" t="s">
        <v>134</v>
      </c>
      <c r="AP62" s="42"/>
      <c r="AQ62" s="42"/>
      <c r="AR62" s="42"/>
      <c r="AS62" s="42"/>
      <c r="AT62" s="42"/>
      <c r="AU62" s="42"/>
      <c r="AV62" s="19" t="s">
        <v>137</v>
      </c>
      <c r="AW62" s="42"/>
      <c r="BE62" s="19" t="s">
        <v>138</v>
      </c>
    </row>
    <row r="63" spans="1:62" ht="15">
      <c r="A63" s="96" t="s">
        <v>177</v>
      </c>
      <c r="B63" s="19" t="s">
        <v>136</v>
      </c>
      <c r="C63" s="19" t="s">
        <v>310</v>
      </c>
      <c r="D63" s="19">
        <v>4</v>
      </c>
      <c r="E63" s="32">
        <f t="shared" si="0"/>
        <v>90</v>
      </c>
      <c r="F63" s="19">
        <v>101142</v>
      </c>
      <c r="G63" s="19" t="s">
        <v>99</v>
      </c>
      <c r="H63" s="19">
        <v>10</v>
      </c>
      <c r="I63" s="36">
        <f t="shared" si="9"/>
        <v>1</v>
      </c>
      <c r="J63" s="37">
        <f t="shared" si="13"/>
        <v>20</v>
      </c>
      <c r="K63" s="38">
        <f>VLOOKUP(B63,'TINH TOAN'!$A$2:$C$46,3,0)</f>
        <v>349.54000000000008</v>
      </c>
      <c r="L63" s="40"/>
      <c r="M63" s="40"/>
      <c r="N63" s="40"/>
      <c r="O63" s="40"/>
      <c r="P63" s="42"/>
      <c r="Q63" s="42"/>
      <c r="R63" s="19" t="s">
        <v>134</v>
      </c>
      <c r="S63" s="42"/>
      <c r="T63" s="42"/>
      <c r="U63" s="40"/>
      <c r="V63" s="40"/>
      <c r="W63" s="40"/>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19" t="s">
        <v>311</v>
      </c>
      <c r="AW63" s="42"/>
      <c r="BE63" s="19" t="s">
        <v>194</v>
      </c>
    </row>
    <row r="64" spans="1:62" ht="15">
      <c r="A64" s="96" t="s">
        <v>180</v>
      </c>
      <c r="B64" s="19" t="s">
        <v>149</v>
      </c>
      <c r="C64" s="19" t="s">
        <v>310</v>
      </c>
      <c r="D64" s="19">
        <v>4</v>
      </c>
      <c r="E64" s="32">
        <f t="shared" si="0"/>
        <v>90</v>
      </c>
      <c r="F64" s="19">
        <v>101142</v>
      </c>
      <c r="G64" s="19" t="s">
        <v>99</v>
      </c>
      <c r="H64" s="19">
        <v>10</v>
      </c>
      <c r="I64" s="36">
        <f t="shared" si="9"/>
        <v>1</v>
      </c>
      <c r="J64" s="37">
        <f t="shared" si="13"/>
        <v>20</v>
      </c>
      <c r="K64" s="38">
        <f>VLOOKUP(B64,'TINH TOAN'!$A$2:$C$46,3,0)</f>
        <v>346.82</v>
      </c>
      <c r="L64" s="40"/>
      <c r="M64" s="40"/>
      <c r="N64" s="40"/>
      <c r="O64" s="40"/>
      <c r="P64" s="42"/>
      <c r="Q64" s="42"/>
      <c r="R64" s="19" t="s">
        <v>134</v>
      </c>
      <c r="S64" s="42"/>
      <c r="T64" s="42"/>
      <c r="U64" s="40"/>
      <c r="V64" s="40"/>
      <c r="W64" s="40"/>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19" t="s">
        <v>311</v>
      </c>
      <c r="AW64" s="42"/>
      <c r="BE64" s="19" t="s">
        <v>194</v>
      </c>
    </row>
    <row r="65" spans="1:62" ht="15">
      <c r="A65" s="96" t="s">
        <v>121</v>
      </c>
      <c r="B65" s="19" t="s">
        <v>118</v>
      </c>
      <c r="C65" s="19" t="s">
        <v>310</v>
      </c>
      <c r="D65" s="19">
        <v>4</v>
      </c>
      <c r="E65" s="32">
        <f t="shared" si="0"/>
        <v>90</v>
      </c>
      <c r="F65" s="19">
        <v>101142</v>
      </c>
      <c r="G65" s="19" t="s">
        <v>99</v>
      </c>
      <c r="H65" s="19">
        <v>10</v>
      </c>
      <c r="I65" s="36">
        <f t="shared" si="9"/>
        <v>1</v>
      </c>
      <c r="J65" s="37">
        <f t="shared" si="13"/>
        <v>20</v>
      </c>
      <c r="K65" s="38">
        <f>VLOOKUP(B65,'TINH TOAN'!$A$2:$C$46,3,0)</f>
        <v>198</v>
      </c>
      <c r="L65" s="40"/>
      <c r="M65" s="40"/>
      <c r="N65" s="40"/>
      <c r="O65" s="40"/>
      <c r="P65" s="42"/>
      <c r="Q65" s="42"/>
      <c r="R65" s="19" t="s">
        <v>134</v>
      </c>
      <c r="S65" s="42"/>
      <c r="T65" s="42"/>
      <c r="U65" s="40"/>
      <c r="V65" s="40"/>
      <c r="W65" s="40"/>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19" t="s">
        <v>311</v>
      </c>
      <c r="AW65" s="42"/>
      <c r="BE65" s="19" t="s">
        <v>194</v>
      </c>
    </row>
    <row r="66" spans="1:62" ht="15">
      <c r="A66" s="96" t="s">
        <v>178</v>
      </c>
      <c r="B66" s="19" t="s">
        <v>146</v>
      </c>
      <c r="C66" s="19" t="s">
        <v>310</v>
      </c>
      <c r="D66" s="19">
        <v>4</v>
      </c>
      <c r="E66" s="32">
        <f t="shared" si="0"/>
        <v>90</v>
      </c>
      <c r="F66" s="19">
        <v>101142</v>
      </c>
      <c r="G66" s="19" t="s">
        <v>99</v>
      </c>
      <c r="H66" s="19">
        <v>10</v>
      </c>
      <c r="I66" s="36">
        <f t="shared" si="9"/>
        <v>1</v>
      </c>
      <c r="J66" s="37">
        <f t="shared" si="13"/>
        <v>20</v>
      </c>
      <c r="K66" s="38">
        <f>VLOOKUP(B66,'TINH TOAN'!$A$2:$C$46,3,0)</f>
        <v>523.26</v>
      </c>
      <c r="L66" s="40"/>
      <c r="M66" s="40"/>
      <c r="N66" s="40"/>
      <c r="O66" s="40"/>
      <c r="P66" s="42"/>
      <c r="Q66" s="42"/>
      <c r="R66" s="19" t="s">
        <v>134</v>
      </c>
      <c r="S66" s="42"/>
      <c r="T66" s="42"/>
      <c r="U66" s="40"/>
      <c r="V66" s="40"/>
      <c r="W66" s="40"/>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19" t="s">
        <v>311</v>
      </c>
      <c r="AW66" s="42"/>
      <c r="BE66" s="19" t="s">
        <v>194</v>
      </c>
    </row>
    <row r="67" spans="1:62" ht="15">
      <c r="A67" s="96" t="s">
        <v>178</v>
      </c>
      <c r="B67" s="102" t="s">
        <v>146</v>
      </c>
      <c r="C67" s="102" t="s">
        <v>314</v>
      </c>
      <c r="D67" s="102">
        <v>2.5</v>
      </c>
      <c r="E67" s="32">
        <f t="shared" si="0"/>
        <v>56.25</v>
      </c>
      <c r="F67" s="19">
        <v>101142</v>
      </c>
      <c r="G67" s="19" t="s">
        <v>99</v>
      </c>
      <c r="H67" s="19">
        <v>40</v>
      </c>
      <c r="I67" s="36">
        <f t="shared" si="9"/>
        <v>1</v>
      </c>
      <c r="J67" s="37">
        <f t="shared" si="13"/>
        <v>49.500000000000007</v>
      </c>
      <c r="K67" s="38">
        <f>VLOOKUP(B67,'TINH TOAN'!$A$2:$C$46,3,0)</f>
        <v>523.26</v>
      </c>
      <c r="L67" s="40"/>
      <c r="M67" s="40"/>
      <c r="N67" s="40"/>
      <c r="O67" s="40"/>
      <c r="P67" s="42"/>
      <c r="Q67" s="42"/>
      <c r="R67" s="19">
        <v>8</v>
      </c>
      <c r="S67" s="19">
        <v>8</v>
      </c>
      <c r="T67" s="19">
        <v>8</v>
      </c>
      <c r="U67" s="40"/>
      <c r="V67" s="40"/>
      <c r="W67" s="40"/>
      <c r="X67" s="19">
        <v>4</v>
      </c>
      <c r="Y67" s="19">
        <v>4</v>
      </c>
      <c r="Z67" s="19">
        <v>4</v>
      </c>
      <c r="AA67" s="19">
        <v>4</v>
      </c>
      <c r="AB67" s="19">
        <v>4</v>
      </c>
      <c r="AC67" s="19">
        <v>4</v>
      </c>
      <c r="AD67" s="19">
        <v>4</v>
      </c>
      <c r="AE67" s="42"/>
      <c r="AF67" s="42"/>
      <c r="AG67" s="42"/>
      <c r="AH67" s="42"/>
      <c r="AI67" s="42"/>
      <c r="AJ67" s="42"/>
      <c r="AK67" s="42"/>
      <c r="AL67" s="42"/>
      <c r="AM67" s="42"/>
      <c r="AN67" s="42"/>
      <c r="AO67" s="42"/>
      <c r="AP67" s="42"/>
      <c r="AQ67" s="42"/>
      <c r="AR67" s="42"/>
      <c r="AS67" s="42"/>
      <c r="AT67" s="42"/>
      <c r="AU67" s="42"/>
      <c r="AV67" s="19" t="s">
        <v>311</v>
      </c>
      <c r="AW67" s="42"/>
      <c r="BE67" s="19" t="s">
        <v>315</v>
      </c>
    </row>
    <row r="68" spans="1:62" ht="15">
      <c r="A68" s="96" t="s">
        <v>178</v>
      </c>
      <c r="B68" s="102" t="s">
        <v>146</v>
      </c>
      <c r="C68" s="102" t="s">
        <v>316</v>
      </c>
      <c r="D68" s="102">
        <v>1.5</v>
      </c>
      <c r="E68" s="32">
        <f t="shared" si="0"/>
        <v>48</v>
      </c>
      <c r="F68" s="19">
        <v>101142</v>
      </c>
      <c r="G68" s="19" t="s">
        <v>99</v>
      </c>
      <c r="H68" s="19">
        <v>40</v>
      </c>
      <c r="I68" s="36">
        <f t="shared" si="9"/>
        <v>1.4</v>
      </c>
      <c r="J68" s="37">
        <f t="shared" si="13"/>
        <v>40.319999999999993</v>
      </c>
      <c r="K68" s="38">
        <f>VLOOKUP(B68,'TINH TOAN'!$A$2:$C$46,3,0)</f>
        <v>523.26</v>
      </c>
      <c r="L68" s="40"/>
      <c r="M68" s="40"/>
      <c r="N68" s="40"/>
      <c r="O68" s="40"/>
      <c r="P68" s="42"/>
      <c r="Q68" s="42"/>
      <c r="R68" s="19">
        <v>8</v>
      </c>
      <c r="S68" s="19">
        <v>8</v>
      </c>
      <c r="T68" s="19">
        <v>8</v>
      </c>
      <c r="U68" s="40"/>
      <c r="V68" s="40"/>
      <c r="W68" s="40"/>
      <c r="X68" s="19">
        <v>8</v>
      </c>
      <c r="Y68" s="19">
        <v>8</v>
      </c>
      <c r="Z68" s="19">
        <v>8</v>
      </c>
      <c r="AA68" s="19">
        <v>8</v>
      </c>
      <c r="AB68" s="19">
        <v>8</v>
      </c>
      <c r="AC68" s="19">
        <v>8</v>
      </c>
      <c r="AD68" s="19">
        <v>8</v>
      </c>
      <c r="AE68" s="42"/>
      <c r="AF68" s="42"/>
      <c r="AG68" s="42"/>
      <c r="AH68" s="19"/>
      <c r="AI68" s="19"/>
      <c r="AJ68" s="19"/>
      <c r="AK68" s="19"/>
      <c r="AL68" s="19"/>
      <c r="AM68" s="19"/>
      <c r="AN68" s="19"/>
      <c r="AO68" s="19"/>
      <c r="AP68" s="42"/>
      <c r="AQ68" s="42"/>
      <c r="AR68" s="42"/>
      <c r="AS68" s="42"/>
      <c r="AT68" s="42"/>
      <c r="AU68" s="42"/>
      <c r="AV68" s="19"/>
      <c r="AW68" s="42"/>
      <c r="BE68" s="19"/>
    </row>
    <row r="69" spans="1:62" ht="15">
      <c r="A69" s="96" t="s">
        <v>177</v>
      </c>
      <c r="B69" s="19" t="s">
        <v>136</v>
      </c>
      <c r="C69" s="19" t="s">
        <v>312</v>
      </c>
      <c r="D69" s="19">
        <v>6</v>
      </c>
      <c r="E69" s="32">
        <f t="shared" si="0"/>
        <v>135</v>
      </c>
      <c r="F69" s="19">
        <v>101142</v>
      </c>
      <c r="G69" s="19" t="s">
        <v>99</v>
      </c>
      <c r="H69" s="19">
        <v>8</v>
      </c>
      <c r="I69" s="36">
        <f t="shared" si="9"/>
        <v>0.5</v>
      </c>
      <c r="J69" s="37">
        <f t="shared" si="13"/>
        <v>45</v>
      </c>
      <c r="K69" s="38">
        <f>VLOOKUP(B69,'TINH TOAN'!$A$2:$C$46,3,0)</f>
        <v>349.54000000000008</v>
      </c>
      <c r="L69" s="40"/>
      <c r="M69" s="40"/>
      <c r="N69" s="40"/>
      <c r="O69" s="40"/>
      <c r="P69" s="42"/>
      <c r="Q69" s="42"/>
      <c r="R69" s="42"/>
      <c r="S69" s="42"/>
      <c r="T69" s="42"/>
      <c r="U69" s="40"/>
      <c r="V69" s="40"/>
      <c r="W69" s="40"/>
      <c r="X69" s="42"/>
      <c r="Y69" s="42"/>
      <c r="Z69" s="42"/>
      <c r="AA69" s="42"/>
      <c r="AB69" s="42"/>
      <c r="AC69" s="42"/>
      <c r="AD69" s="42"/>
      <c r="AE69" s="42"/>
      <c r="AF69" s="42"/>
      <c r="AG69" s="42"/>
      <c r="AH69" s="19" t="s">
        <v>134</v>
      </c>
      <c r="AI69" s="19" t="s">
        <v>134</v>
      </c>
      <c r="AJ69" s="19" t="s">
        <v>134</v>
      </c>
      <c r="AK69" s="19" t="s">
        <v>134</v>
      </c>
      <c r="AL69" s="19" t="s">
        <v>134</v>
      </c>
      <c r="AM69" s="19" t="s">
        <v>134</v>
      </c>
      <c r="AN69" s="19" t="s">
        <v>134</v>
      </c>
      <c r="AO69" s="19" t="s">
        <v>134</v>
      </c>
      <c r="AP69" s="42"/>
      <c r="AQ69" s="42"/>
      <c r="AR69" s="42"/>
      <c r="AS69" s="42"/>
      <c r="AT69" s="42"/>
      <c r="AU69" s="42"/>
      <c r="AV69" s="19" t="s">
        <v>137</v>
      </c>
      <c r="AW69" s="42"/>
      <c r="BE69" s="19" t="s">
        <v>138</v>
      </c>
    </row>
    <row r="70" spans="1:62" ht="15">
      <c r="A70" s="96" t="s">
        <v>179</v>
      </c>
      <c r="B70" s="19" t="s">
        <v>128</v>
      </c>
      <c r="C70" s="19" t="s">
        <v>312</v>
      </c>
      <c r="D70" s="19">
        <v>6</v>
      </c>
      <c r="E70" s="32">
        <f t="shared" si="0"/>
        <v>135</v>
      </c>
      <c r="F70" s="19">
        <v>101142</v>
      </c>
      <c r="G70" s="19" t="s">
        <v>99</v>
      </c>
      <c r="H70" s="19">
        <v>8</v>
      </c>
      <c r="I70" s="36">
        <f t="shared" si="9"/>
        <v>0.5</v>
      </c>
      <c r="J70" s="37">
        <f t="shared" si="13"/>
        <v>45</v>
      </c>
      <c r="K70" s="38">
        <f>VLOOKUP(B70,'TINH TOAN'!$A$2:$C$46,3,0)</f>
        <v>365.24</v>
      </c>
      <c r="L70" s="40"/>
      <c r="M70" s="40"/>
      <c r="N70" s="40"/>
      <c r="O70" s="40"/>
      <c r="P70" s="42"/>
      <c r="Q70" s="42"/>
      <c r="R70" s="42"/>
      <c r="S70" s="42"/>
      <c r="T70" s="42"/>
      <c r="U70" s="40"/>
      <c r="V70" s="40"/>
      <c r="W70" s="40"/>
      <c r="X70" s="42"/>
      <c r="Y70" s="42"/>
      <c r="Z70" s="42"/>
      <c r="AA70" s="42"/>
      <c r="AB70" s="42"/>
      <c r="AC70" s="42"/>
      <c r="AD70" s="42"/>
      <c r="AE70" s="42"/>
      <c r="AF70" s="42"/>
      <c r="AG70" s="42"/>
      <c r="AH70" s="19" t="s">
        <v>134</v>
      </c>
      <c r="AI70" s="19" t="s">
        <v>134</v>
      </c>
      <c r="AJ70" s="19" t="s">
        <v>134</v>
      </c>
      <c r="AK70" s="19" t="s">
        <v>134</v>
      </c>
      <c r="AL70" s="19" t="s">
        <v>134</v>
      </c>
      <c r="AM70" s="19" t="s">
        <v>134</v>
      </c>
      <c r="AN70" s="19" t="s">
        <v>134</v>
      </c>
      <c r="AO70" s="19" t="s">
        <v>134</v>
      </c>
      <c r="AP70" s="42"/>
      <c r="AQ70" s="42"/>
      <c r="AR70" s="42"/>
      <c r="AS70" s="42"/>
      <c r="AT70" s="42"/>
      <c r="AU70" s="42"/>
      <c r="AV70" s="19" t="s">
        <v>137</v>
      </c>
      <c r="AW70" s="42"/>
      <c r="BE70" s="19" t="s">
        <v>138</v>
      </c>
    </row>
    <row r="71" spans="1:62" ht="15">
      <c r="A71" s="96" t="s">
        <v>190</v>
      </c>
      <c r="B71" s="19" t="s">
        <v>140</v>
      </c>
      <c r="C71" s="19" t="s">
        <v>312</v>
      </c>
      <c r="D71" s="19">
        <v>6</v>
      </c>
      <c r="E71" s="32">
        <f t="shared" si="0"/>
        <v>135</v>
      </c>
      <c r="F71" s="19">
        <v>101142</v>
      </c>
      <c r="G71" s="19" t="s">
        <v>99</v>
      </c>
      <c r="H71" s="19">
        <v>8</v>
      </c>
      <c r="I71" s="36">
        <f t="shared" si="9"/>
        <v>0.5</v>
      </c>
      <c r="J71" s="37">
        <f t="shared" si="13"/>
        <v>45</v>
      </c>
      <c r="K71" s="38">
        <f>VLOOKUP(B71,'TINH TOAN'!$A$2:$C$46,3,0)</f>
        <v>117</v>
      </c>
      <c r="L71" s="40"/>
      <c r="M71" s="40"/>
      <c r="N71" s="40"/>
      <c r="O71" s="40"/>
      <c r="P71" s="42"/>
      <c r="Q71" s="42"/>
      <c r="R71" s="42"/>
      <c r="S71" s="42"/>
      <c r="T71" s="42"/>
      <c r="U71" s="40"/>
      <c r="V71" s="40"/>
      <c r="W71" s="40"/>
      <c r="X71" s="42"/>
      <c r="Y71" s="42"/>
      <c r="Z71" s="42"/>
      <c r="AA71" s="42"/>
      <c r="AB71" s="42"/>
      <c r="AC71" s="42"/>
      <c r="AD71" s="42"/>
      <c r="AE71" s="42"/>
      <c r="AF71" s="42"/>
      <c r="AG71" s="42"/>
      <c r="AH71" s="19" t="s">
        <v>134</v>
      </c>
      <c r="AI71" s="19" t="s">
        <v>134</v>
      </c>
      <c r="AJ71" s="19" t="s">
        <v>134</v>
      </c>
      <c r="AK71" s="19" t="s">
        <v>134</v>
      </c>
      <c r="AL71" s="19" t="s">
        <v>134</v>
      </c>
      <c r="AM71" s="19" t="s">
        <v>134</v>
      </c>
      <c r="AN71" s="19" t="s">
        <v>134</v>
      </c>
      <c r="AO71" s="19" t="s">
        <v>134</v>
      </c>
      <c r="AP71" s="42"/>
      <c r="AQ71" s="42"/>
      <c r="AR71" s="42"/>
      <c r="AS71" s="42"/>
      <c r="AT71" s="42"/>
      <c r="AU71" s="42"/>
      <c r="AV71" s="19" t="s">
        <v>137</v>
      </c>
      <c r="AW71" s="42"/>
      <c r="BE71" s="19" t="s">
        <v>138</v>
      </c>
    </row>
    <row r="72" spans="1:62" ht="15">
      <c r="A72" s="96" t="s">
        <v>182</v>
      </c>
      <c r="B72" s="19" t="s">
        <v>133</v>
      </c>
      <c r="C72" s="19" t="s">
        <v>312</v>
      </c>
      <c r="D72" s="19">
        <v>6</v>
      </c>
      <c r="E72" s="32">
        <f t="shared" si="0"/>
        <v>135</v>
      </c>
      <c r="F72" s="19">
        <v>101142</v>
      </c>
      <c r="G72" s="19" t="s">
        <v>99</v>
      </c>
      <c r="H72" s="19">
        <v>8</v>
      </c>
      <c r="I72" s="36">
        <f t="shared" si="9"/>
        <v>0.5</v>
      </c>
      <c r="J72" s="37">
        <f t="shared" si="13"/>
        <v>45</v>
      </c>
      <c r="K72" s="38">
        <f>VLOOKUP(B72,'TINH TOAN'!$A$2:$C$46,3,0)</f>
        <v>348.98</v>
      </c>
      <c r="L72" s="40"/>
      <c r="M72" s="40"/>
      <c r="N72" s="40"/>
      <c r="O72" s="40"/>
      <c r="P72" s="42"/>
      <c r="Q72" s="42"/>
      <c r="R72" s="42"/>
      <c r="S72" s="42"/>
      <c r="T72" s="42"/>
      <c r="U72" s="40"/>
      <c r="V72" s="40"/>
      <c r="W72" s="40"/>
      <c r="X72" s="42"/>
      <c r="Y72" s="42"/>
      <c r="Z72" s="42"/>
      <c r="AA72" s="42"/>
      <c r="AB72" s="42"/>
      <c r="AC72" s="42"/>
      <c r="AD72" s="42"/>
      <c r="AE72" s="42"/>
      <c r="AF72" s="42"/>
      <c r="AG72" s="42"/>
      <c r="AH72" s="19" t="s">
        <v>134</v>
      </c>
      <c r="AI72" s="19" t="s">
        <v>134</v>
      </c>
      <c r="AJ72" s="19" t="s">
        <v>134</v>
      </c>
      <c r="AK72" s="19" t="s">
        <v>134</v>
      </c>
      <c r="AL72" s="19" t="s">
        <v>134</v>
      </c>
      <c r="AM72" s="19" t="s">
        <v>134</v>
      </c>
      <c r="AN72" s="19" t="s">
        <v>134</v>
      </c>
      <c r="AO72" s="19" t="s">
        <v>134</v>
      </c>
      <c r="AP72" s="42"/>
      <c r="AQ72" s="42"/>
      <c r="AR72" s="42"/>
      <c r="AS72" s="42"/>
      <c r="AT72" s="42"/>
      <c r="AU72" s="42"/>
      <c r="AV72" s="19" t="s">
        <v>137</v>
      </c>
      <c r="AW72" s="42"/>
      <c r="BE72" s="19" t="s">
        <v>138</v>
      </c>
    </row>
    <row r="73" spans="1:62" ht="15">
      <c r="A73" s="96" t="s">
        <v>170</v>
      </c>
      <c r="B73" s="19" t="s">
        <v>144</v>
      </c>
      <c r="C73" s="19" t="s">
        <v>312</v>
      </c>
      <c r="D73" s="19">
        <v>6</v>
      </c>
      <c r="E73" s="32">
        <f t="shared" si="0"/>
        <v>135</v>
      </c>
      <c r="F73" s="19">
        <v>101142</v>
      </c>
      <c r="G73" s="19" t="s">
        <v>99</v>
      </c>
      <c r="H73" s="19">
        <v>8</v>
      </c>
      <c r="I73" s="36">
        <f t="shared" si="9"/>
        <v>0.5</v>
      </c>
      <c r="J73" s="37">
        <f t="shared" si="13"/>
        <v>45</v>
      </c>
      <c r="K73" s="38">
        <f>VLOOKUP(B73,'TINH TOAN'!$A$2:$C$46,3,0)</f>
        <v>45</v>
      </c>
      <c r="L73" s="40"/>
      <c r="M73" s="40"/>
      <c r="N73" s="40"/>
      <c r="O73" s="40"/>
      <c r="P73" s="42"/>
      <c r="Q73" s="42"/>
      <c r="R73" s="42"/>
      <c r="S73" s="42"/>
      <c r="T73" s="42"/>
      <c r="U73" s="40"/>
      <c r="V73" s="40"/>
      <c r="W73" s="40"/>
      <c r="X73" s="42"/>
      <c r="Y73" s="42"/>
      <c r="Z73" s="42"/>
      <c r="AA73" s="42"/>
      <c r="AB73" s="42"/>
      <c r="AC73" s="42"/>
      <c r="AD73" s="42"/>
      <c r="AE73" s="42"/>
      <c r="AF73" s="42"/>
      <c r="AG73" s="42"/>
      <c r="AH73" s="19" t="s">
        <v>134</v>
      </c>
      <c r="AI73" s="19" t="s">
        <v>134</v>
      </c>
      <c r="AJ73" s="19" t="s">
        <v>134</v>
      </c>
      <c r="AK73" s="19" t="s">
        <v>134</v>
      </c>
      <c r="AL73" s="19" t="s">
        <v>134</v>
      </c>
      <c r="AM73" s="19" t="s">
        <v>134</v>
      </c>
      <c r="AN73" s="19" t="s">
        <v>134</v>
      </c>
      <c r="AO73" s="19" t="s">
        <v>134</v>
      </c>
      <c r="AP73" s="42"/>
      <c r="AQ73" s="42"/>
      <c r="AR73" s="42"/>
      <c r="AS73" s="42"/>
      <c r="AT73" s="42"/>
      <c r="AU73" s="42"/>
      <c r="AV73" s="19" t="s">
        <v>137</v>
      </c>
      <c r="AW73" s="42"/>
      <c r="BE73" s="19" t="s">
        <v>138</v>
      </c>
    </row>
    <row r="74" spans="1:62" ht="15">
      <c r="A74" s="96" t="s">
        <v>127</v>
      </c>
      <c r="B74" s="19" t="s">
        <v>110</v>
      </c>
      <c r="C74" s="19" t="s">
        <v>317</v>
      </c>
      <c r="D74" s="19">
        <v>2</v>
      </c>
      <c r="E74" s="32">
        <f t="shared" si="0"/>
        <v>45</v>
      </c>
      <c r="F74" s="19">
        <v>101143</v>
      </c>
      <c r="G74" s="19" t="s">
        <v>99</v>
      </c>
      <c r="H74" s="19">
        <v>17</v>
      </c>
      <c r="I74" s="36">
        <f t="shared" si="9"/>
        <v>1</v>
      </c>
      <c r="J74" s="37">
        <f t="shared" si="13"/>
        <v>39.6</v>
      </c>
      <c r="K74" s="38">
        <f>VLOOKUP(B74,'TINH TOAN'!$A$2:$C$46,3,0)</f>
        <v>336.06</v>
      </c>
      <c r="L74" s="40"/>
      <c r="M74" s="40"/>
      <c r="N74" s="40"/>
      <c r="O74" s="40"/>
      <c r="P74" s="42"/>
      <c r="Q74" s="42"/>
      <c r="R74" s="19">
        <v>4</v>
      </c>
      <c r="S74" s="19">
        <v>4</v>
      </c>
      <c r="T74" s="19">
        <v>4</v>
      </c>
      <c r="U74" s="40"/>
      <c r="V74" s="40"/>
      <c r="W74" s="40"/>
      <c r="X74" s="19">
        <v>4</v>
      </c>
      <c r="Y74" s="19">
        <v>4</v>
      </c>
      <c r="Z74" s="19">
        <v>4</v>
      </c>
      <c r="AA74" s="19">
        <v>4</v>
      </c>
      <c r="AB74" s="19">
        <v>4</v>
      </c>
      <c r="AC74" s="19">
        <v>4</v>
      </c>
      <c r="AD74" s="19">
        <v>4</v>
      </c>
      <c r="AE74" s="42"/>
      <c r="AF74" s="42"/>
      <c r="AG74" s="42"/>
      <c r="AH74" s="42"/>
      <c r="AI74" s="42"/>
      <c r="AJ74" s="42"/>
      <c r="AK74" s="42"/>
      <c r="AL74" s="42"/>
      <c r="AM74" s="42"/>
      <c r="AN74" s="42"/>
      <c r="AO74" s="42"/>
      <c r="AP74" s="42"/>
      <c r="AQ74" s="42"/>
      <c r="AR74" s="42"/>
      <c r="AS74" s="42"/>
      <c r="AT74" s="42"/>
      <c r="AU74" s="42"/>
      <c r="AV74" s="19" t="s">
        <v>296</v>
      </c>
      <c r="AW74" s="42"/>
      <c r="BE74" s="19" t="s">
        <v>318</v>
      </c>
    </row>
    <row r="75" spans="1:62" ht="15">
      <c r="A75" s="96" t="s">
        <v>127</v>
      </c>
      <c r="B75" s="19" t="s">
        <v>110</v>
      </c>
      <c r="C75" s="19" t="s">
        <v>310</v>
      </c>
      <c r="D75" s="19">
        <v>4</v>
      </c>
      <c r="E75" s="32">
        <f t="shared" si="0"/>
        <v>90</v>
      </c>
      <c r="F75" s="19">
        <v>101143</v>
      </c>
      <c r="G75" s="19" t="s">
        <v>99</v>
      </c>
      <c r="H75" s="19">
        <v>8</v>
      </c>
      <c r="I75" s="36">
        <f t="shared" si="9"/>
        <v>1</v>
      </c>
      <c r="J75" s="37">
        <f t="shared" si="13"/>
        <v>16</v>
      </c>
      <c r="K75" s="38">
        <f>VLOOKUP(B75,'TINH TOAN'!$A$2:$C$46,3,0)</f>
        <v>336.06</v>
      </c>
      <c r="L75" s="40"/>
      <c r="M75" s="40"/>
      <c r="N75" s="40"/>
      <c r="O75" s="40"/>
      <c r="P75" s="42"/>
      <c r="Q75" s="42"/>
      <c r="R75" s="19" t="s">
        <v>134</v>
      </c>
      <c r="S75" s="42"/>
      <c r="T75" s="42"/>
      <c r="U75" s="40"/>
      <c r="V75" s="40"/>
      <c r="W75" s="40"/>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19" t="s">
        <v>319</v>
      </c>
      <c r="AW75" s="42"/>
      <c r="BE75" s="19" t="s">
        <v>194</v>
      </c>
    </row>
    <row r="76" spans="1:62" ht="15">
      <c r="A76" s="96" t="s">
        <v>139</v>
      </c>
      <c r="B76" s="60" t="s">
        <v>117</v>
      </c>
      <c r="C76" s="19" t="s">
        <v>310</v>
      </c>
      <c r="D76" s="19">
        <v>4</v>
      </c>
      <c r="E76" s="32">
        <f t="shared" si="0"/>
        <v>90</v>
      </c>
      <c r="F76" s="19">
        <v>101143</v>
      </c>
      <c r="G76" s="19" t="s">
        <v>99</v>
      </c>
      <c r="H76" s="19">
        <v>3</v>
      </c>
      <c r="I76" s="36">
        <f t="shared" si="9"/>
        <v>1</v>
      </c>
      <c r="J76" s="37">
        <f t="shared" si="13"/>
        <v>6</v>
      </c>
      <c r="K76" s="38">
        <f>VLOOKUP(B76,'TINH TOAN'!$A$2:$C$46,3,0)</f>
        <v>341.7000000000001</v>
      </c>
      <c r="L76" s="40"/>
      <c r="M76" s="40"/>
      <c r="N76" s="40"/>
      <c r="O76" s="40"/>
      <c r="P76" s="42"/>
      <c r="Q76" s="42"/>
      <c r="R76" s="19" t="s">
        <v>134</v>
      </c>
      <c r="S76" s="42"/>
      <c r="T76" s="42"/>
      <c r="U76" s="40"/>
      <c r="V76" s="40"/>
      <c r="W76" s="40"/>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19" t="s">
        <v>319</v>
      </c>
      <c r="AW76" s="42"/>
      <c r="BE76" s="19" t="s">
        <v>194</v>
      </c>
    </row>
    <row r="77" spans="1:62" ht="15">
      <c r="A77" s="96" t="s">
        <v>132</v>
      </c>
      <c r="B77" s="60" t="s">
        <v>120</v>
      </c>
      <c r="C77" s="51" t="s">
        <v>310</v>
      </c>
      <c r="D77" s="49">
        <v>4</v>
      </c>
      <c r="E77" s="52">
        <f t="shared" si="0"/>
        <v>90</v>
      </c>
      <c r="F77" s="49">
        <v>101143</v>
      </c>
      <c r="G77" s="51" t="s">
        <v>99</v>
      </c>
      <c r="H77" s="53">
        <v>3</v>
      </c>
      <c r="I77" s="36">
        <f t="shared" si="9"/>
        <v>1</v>
      </c>
      <c r="J77" s="37">
        <f t="shared" si="13"/>
        <v>6</v>
      </c>
      <c r="K77" s="38">
        <f>VLOOKUP(B77,'TINH TOAN'!$A$2:$C$46,3,0)</f>
        <v>81.599999999999994</v>
      </c>
      <c r="L77" s="40"/>
      <c r="M77" s="40"/>
      <c r="N77" s="56"/>
      <c r="O77" s="56"/>
      <c r="P77" s="57"/>
      <c r="Q77" s="57"/>
      <c r="R77" s="51" t="s">
        <v>134</v>
      </c>
      <c r="S77" s="107"/>
      <c r="T77" s="107"/>
      <c r="U77" s="56"/>
      <c r="V77" s="56"/>
      <c r="W77" s="56"/>
      <c r="X77" s="107"/>
      <c r="Y77" s="107"/>
      <c r="Z77" s="107"/>
      <c r="AA77" s="107"/>
      <c r="AB77" s="107"/>
      <c r="AC77" s="107"/>
      <c r="AD77" s="107"/>
      <c r="AE77" s="57"/>
      <c r="AF77" s="57"/>
      <c r="AG77" s="57"/>
      <c r="AH77" s="57"/>
      <c r="AI77" s="57"/>
      <c r="AJ77" s="57"/>
      <c r="AK77" s="57"/>
      <c r="AL77" s="57"/>
      <c r="AM77" s="57"/>
      <c r="AN77" s="57"/>
      <c r="AO77" s="57"/>
      <c r="AP77" s="57"/>
      <c r="AQ77" s="57"/>
      <c r="AR77" s="57"/>
      <c r="AS77" s="57"/>
      <c r="AT77" s="57"/>
      <c r="AU77" s="57"/>
      <c r="AV77" s="51" t="s">
        <v>319</v>
      </c>
      <c r="AW77" s="57"/>
      <c r="AX77" s="57"/>
      <c r="AY77" s="57"/>
      <c r="AZ77" s="57"/>
      <c r="BA77" s="57"/>
      <c r="BB77" s="57"/>
      <c r="BC77" s="57"/>
      <c r="BD77" s="57"/>
      <c r="BE77" s="51" t="s">
        <v>194</v>
      </c>
      <c r="BF77" s="57"/>
      <c r="BG77" s="57"/>
      <c r="BH77" s="57"/>
      <c r="BI77" s="57"/>
      <c r="BJ77" s="57"/>
    </row>
    <row r="78" spans="1:62" ht="15">
      <c r="A78" s="96" t="s">
        <v>145</v>
      </c>
      <c r="B78" s="19" t="s">
        <v>108</v>
      </c>
      <c r="C78" s="51" t="s">
        <v>310</v>
      </c>
      <c r="D78" s="49">
        <v>4</v>
      </c>
      <c r="E78" s="52">
        <f t="shared" si="0"/>
        <v>90</v>
      </c>
      <c r="F78" s="49">
        <v>101143</v>
      </c>
      <c r="G78" s="51" t="s">
        <v>99</v>
      </c>
      <c r="H78" s="53">
        <v>3</v>
      </c>
      <c r="I78" s="36">
        <f t="shared" si="9"/>
        <v>1</v>
      </c>
      <c r="J78" s="37">
        <f t="shared" si="13"/>
        <v>6</v>
      </c>
      <c r="K78" s="38">
        <f>VLOOKUP(B78,'TINH TOAN'!$A$2:$C$46,3,0)</f>
        <v>126.06</v>
      </c>
      <c r="L78" s="40"/>
      <c r="M78" s="40"/>
      <c r="N78" s="56"/>
      <c r="O78" s="56"/>
      <c r="P78" s="57"/>
      <c r="Q78" s="57"/>
      <c r="R78" s="51" t="s">
        <v>134</v>
      </c>
      <c r="S78" s="107"/>
      <c r="T78" s="107"/>
      <c r="U78" s="56"/>
      <c r="V78" s="56"/>
      <c r="W78" s="56"/>
      <c r="X78" s="107"/>
      <c r="Y78" s="107"/>
      <c r="Z78" s="107"/>
      <c r="AA78" s="107"/>
      <c r="AB78" s="107"/>
      <c r="AC78" s="107"/>
      <c r="AD78" s="107"/>
      <c r="AE78" s="57"/>
      <c r="AF78" s="57"/>
      <c r="AG78" s="57"/>
      <c r="AH78" s="57"/>
      <c r="AI78" s="57"/>
      <c r="AJ78" s="57"/>
      <c r="AK78" s="57"/>
      <c r="AL78" s="57"/>
      <c r="AM78" s="57"/>
      <c r="AN78" s="57"/>
      <c r="AO78" s="57"/>
      <c r="AP78" s="57"/>
      <c r="AQ78" s="57"/>
      <c r="AR78" s="57"/>
      <c r="AS78" s="57"/>
      <c r="AT78" s="57"/>
      <c r="AU78" s="57"/>
      <c r="AV78" s="51" t="s">
        <v>319</v>
      </c>
      <c r="AW78" s="57"/>
      <c r="AX78" s="57"/>
      <c r="AY78" s="57"/>
      <c r="AZ78" s="57"/>
      <c r="BA78" s="57"/>
      <c r="BB78" s="57"/>
      <c r="BC78" s="57"/>
      <c r="BD78" s="57"/>
      <c r="BE78" s="51" t="s">
        <v>194</v>
      </c>
      <c r="BF78" s="57"/>
      <c r="BG78" s="57"/>
      <c r="BH78" s="57"/>
      <c r="BI78" s="57"/>
      <c r="BJ78" s="57"/>
    </row>
    <row r="79" spans="1:62" ht="15">
      <c r="A79" s="96" t="s">
        <v>127</v>
      </c>
      <c r="B79" s="19" t="s">
        <v>110</v>
      </c>
      <c r="C79" s="19" t="s">
        <v>320</v>
      </c>
      <c r="D79" s="19">
        <v>2</v>
      </c>
      <c r="E79" s="32">
        <f t="shared" si="0"/>
        <v>45</v>
      </c>
      <c r="F79" s="19">
        <v>101143</v>
      </c>
      <c r="G79" s="19" t="s">
        <v>99</v>
      </c>
      <c r="H79" s="19">
        <v>17</v>
      </c>
      <c r="I79" s="36">
        <f t="shared" si="9"/>
        <v>1</v>
      </c>
      <c r="J79" s="37">
        <f t="shared" si="13"/>
        <v>39.6</v>
      </c>
      <c r="K79" s="38">
        <f>VLOOKUP(B79,'TINH TOAN'!$A$2:$C$46,3,0)</f>
        <v>336.06</v>
      </c>
      <c r="L79" s="40"/>
      <c r="M79" s="40"/>
      <c r="N79" s="40"/>
      <c r="O79" s="40"/>
      <c r="P79" s="42"/>
      <c r="Q79" s="42"/>
      <c r="R79" s="19">
        <v>4</v>
      </c>
      <c r="S79" s="19">
        <v>4</v>
      </c>
      <c r="T79" s="19">
        <v>4</v>
      </c>
      <c r="U79" s="40"/>
      <c r="V79" s="40"/>
      <c r="W79" s="40"/>
      <c r="X79" s="19">
        <v>4</v>
      </c>
      <c r="Y79" s="19">
        <v>4</v>
      </c>
      <c r="Z79" s="19">
        <v>4</v>
      </c>
      <c r="AA79" s="19">
        <v>4</v>
      </c>
      <c r="AB79" s="19">
        <v>4</v>
      </c>
      <c r="AC79" s="19">
        <v>4</v>
      </c>
      <c r="AD79" s="19">
        <v>4</v>
      </c>
      <c r="AE79" s="42"/>
      <c r="AF79" s="42"/>
      <c r="AG79" s="42"/>
      <c r="AH79" s="42"/>
      <c r="AI79" s="42"/>
      <c r="AJ79" s="42"/>
      <c r="AK79" s="42"/>
      <c r="AL79" s="42"/>
      <c r="AM79" s="42"/>
      <c r="AN79" s="42"/>
      <c r="AO79" s="42"/>
      <c r="AP79" s="42"/>
      <c r="AQ79" s="42"/>
      <c r="AR79" s="42"/>
      <c r="AS79" s="42"/>
      <c r="AT79" s="42"/>
      <c r="AU79" s="42"/>
      <c r="AV79" s="19" t="s">
        <v>319</v>
      </c>
      <c r="AW79" s="42"/>
      <c r="BE79" s="19" t="s">
        <v>318</v>
      </c>
    </row>
    <row r="80" spans="1:62" ht="15">
      <c r="A80" s="96" t="s">
        <v>127</v>
      </c>
      <c r="B80" s="19" t="s">
        <v>110</v>
      </c>
      <c r="C80" s="19" t="s">
        <v>321</v>
      </c>
      <c r="D80" s="19">
        <v>1</v>
      </c>
      <c r="E80" s="32">
        <f t="shared" si="0"/>
        <v>32</v>
      </c>
      <c r="F80" s="19">
        <v>101143</v>
      </c>
      <c r="G80" s="19" t="s">
        <v>99</v>
      </c>
      <c r="H80" s="19">
        <v>17</v>
      </c>
      <c r="I80" s="36">
        <f t="shared" si="9"/>
        <v>0.75</v>
      </c>
      <c r="J80" s="37">
        <f t="shared" si="13"/>
        <v>14.399999999999999</v>
      </c>
      <c r="K80" s="38">
        <f>VLOOKUP(B80,'TINH TOAN'!$A$2:$C$46,3,0)</f>
        <v>336.06</v>
      </c>
      <c r="L80" s="40"/>
      <c r="M80" s="40"/>
      <c r="N80" s="40"/>
      <c r="O80" s="40"/>
      <c r="P80" s="42"/>
      <c r="Q80" s="42"/>
      <c r="R80" s="19">
        <v>4</v>
      </c>
      <c r="S80" s="19">
        <v>4</v>
      </c>
      <c r="T80" s="19">
        <v>4</v>
      </c>
      <c r="U80" s="40"/>
      <c r="V80" s="40"/>
      <c r="W80" s="40"/>
      <c r="X80" s="19">
        <v>4</v>
      </c>
      <c r="Y80" s="19">
        <v>4</v>
      </c>
      <c r="Z80" s="19">
        <v>4</v>
      </c>
      <c r="AA80" s="19">
        <v>4</v>
      </c>
      <c r="AB80" s="19">
        <v>4</v>
      </c>
      <c r="AC80" s="19">
        <v>4</v>
      </c>
      <c r="AD80" s="19">
        <v>4</v>
      </c>
      <c r="AE80" s="42"/>
      <c r="AF80" s="42"/>
      <c r="AG80" s="42"/>
      <c r="AH80" s="42"/>
      <c r="AI80" s="42"/>
      <c r="AJ80" s="42"/>
      <c r="AK80" s="42"/>
      <c r="AL80" s="42"/>
      <c r="AM80" s="42"/>
      <c r="AN80" s="42"/>
      <c r="AO80" s="42"/>
      <c r="AP80" s="42"/>
      <c r="AQ80" s="42"/>
      <c r="AR80" s="42"/>
      <c r="AS80" s="42"/>
      <c r="AT80" s="42"/>
      <c r="AU80" s="42"/>
      <c r="AV80" s="19" t="s">
        <v>319</v>
      </c>
      <c r="AW80" s="42"/>
      <c r="BE80" s="19" t="s">
        <v>318</v>
      </c>
    </row>
    <row r="81" spans="1:62" ht="15">
      <c r="A81" s="96" t="s">
        <v>141</v>
      </c>
      <c r="B81" s="60" t="s">
        <v>114</v>
      </c>
      <c r="C81" s="19" t="s">
        <v>312</v>
      </c>
      <c r="D81" s="19">
        <v>6</v>
      </c>
      <c r="E81" s="32">
        <f t="shared" si="0"/>
        <v>135</v>
      </c>
      <c r="F81" s="19">
        <v>101143</v>
      </c>
      <c r="G81" s="19" t="s">
        <v>99</v>
      </c>
      <c r="H81" s="19">
        <v>17</v>
      </c>
      <c r="I81" s="36">
        <f t="shared" si="9"/>
        <v>0.7</v>
      </c>
      <c r="J81" s="37">
        <f t="shared" si="13"/>
        <v>62.999999999999993</v>
      </c>
      <c r="K81" s="38">
        <f>VLOOKUP(B81,'TINH TOAN'!$A$2:$C$46,3,0)</f>
        <v>222.76</v>
      </c>
      <c r="L81" s="40"/>
      <c r="M81" s="40"/>
      <c r="N81" s="40"/>
      <c r="O81" s="40"/>
      <c r="P81" s="42"/>
      <c r="Q81" s="42"/>
      <c r="R81" s="42"/>
      <c r="S81" s="42"/>
      <c r="T81" s="42"/>
      <c r="U81" s="40"/>
      <c r="V81" s="40"/>
      <c r="W81" s="40"/>
      <c r="X81" s="42"/>
      <c r="Y81" s="42"/>
      <c r="Z81" s="42"/>
      <c r="AA81" s="42"/>
      <c r="AB81" s="42"/>
      <c r="AC81" s="42"/>
      <c r="AD81" s="42"/>
      <c r="AE81" s="42"/>
      <c r="AF81" s="42"/>
      <c r="AG81" s="42"/>
      <c r="AH81" s="19" t="s">
        <v>134</v>
      </c>
      <c r="AI81" s="19" t="s">
        <v>134</v>
      </c>
      <c r="AJ81" s="19" t="s">
        <v>134</v>
      </c>
      <c r="AK81" s="19" t="s">
        <v>134</v>
      </c>
      <c r="AL81" s="19" t="s">
        <v>134</v>
      </c>
      <c r="AM81" s="19" t="s">
        <v>134</v>
      </c>
      <c r="AN81" s="19" t="s">
        <v>134</v>
      </c>
      <c r="AO81" s="19" t="s">
        <v>134</v>
      </c>
      <c r="AP81" s="42"/>
      <c r="AQ81" s="42"/>
      <c r="AR81" s="42"/>
      <c r="AS81" s="42"/>
      <c r="AT81" s="42"/>
      <c r="AU81" s="42"/>
      <c r="AV81" s="19" t="s">
        <v>137</v>
      </c>
      <c r="AW81" s="42"/>
      <c r="BE81" s="19" t="s">
        <v>138</v>
      </c>
    </row>
    <row r="82" spans="1:62" ht="15">
      <c r="A82" s="96"/>
      <c r="B82" s="42"/>
      <c r="C82" s="19" t="s">
        <v>291</v>
      </c>
      <c r="D82" s="19">
        <v>2</v>
      </c>
      <c r="E82" s="32">
        <f t="shared" si="0"/>
        <v>45</v>
      </c>
      <c r="F82" s="19">
        <v>101144</v>
      </c>
      <c r="G82" s="19" t="s">
        <v>252</v>
      </c>
      <c r="H82" s="19">
        <v>22</v>
      </c>
      <c r="I82" s="36">
        <f t="shared" si="9"/>
        <v>1</v>
      </c>
      <c r="J82" s="37">
        <f t="shared" si="13"/>
        <v>39.6</v>
      </c>
      <c r="K82" s="38" t="e">
        <f>VLOOKUP(B82,'TINH TOAN'!$A$2:$C$46,3,0)</f>
        <v>#N/A</v>
      </c>
      <c r="L82" s="21"/>
      <c r="M82" s="21" t="s">
        <v>295</v>
      </c>
      <c r="N82" s="40"/>
      <c r="O82" s="40"/>
      <c r="P82" s="42"/>
      <c r="Q82" s="42"/>
      <c r="R82" s="19">
        <v>4</v>
      </c>
      <c r="S82" s="19">
        <v>4</v>
      </c>
      <c r="T82" s="19">
        <v>4</v>
      </c>
      <c r="U82" s="40"/>
      <c r="V82" s="40"/>
      <c r="W82" s="40"/>
      <c r="X82" s="19">
        <v>4</v>
      </c>
      <c r="Y82" s="19">
        <v>4</v>
      </c>
      <c r="Z82" s="19">
        <v>4</v>
      </c>
      <c r="AA82" s="19">
        <v>4</v>
      </c>
      <c r="AB82" s="19">
        <v>4</v>
      </c>
      <c r="AC82" s="19">
        <v>4</v>
      </c>
      <c r="AD82" s="19">
        <v>4</v>
      </c>
      <c r="AE82" s="42"/>
      <c r="AF82" s="42"/>
      <c r="AG82" s="42"/>
      <c r="AH82" s="42"/>
      <c r="AI82" s="42"/>
      <c r="AJ82" s="42"/>
      <c r="AK82" s="42"/>
      <c r="AL82" s="42"/>
      <c r="AM82" s="42"/>
      <c r="AN82" s="42"/>
      <c r="AO82" s="42"/>
      <c r="AP82" s="42"/>
      <c r="AQ82" s="42"/>
      <c r="AR82" s="42"/>
      <c r="AS82" s="42"/>
      <c r="AT82" s="42"/>
      <c r="AU82" s="42"/>
      <c r="AV82" s="19" t="s">
        <v>296</v>
      </c>
      <c r="AW82" s="42"/>
      <c r="BE82" s="19" t="s">
        <v>322</v>
      </c>
    </row>
    <row r="83" spans="1:62" ht="15">
      <c r="A83" s="96"/>
      <c r="B83" s="42"/>
      <c r="C83" s="19" t="s">
        <v>299</v>
      </c>
      <c r="D83" s="19">
        <v>1</v>
      </c>
      <c r="E83" s="32">
        <f t="shared" si="0"/>
        <v>32</v>
      </c>
      <c r="F83" s="19">
        <v>101144</v>
      </c>
      <c r="G83" s="19" t="s">
        <v>252</v>
      </c>
      <c r="H83" s="19">
        <v>22</v>
      </c>
      <c r="I83" s="36">
        <f t="shared" si="9"/>
        <v>0.85</v>
      </c>
      <c r="J83" s="37">
        <f t="shared" si="13"/>
        <v>16.32</v>
      </c>
      <c r="K83" s="38" t="e">
        <f>VLOOKUP(B83,'TINH TOAN'!$A$2:$C$46,3,0)</f>
        <v>#N/A</v>
      </c>
      <c r="L83" s="21"/>
      <c r="M83" s="21" t="s">
        <v>295</v>
      </c>
      <c r="N83" s="40"/>
      <c r="O83" s="40"/>
      <c r="P83" s="42"/>
      <c r="Q83" s="42"/>
      <c r="R83" s="19">
        <v>4</v>
      </c>
      <c r="S83" s="19">
        <v>4</v>
      </c>
      <c r="T83" s="19">
        <v>4</v>
      </c>
      <c r="U83" s="40"/>
      <c r="V83" s="40"/>
      <c r="W83" s="40"/>
      <c r="X83" s="19">
        <v>4</v>
      </c>
      <c r="Y83" s="19">
        <v>4</v>
      </c>
      <c r="Z83" s="19">
        <v>4</v>
      </c>
      <c r="AA83" s="19">
        <v>4</v>
      </c>
      <c r="AB83" s="19">
        <v>4</v>
      </c>
      <c r="AC83" s="19">
        <v>4</v>
      </c>
      <c r="AD83" s="19">
        <v>4</v>
      </c>
      <c r="AE83" s="42"/>
      <c r="AF83" s="42"/>
      <c r="AG83" s="42"/>
      <c r="AH83" s="42"/>
      <c r="AI83" s="42"/>
      <c r="AJ83" s="42"/>
      <c r="AK83" s="42"/>
      <c r="AL83" s="42"/>
      <c r="AM83" s="42"/>
      <c r="AN83" s="42"/>
      <c r="AO83" s="42"/>
      <c r="AP83" s="42"/>
      <c r="AQ83" s="42"/>
      <c r="AR83" s="42"/>
      <c r="AS83" s="42"/>
      <c r="AT83" s="42"/>
      <c r="AU83" s="42"/>
      <c r="AV83" s="19" t="s">
        <v>296</v>
      </c>
      <c r="AW83" s="42"/>
      <c r="BE83" s="19" t="s">
        <v>322</v>
      </c>
    </row>
    <row r="84" spans="1:62" ht="15">
      <c r="A84" s="96" t="s">
        <v>83</v>
      </c>
      <c r="B84" s="19" t="s">
        <v>9</v>
      </c>
      <c r="C84" s="92" t="s">
        <v>303</v>
      </c>
      <c r="D84" s="92">
        <v>4</v>
      </c>
      <c r="E84" s="32">
        <v>90</v>
      </c>
      <c r="F84" s="19">
        <v>101144</v>
      </c>
      <c r="G84" s="19" t="s">
        <v>252</v>
      </c>
      <c r="H84" s="19">
        <v>22</v>
      </c>
      <c r="I84" s="36">
        <f t="shared" si="9"/>
        <v>1.1000000000000001</v>
      </c>
      <c r="J84" s="37">
        <f t="shared" si="13"/>
        <v>87.12</v>
      </c>
      <c r="K84" s="38">
        <f>VLOOKUP(B84,'TINH TOAN'!$A$2:$C$46,3,0)</f>
        <v>433.68</v>
      </c>
      <c r="L84" s="40"/>
      <c r="M84" s="40"/>
      <c r="N84" s="40"/>
      <c r="O84" s="40"/>
      <c r="P84" s="42"/>
      <c r="Q84" s="19">
        <v>8</v>
      </c>
      <c r="R84" s="19">
        <v>8</v>
      </c>
      <c r="S84" s="19">
        <v>8</v>
      </c>
      <c r="T84" s="19">
        <v>8</v>
      </c>
      <c r="U84" s="21"/>
      <c r="V84" s="21"/>
      <c r="W84" s="21"/>
      <c r="X84" s="19">
        <v>8</v>
      </c>
      <c r="Y84" s="19">
        <v>8</v>
      </c>
      <c r="Z84" s="19">
        <v>8</v>
      </c>
      <c r="AA84" s="19">
        <v>8</v>
      </c>
      <c r="AB84" s="19">
        <v>8</v>
      </c>
      <c r="AC84" s="19">
        <v>8</v>
      </c>
      <c r="AD84" s="19">
        <v>8</v>
      </c>
      <c r="AE84" s="19">
        <v>2</v>
      </c>
      <c r="AF84" s="19"/>
      <c r="AG84" s="19"/>
      <c r="AH84" s="42"/>
      <c r="AI84" s="42"/>
      <c r="AJ84" s="42"/>
      <c r="AK84" s="42"/>
      <c r="AL84" s="42"/>
      <c r="AM84" s="42"/>
      <c r="AN84" s="42"/>
      <c r="AO84" s="42"/>
      <c r="AP84" s="42"/>
      <c r="AQ84" s="42"/>
      <c r="AR84" s="42"/>
      <c r="AS84" s="42"/>
      <c r="AT84" s="42"/>
      <c r="AU84" s="42"/>
      <c r="AV84" s="19"/>
      <c r="AW84" s="42"/>
      <c r="BE84" s="19"/>
    </row>
    <row r="85" spans="1:62" ht="15">
      <c r="A85" s="96" t="s">
        <v>178</v>
      </c>
      <c r="B85" s="19" t="s">
        <v>146</v>
      </c>
      <c r="C85" s="96" t="s">
        <v>307</v>
      </c>
      <c r="D85" s="19">
        <v>3</v>
      </c>
      <c r="E85" s="32">
        <v>67.5</v>
      </c>
      <c r="F85" s="19">
        <v>101144</v>
      </c>
      <c r="G85" s="19" t="s">
        <v>252</v>
      </c>
      <c r="H85" s="19">
        <v>22</v>
      </c>
      <c r="I85" s="36">
        <v>1</v>
      </c>
      <c r="J85" s="37">
        <f t="shared" si="13"/>
        <v>59.400000000000006</v>
      </c>
      <c r="K85" s="38">
        <f>VLOOKUP(B85,'TINH TOAN'!$A$2:$C$46,3,0)</f>
        <v>523.26</v>
      </c>
      <c r="L85" s="40"/>
      <c r="M85" s="40"/>
      <c r="N85" s="40"/>
      <c r="O85" s="40"/>
      <c r="P85" s="42"/>
      <c r="Q85" s="19">
        <v>8</v>
      </c>
      <c r="R85" s="19">
        <v>8</v>
      </c>
      <c r="S85" s="19">
        <v>8</v>
      </c>
      <c r="T85" s="19">
        <v>4</v>
      </c>
      <c r="U85" s="21"/>
      <c r="V85" s="21"/>
      <c r="W85" s="21"/>
      <c r="X85" s="19">
        <v>4</v>
      </c>
      <c r="Y85" s="19">
        <v>4</v>
      </c>
      <c r="Z85" s="19">
        <v>4</v>
      </c>
      <c r="AA85" s="19">
        <v>4</v>
      </c>
      <c r="AB85" s="19">
        <v>4</v>
      </c>
      <c r="AC85" s="19">
        <v>4</v>
      </c>
      <c r="AD85" s="19">
        <v>4</v>
      </c>
      <c r="AE85" s="19">
        <v>4</v>
      </c>
      <c r="AF85" s="19">
        <v>4</v>
      </c>
      <c r="AG85" s="42"/>
      <c r="AH85" s="42"/>
      <c r="AI85" s="42"/>
      <c r="AJ85" s="42"/>
      <c r="AK85" s="42"/>
      <c r="AL85" s="42"/>
      <c r="AM85" s="42"/>
      <c r="AN85" s="42"/>
      <c r="AO85" s="42"/>
      <c r="AP85" s="42"/>
      <c r="AQ85" s="42"/>
      <c r="AR85" s="42"/>
      <c r="AS85" s="42"/>
      <c r="AT85" s="42"/>
      <c r="AU85" s="42"/>
      <c r="AV85" s="19"/>
      <c r="AW85" s="42"/>
      <c r="BE85" s="19"/>
    </row>
    <row r="86" spans="1:62" ht="15">
      <c r="A86" s="96" t="s">
        <v>178</v>
      </c>
      <c r="B86" s="19" t="s">
        <v>146</v>
      </c>
      <c r="C86" s="96" t="s">
        <v>309</v>
      </c>
      <c r="D86" s="19">
        <v>1</v>
      </c>
      <c r="E86" s="32">
        <v>32</v>
      </c>
      <c r="F86" s="19">
        <v>101144</v>
      </c>
      <c r="G86" s="19" t="s">
        <v>252</v>
      </c>
      <c r="H86" s="19">
        <v>22</v>
      </c>
      <c r="I86" s="36">
        <v>0.85</v>
      </c>
      <c r="J86" s="37">
        <f t="shared" si="13"/>
        <v>16.32</v>
      </c>
      <c r="K86" s="38">
        <f>VLOOKUP(B86,'TINH TOAN'!$A$2:$C$46,3,0)</f>
        <v>523.26</v>
      </c>
      <c r="L86" s="40"/>
      <c r="M86" s="40"/>
      <c r="N86" s="40"/>
      <c r="O86" s="40"/>
      <c r="P86" s="42"/>
      <c r="Q86" s="42"/>
      <c r="R86" s="19"/>
      <c r="S86" s="42"/>
      <c r="T86" s="19">
        <v>4</v>
      </c>
      <c r="U86" s="21"/>
      <c r="V86" s="21"/>
      <c r="W86" s="40"/>
      <c r="X86" s="19">
        <v>4</v>
      </c>
      <c r="Y86" s="19">
        <v>4</v>
      </c>
      <c r="Z86" s="19">
        <v>4</v>
      </c>
      <c r="AA86" s="19">
        <v>4</v>
      </c>
      <c r="AB86" s="19">
        <v>4</v>
      </c>
      <c r="AC86" s="19">
        <v>4</v>
      </c>
      <c r="AD86" s="19">
        <v>4</v>
      </c>
      <c r="AE86" s="19">
        <v>4</v>
      </c>
      <c r="AF86" s="19"/>
      <c r="AG86" s="42"/>
      <c r="AH86" s="42"/>
      <c r="AI86" s="42"/>
      <c r="AJ86" s="42"/>
      <c r="AK86" s="42"/>
      <c r="AL86" s="42"/>
      <c r="AM86" s="42"/>
      <c r="AN86" s="42"/>
      <c r="AO86" s="42"/>
      <c r="AP86" s="42"/>
      <c r="AQ86" s="42"/>
      <c r="AR86" s="42"/>
      <c r="AS86" s="42"/>
      <c r="AT86" s="42"/>
      <c r="AU86" s="42"/>
      <c r="AV86" s="19"/>
      <c r="AW86" s="42"/>
      <c r="BE86" s="19"/>
    </row>
    <row r="87" spans="1:62" ht="15">
      <c r="A87" s="96" t="s">
        <v>100</v>
      </c>
      <c r="B87" s="19" t="s">
        <v>82</v>
      </c>
      <c r="C87" s="19" t="s">
        <v>310</v>
      </c>
      <c r="D87" s="19">
        <v>4</v>
      </c>
      <c r="E87" s="32">
        <f t="shared" ref="E87:E89" si="14">IF(LEFT(C87,3)="TH ",D87*32,D87*22.5)</f>
        <v>90</v>
      </c>
      <c r="F87" s="19">
        <v>101144</v>
      </c>
      <c r="G87" s="19" t="s">
        <v>252</v>
      </c>
      <c r="H87" s="19">
        <v>22</v>
      </c>
      <c r="I87" s="36">
        <f t="shared" ref="I87:I90" si="15">IF(LEFT(C87,5)="Đồ án",1, IF(LEFT(C87,3)="TH ",IF(H87&gt;=36,1.4,IF(H87&gt;=31,1.2,IF(H87&gt;=26,1.1,IF(H87&gt;=25,1,IF(H87&gt;=20,0.85,0.75))))),IF(RIGHT(C87,9)="xí nghiệp",IF(H87&gt;=25,1,IF(H87&gt;=15,0.7,0.5)),IF(E87&gt;=150,1.3,IF(E87&gt;=101,1.2,IF(E87&gt;=61,1.1,1))))))</f>
        <v>1</v>
      </c>
      <c r="J87" s="37">
        <f t="shared" si="13"/>
        <v>44</v>
      </c>
      <c r="K87" s="38">
        <f>VLOOKUP(B87,'TINH TOAN'!$A$2:$C$46,3,0)</f>
        <v>487.34000000000003</v>
      </c>
      <c r="L87" s="40"/>
      <c r="M87" s="40"/>
      <c r="N87" s="40"/>
      <c r="O87" s="40"/>
      <c r="P87" s="42"/>
      <c r="Q87" s="42"/>
      <c r="R87" s="19" t="s">
        <v>134</v>
      </c>
      <c r="S87" s="42"/>
      <c r="T87" s="42"/>
      <c r="U87" s="40"/>
      <c r="V87" s="40"/>
      <c r="W87" s="40"/>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19" t="s">
        <v>311</v>
      </c>
      <c r="AW87" s="42"/>
      <c r="BE87" s="19" t="s">
        <v>194</v>
      </c>
    </row>
    <row r="88" spans="1:62" ht="15">
      <c r="A88" s="96"/>
      <c r="B88" s="118"/>
      <c r="C88" s="118" t="s">
        <v>312</v>
      </c>
      <c r="D88" s="118">
        <v>6</v>
      </c>
      <c r="E88" s="121">
        <f t="shared" si="14"/>
        <v>135</v>
      </c>
      <c r="F88" s="118">
        <v>101144</v>
      </c>
      <c r="G88" s="118" t="s">
        <v>252</v>
      </c>
      <c r="H88" s="118">
        <v>11</v>
      </c>
      <c r="I88" s="123">
        <f t="shared" si="15"/>
        <v>0.5</v>
      </c>
      <c r="J88" s="125">
        <f t="shared" si="13"/>
        <v>45</v>
      </c>
      <c r="K88" s="126" t="e">
        <f>VLOOKUP(B88,'TINH TOAN'!$A$2:$C$46,3,0)</f>
        <v>#N/A</v>
      </c>
      <c r="L88" s="127"/>
      <c r="M88" s="118" t="s">
        <v>313</v>
      </c>
      <c r="N88" s="40"/>
      <c r="O88" s="40"/>
      <c r="P88" s="42"/>
      <c r="Q88" s="42"/>
      <c r="R88" s="42"/>
      <c r="S88" s="42"/>
      <c r="T88" s="42"/>
      <c r="U88" s="40"/>
      <c r="V88" s="40"/>
      <c r="W88" s="40"/>
      <c r="X88" s="42"/>
      <c r="Y88" s="42"/>
      <c r="Z88" s="42"/>
      <c r="AA88" s="42"/>
      <c r="AB88" s="42"/>
      <c r="AC88" s="42"/>
      <c r="AD88" s="42"/>
      <c r="AE88" s="42"/>
      <c r="AF88" s="42"/>
      <c r="AG88" s="42"/>
      <c r="AH88" s="19" t="s">
        <v>134</v>
      </c>
      <c r="AI88" s="19" t="s">
        <v>134</v>
      </c>
      <c r="AJ88" s="19" t="s">
        <v>134</v>
      </c>
      <c r="AK88" s="19" t="s">
        <v>134</v>
      </c>
      <c r="AL88" s="19" t="s">
        <v>134</v>
      </c>
      <c r="AM88" s="19" t="s">
        <v>134</v>
      </c>
      <c r="AN88" s="19" t="s">
        <v>134</v>
      </c>
      <c r="AO88" s="19" t="s">
        <v>134</v>
      </c>
      <c r="AP88" s="42"/>
      <c r="AQ88" s="42"/>
      <c r="AR88" s="42"/>
      <c r="AS88" s="42"/>
      <c r="AT88" s="42"/>
      <c r="AU88" s="42"/>
      <c r="AV88" s="19" t="s">
        <v>137</v>
      </c>
      <c r="AW88" s="42"/>
      <c r="BE88" s="19" t="s">
        <v>138</v>
      </c>
    </row>
    <row r="89" spans="1:62" ht="15">
      <c r="A89" s="96"/>
      <c r="B89" s="118"/>
      <c r="C89" s="118" t="s">
        <v>312</v>
      </c>
      <c r="D89" s="118">
        <v>6</v>
      </c>
      <c r="E89" s="121">
        <f t="shared" si="14"/>
        <v>135</v>
      </c>
      <c r="F89" s="118">
        <v>101144</v>
      </c>
      <c r="G89" s="118" t="s">
        <v>252</v>
      </c>
      <c r="H89" s="118">
        <v>11</v>
      </c>
      <c r="I89" s="123">
        <f t="shared" si="15"/>
        <v>0.5</v>
      </c>
      <c r="J89" s="125">
        <f t="shared" si="13"/>
        <v>45</v>
      </c>
      <c r="K89" s="126" t="e">
        <f>VLOOKUP(B89,'TINH TOAN'!$A$2:$C$46,3,0)</f>
        <v>#N/A</v>
      </c>
      <c r="L89" s="127"/>
      <c r="M89" s="118" t="s">
        <v>313</v>
      </c>
      <c r="N89" s="40"/>
      <c r="O89" s="40"/>
      <c r="P89" s="42"/>
      <c r="Q89" s="42"/>
      <c r="R89" s="42"/>
      <c r="S89" s="42"/>
      <c r="T89" s="42"/>
      <c r="U89" s="40"/>
      <c r="V89" s="40"/>
      <c r="W89" s="40"/>
      <c r="X89" s="42"/>
      <c r="Y89" s="42"/>
      <c r="Z89" s="42"/>
      <c r="AA89" s="42"/>
      <c r="AB89" s="42"/>
      <c r="AC89" s="42"/>
      <c r="AD89" s="42"/>
      <c r="AE89" s="42"/>
      <c r="AF89" s="42"/>
      <c r="AG89" s="42"/>
      <c r="AH89" s="19"/>
      <c r="AI89" s="19"/>
      <c r="AJ89" s="19"/>
      <c r="AK89" s="19"/>
      <c r="AL89" s="19"/>
      <c r="AM89" s="19"/>
      <c r="AN89" s="19"/>
      <c r="AO89" s="19"/>
      <c r="AP89" s="42"/>
      <c r="AQ89" s="42"/>
      <c r="AR89" s="42"/>
      <c r="AS89" s="42"/>
      <c r="AT89" s="42"/>
      <c r="AU89" s="42"/>
      <c r="AV89" s="19"/>
      <c r="AW89" s="42"/>
      <c r="BE89" s="19"/>
    </row>
    <row r="90" spans="1:62" ht="15">
      <c r="A90" s="96" t="s">
        <v>180</v>
      </c>
      <c r="B90" s="19" t="s">
        <v>149</v>
      </c>
      <c r="C90" s="19" t="s">
        <v>349</v>
      </c>
      <c r="D90" s="19">
        <v>2</v>
      </c>
      <c r="E90" s="32">
        <v>45</v>
      </c>
      <c r="F90" s="19">
        <v>101145</v>
      </c>
      <c r="G90" s="19" t="s">
        <v>99</v>
      </c>
      <c r="H90" s="19">
        <v>24</v>
      </c>
      <c r="I90" s="36">
        <f t="shared" si="15"/>
        <v>1</v>
      </c>
      <c r="J90" s="105">
        <f t="shared" si="13"/>
        <v>39.6</v>
      </c>
      <c r="K90" s="38">
        <f>VLOOKUP(B90,'TINH TOAN'!$A$2:$C$46,3,0)</f>
        <v>346.82</v>
      </c>
      <c r="L90" s="40"/>
      <c r="M90" s="21" t="s">
        <v>351</v>
      </c>
      <c r="N90" s="21" t="s">
        <v>352</v>
      </c>
      <c r="O90" s="40"/>
      <c r="P90" s="42"/>
      <c r="Q90" s="42"/>
      <c r="R90" s="19"/>
      <c r="S90" s="42"/>
      <c r="T90" s="42"/>
      <c r="U90" s="40"/>
      <c r="V90" s="40"/>
      <c r="W90" s="40"/>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19"/>
      <c r="AW90" s="42"/>
      <c r="BE90" s="19"/>
    </row>
    <row r="91" spans="1:62" ht="15">
      <c r="A91" s="96" t="s">
        <v>180</v>
      </c>
      <c r="B91" s="19" t="s">
        <v>149</v>
      </c>
      <c r="C91" s="19" t="s">
        <v>353</v>
      </c>
      <c r="D91" s="19">
        <v>1</v>
      </c>
      <c r="E91" s="32">
        <v>32</v>
      </c>
      <c r="F91" s="19">
        <v>101145</v>
      </c>
      <c r="G91" s="19" t="s">
        <v>99</v>
      </c>
      <c r="H91" s="19">
        <v>24</v>
      </c>
      <c r="I91" s="36">
        <v>1</v>
      </c>
      <c r="J91" s="37">
        <f t="shared" si="13"/>
        <v>19.8</v>
      </c>
      <c r="K91" s="38">
        <f>VLOOKUP(B91,'TINH TOAN'!$A$2:$C$46,3,0)</f>
        <v>346.82</v>
      </c>
      <c r="L91" s="40"/>
      <c r="M91" s="21" t="s">
        <v>351</v>
      </c>
      <c r="N91" s="40"/>
      <c r="O91" s="40"/>
      <c r="P91" s="42"/>
      <c r="Q91" s="42"/>
      <c r="R91" s="19"/>
      <c r="S91" s="42"/>
      <c r="T91" s="42"/>
      <c r="U91" s="40"/>
      <c r="V91" s="40"/>
      <c r="W91" s="40"/>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19"/>
      <c r="AW91" s="42"/>
      <c r="BE91" s="19"/>
    </row>
    <row r="92" spans="1:62" ht="15">
      <c r="A92" s="96" t="s">
        <v>83</v>
      </c>
      <c r="B92" s="92" t="s">
        <v>9</v>
      </c>
      <c r="C92" s="92" t="s">
        <v>303</v>
      </c>
      <c r="D92" s="92">
        <v>4</v>
      </c>
      <c r="E92" s="32">
        <v>90</v>
      </c>
      <c r="F92" s="92">
        <v>101145</v>
      </c>
      <c r="G92" s="19" t="s">
        <v>99</v>
      </c>
      <c r="H92" s="92">
        <v>24</v>
      </c>
      <c r="I92" s="36">
        <v>1</v>
      </c>
      <c r="J92" s="93">
        <f t="shared" si="13"/>
        <v>79.2</v>
      </c>
      <c r="K92" s="38">
        <f>VLOOKUP(B92,'TINH TOAN'!$A$2:$C$46,3,0)</f>
        <v>433.68</v>
      </c>
      <c r="L92" s="94"/>
      <c r="M92" s="92"/>
      <c r="N92" s="94"/>
      <c r="O92" s="94"/>
      <c r="P92" s="92">
        <v>8</v>
      </c>
      <c r="Q92" s="92">
        <v>8</v>
      </c>
      <c r="R92" s="92">
        <v>8</v>
      </c>
      <c r="S92" s="92">
        <v>8</v>
      </c>
      <c r="T92" s="92">
        <v>8</v>
      </c>
      <c r="U92" s="94"/>
      <c r="V92" s="94"/>
      <c r="W92" s="94"/>
      <c r="X92" s="92">
        <v>4</v>
      </c>
      <c r="Y92" s="92">
        <v>4</v>
      </c>
      <c r="Z92" s="92">
        <v>4</v>
      </c>
      <c r="AA92" s="92">
        <v>4</v>
      </c>
      <c r="AB92" s="92">
        <v>4</v>
      </c>
      <c r="AC92" s="92">
        <v>4</v>
      </c>
      <c r="AD92" s="92">
        <v>4</v>
      </c>
      <c r="AE92" s="92">
        <v>4</v>
      </c>
      <c r="AF92" s="92">
        <v>4</v>
      </c>
      <c r="AG92" s="92">
        <v>4</v>
      </c>
      <c r="AH92" s="92">
        <v>4</v>
      </c>
      <c r="AI92" s="92">
        <v>4</v>
      </c>
      <c r="AJ92" s="92"/>
      <c r="AK92" s="92"/>
      <c r="AL92" s="92"/>
      <c r="AM92" s="92"/>
      <c r="AN92" s="92"/>
      <c r="AO92" s="92"/>
      <c r="AP92" s="92"/>
      <c r="AQ92" s="94"/>
      <c r="AR92" s="94"/>
      <c r="AS92" s="94"/>
      <c r="AT92" s="94"/>
      <c r="AU92" s="94"/>
      <c r="AV92" s="92"/>
      <c r="AW92" s="94"/>
      <c r="AX92" s="95"/>
      <c r="AY92" s="95"/>
      <c r="AZ92" s="95"/>
      <c r="BA92" s="95"/>
      <c r="BB92" s="95"/>
      <c r="BC92" s="95"/>
      <c r="BD92" s="95"/>
      <c r="BE92" s="92"/>
      <c r="BF92" s="95"/>
      <c r="BG92" s="95"/>
      <c r="BH92" s="95"/>
      <c r="BI92" s="95"/>
      <c r="BJ92" s="95"/>
    </row>
    <row r="93" spans="1:62" ht="15">
      <c r="A93" s="96" t="s">
        <v>83</v>
      </c>
      <c r="B93" s="19" t="s">
        <v>9</v>
      </c>
      <c r="C93" s="19" t="s">
        <v>355</v>
      </c>
      <c r="D93" s="19">
        <v>3</v>
      </c>
      <c r="E93" s="32">
        <v>67.5</v>
      </c>
      <c r="F93" s="19">
        <v>101145</v>
      </c>
      <c r="G93" s="19" t="s">
        <v>99</v>
      </c>
      <c r="H93" s="19">
        <v>24</v>
      </c>
      <c r="I93" s="36">
        <v>1</v>
      </c>
      <c r="J93" s="37"/>
      <c r="K93" s="38">
        <f>VLOOKUP(B93,'TINH TOAN'!$A$2:$C$46,3,0)</f>
        <v>433.68</v>
      </c>
      <c r="L93" s="40"/>
      <c r="M93" s="40"/>
      <c r="N93" s="21" t="s">
        <v>357</v>
      </c>
      <c r="O93" s="40"/>
      <c r="P93" s="42"/>
      <c r="Q93" s="42"/>
      <c r="R93" s="19"/>
      <c r="S93" s="42"/>
      <c r="T93" s="42"/>
      <c r="U93" s="40"/>
      <c r="V93" s="40"/>
      <c r="W93" s="40"/>
      <c r="X93" s="19">
        <v>4</v>
      </c>
      <c r="Y93" s="19">
        <v>4</v>
      </c>
      <c r="Z93" s="19">
        <v>4</v>
      </c>
      <c r="AA93" s="19">
        <v>4</v>
      </c>
      <c r="AB93" s="19">
        <v>4</v>
      </c>
      <c r="AC93" s="19">
        <v>4</v>
      </c>
      <c r="AD93" s="19">
        <v>4</v>
      </c>
      <c r="AE93" s="19">
        <v>4</v>
      </c>
      <c r="AF93" s="19">
        <v>4</v>
      </c>
      <c r="AG93" s="19">
        <v>4</v>
      </c>
      <c r="AH93" s="19">
        <v>4</v>
      </c>
      <c r="AI93" s="19">
        <v>4</v>
      </c>
      <c r="AJ93" s="19">
        <v>4</v>
      </c>
      <c r="AK93" s="19">
        <v>4</v>
      </c>
      <c r="AL93" s="19">
        <v>4</v>
      </c>
      <c r="AM93" s="19">
        <v>4</v>
      </c>
      <c r="AN93" s="19">
        <v>4</v>
      </c>
      <c r="AO93" s="19"/>
      <c r="AP93" s="19"/>
      <c r="AQ93" s="42"/>
      <c r="AR93" s="42"/>
      <c r="AS93" s="42"/>
      <c r="AT93" s="42"/>
      <c r="AU93" s="42"/>
      <c r="AV93" s="19"/>
      <c r="AW93" s="42"/>
      <c r="BE93" s="19"/>
    </row>
    <row r="94" spans="1:62" ht="15">
      <c r="A94" s="96" t="s">
        <v>83</v>
      </c>
      <c r="B94" s="19" t="s">
        <v>9</v>
      </c>
      <c r="C94" s="19" t="s">
        <v>358</v>
      </c>
      <c r="D94" s="19">
        <v>1</v>
      </c>
      <c r="E94" s="32">
        <v>21</v>
      </c>
      <c r="F94" s="19">
        <v>101145</v>
      </c>
      <c r="G94" s="19" t="s">
        <v>99</v>
      </c>
      <c r="H94" s="19">
        <v>24</v>
      </c>
      <c r="I94" s="36">
        <v>0.85</v>
      </c>
      <c r="J94" s="37"/>
      <c r="K94" s="38">
        <f>VLOOKUP(B94,'TINH TOAN'!$A$2:$C$46,3,0)</f>
        <v>433.68</v>
      </c>
      <c r="L94" s="40"/>
      <c r="M94" s="40"/>
      <c r="N94" s="40"/>
      <c r="O94" s="40"/>
      <c r="P94" s="42"/>
      <c r="Q94" s="42"/>
      <c r="R94" s="19"/>
      <c r="S94" s="42"/>
      <c r="T94" s="42"/>
      <c r="U94" s="40"/>
      <c r="V94" s="40"/>
      <c r="W94" s="40"/>
      <c r="X94" s="42"/>
      <c r="Y94" s="42"/>
      <c r="Z94" s="42"/>
      <c r="AA94" s="42"/>
      <c r="AB94" s="42"/>
      <c r="AC94" s="42"/>
      <c r="AD94" s="42"/>
      <c r="AE94" s="42"/>
      <c r="AF94" s="42"/>
      <c r="AG94" s="19">
        <v>4</v>
      </c>
      <c r="AH94" s="19">
        <v>4</v>
      </c>
      <c r="AI94" s="19">
        <v>4</v>
      </c>
      <c r="AJ94" s="19">
        <v>4</v>
      </c>
      <c r="AK94" s="19">
        <v>4</v>
      </c>
      <c r="AL94" s="19">
        <v>5</v>
      </c>
      <c r="AM94" s="19">
        <v>5</v>
      </c>
      <c r="AN94" s="42"/>
      <c r="AO94" s="42"/>
      <c r="AP94" s="42"/>
      <c r="AQ94" s="42"/>
      <c r="AR94" s="42"/>
      <c r="AS94" s="42"/>
      <c r="AT94" s="42"/>
      <c r="AU94" s="42"/>
      <c r="AV94" s="19"/>
      <c r="AW94" s="42"/>
      <c r="BE94" s="19"/>
    </row>
    <row r="95" spans="1:62" ht="15">
      <c r="A95" s="96" t="s">
        <v>95</v>
      </c>
      <c r="B95" s="19" t="s">
        <v>92</v>
      </c>
      <c r="C95" s="19" t="s">
        <v>310</v>
      </c>
      <c r="D95" s="19">
        <v>4</v>
      </c>
      <c r="E95" s="32">
        <f t="shared" ref="E95:E132" si="16">IF(LEFT(C95,3)="TH ",D95*32,D95*22.5)</f>
        <v>90</v>
      </c>
      <c r="F95" s="19">
        <v>101145</v>
      </c>
      <c r="G95" s="19" t="s">
        <v>99</v>
      </c>
      <c r="H95" s="19">
        <v>24</v>
      </c>
      <c r="I95" s="36">
        <f t="shared" ref="I95:I98" si="17">IF(LEFT(C95,5)="Đồ án",1, IF(LEFT(C95,3)="TH ",IF(H95&gt;=36,1.4,IF(H95&gt;=31,1.2,IF(H95&gt;=26,1.1,IF(H95&gt;=25,1,IF(H95&gt;=20,0.85,0.75))))),IF(RIGHT(C95,9)="xí nghiệp",IF(H95&gt;=25,1,IF(H95&gt;=15,0.7,0.5)),IF(E95&gt;=150,1.3,IF(E95&gt;=101,1.2,IF(E95&gt;=61,1.1,1))))))</f>
        <v>1</v>
      </c>
      <c r="J95" s="37">
        <f t="shared" ref="J95:J155" si="18">(IF(OR(LEFT(C95,5)="Đồ án",RIGHT(C95,10)="tốt nghiệp"),H95*2,IF(LEFT(C95,3)="TH ",I95*E95*0.6,IF(RIGHT(C95,4)="NVSP",H95*3*2,IF(RIGHT(C95,9)="xí nghiệp",D95*5*3*I95,D95*18*I95*1.1)))))</f>
        <v>48</v>
      </c>
      <c r="K95" s="38">
        <f>VLOOKUP(B95,'TINH TOAN'!$A$2:$C$46,3,0)</f>
        <v>573.46</v>
      </c>
      <c r="L95" s="40"/>
      <c r="M95" s="40"/>
      <c r="N95" s="40"/>
      <c r="O95" s="40"/>
      <c r="P95" s="42"/>
      <c r="Q95" s="42"/>
      <c r="R95" s="19" t="s">
        <v>134</v>
      </c>
      <c r="S95" s="42"/>
      <c r="T95" s="42"/>
      <c r="U95" s="40"/>
      <c r="V95" s="40"/>
      <c r="W95" s="40"/>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19" t="s">
        <v>311</v>
      </c>
      <c r="AW95" s="42"/>
      <c r="BE95" s="19" t="s">
        <v>194</v>
      </c>
    </row>
    <row r="96" spans="1:62" ht="15">
      <c r="A96" s="96" t="s">
        <v>95</v>
      </c>
      <c r="B96" s="102" t="s">
        <v>92</v>
      </c>
      <c r="C96" s="102" t="s">
        <v>312</v>
      </c>
      <c r="D96" s="102">
        <v>6</v>
      </c>
      <c r="E96" s="103">
        <f t="shared" si="16"/>
        <v>135</v>
      </c>
      <c r="F96" s="102">
        <v>101145</v>
      </c>
      <c r="G96" s="102" t="s">
        <v>99</v>
      </c>
      <c r="H96" s="102">
        <v>24</v>
      </c>
      <c r="I96" s="104">
        <f t="shared" si="17"/>
        <v>0.7</v>
      </c>
      <c r="J96" s="105">
        <f t="shared" si="18"/>
        <v>62.999999999999993</v>
      </c>
      <c r="K96" s="38">
        <f>VLOOKUP(B96,'TINH TOAN'!$A$2:$C$46,3,0)</f>
        <v>573.46</v>
      </c>
      <c r="L96" s="129"/>
      <c r="M96" s="102" t="s">
        <v>362</v>
      </c>
      <c r="N96" s="40"/>
      <c r="O96" s="40"/>
      <c r="P96" s="42"/>
      <c r="Q96" s="42"/>
      <c r="R96" s="42"/>
      <c r="S96" s="42"/>
      <c r="T96" s="42"/>
      <c r="U96" s="40"/>
      <c r="V96" s="40"/>
      <c r="W96" s="40"/>
      <c r="X96" s="42"/>
      <c r="Y96" s="42"/>
      <c r="Z96" s="42"/>
      <c r="AA96" s="42"/>
      <c r="AB96" s="42"/>
      <c r="AC96" s="42"/>
      <c r="AD96" s="42"/>
      <c r="AE96" s="42"/>
      <c r="AF96" s="42"/>
      <c r="AG96" s="42"/>
      <c r="AH96" s="19" t="s">
        <v>134</v>
      </c>
      <c r="AI96" s="19" t="s">
        <v>134</v>
      </c>
      <c r="AJ96" s="19" t="s">
        <v>134</v>
      </c>
      <c r="AK96" s="19" t="s">
        <v>134</v>
      </c>
      <c r="AL96" s="19" t="s">
        <v>134</v>
      </c>
      <c r="AM96" s="19" t="s">
        <v>134</v>
      </c>
      <c r="AN96" s="19" t="s">
        <v>134</v>
      </c>
      <c r="AO96" s="19" t="s">
        <v>134</v>
      </c>
      <c r="AP96" s="42"/>
      <c r="AQ96" s="42"/>
      <c r="AR96" s="42"/>
      <c r="AS96" s="42"/>
      <c r="AT96" s="42"/>
      <c r="AU96" s="42"/>
      <c r="AV96" s="19" t="s">
        <v>137</v>
      </c>
      <c r="AW96" s="42"/>
      <c r="BE96" s="19" t="s">
        <v>138</v>
      </c>
    </row>
    <row r="97" spans="1:62" ht="15">
      <c r="A97" s="96" t="s">
        <v>111</v>
      </c>
      <c r="B97" s="19" t="s">
        <v>93</v>
      </c>
      <c r="C97" s="19" t="s">
        <v>310</v>
      </c>
      <c r="D97" s="19">
        <v>4</v>
      </c>
      <c r="E97" s="32">
        <f t="shared" si="16"/>
        <v>90</v>
      </c>
      <c r="F97" s="19">
        <v>101146</v>
      </c>
      <c r="G97" s="19" t="s">
        <v>99</v>
      </c>
      <c r="H97" s="19">
        <v>15</v>
      </c>
      <c r="I97" s="36">
        <f t="shared" si="17"/>
        <v>1</v>
      </c>
      <c r="J97" s="37">
        <f t="shared" si="18"/>
        <v>30</v>
      </c>
      <c r="K97" s="38">
        <f>VLOOKUP(B97,'TINH TOAN'!$A$2:$C$46,3,0)</f>
        <v>355.88</v>
      </c>
      <c r="L97" s="40"/>
      <c r="M97" s="40"/>
      <c r="N97" s="40"/>
      <c r="O97" s="40"/>
      <c r="P97" s="42"/>
      <c r="Q97" s="42"/>
      <c r="R97" s="19" t="s">
        <v>134</v>
      </c>
      <c r="S97" s="42"/>
      <c r="T97" s="42"/>
      <c r="U97" s="40"/>
      <c r="V97" s="40"/>
      <c r="W97" s="40"/>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19" t="s">
        <v>296</v>
      </c>
      <c r="AW97" s="42"/>
      <c r="BE97" s="19" t="s">
        <v>194</v>
      </c>
    </row>
    <row r="98" spans="1:62" ht="15">
      <c r="A98" s="96"/>
      <c r="B98" s="19"/>
      <c r="C98" s="19" t="s">
        <v>312</v>
      </c>
      <c r="D98" s="19">
        <v>6</v>
      </c>
      <c r="E98" s="32">
        <f t="shared" si="16"/>
        <v>135</v>
      </c>
      <c r="F98" s="19">
        <v>101146</v>
      </c>
      <c r="G98" s="19" t="s">
        <v>99</v>
      </c>
      <c r="H98" s="19">
        <v>15</v>
      </c>
      <c r="I98" s="36">
        <f t="shared" si="17"/>
        <v>0.7</v>
      </c>
      <c r="J98" s="37">
        <f t="shared" si="18"/>
        <v>62.999999999999993</v>
      </c>
      <c r="K98" s="38" t="e">
        <f>VLOOKUP(B98,'TINH TOAN'!$A$2:$C$46,3,0)</f>
        <v>#N/A</v>
      </c>
      <c r="L98" s="21"/>
      <c r="M98" s="21" t="s">
        <v>366</v>
      </c>
      <c r="N98" s="40"/>
      <c r="O98" s="40"/>
      <c r="P98" s="42"/>
      <c r="Q98" s="42"/>
      <c r="R98" s="42"/>
      <c r="S98" s="42"/>
      <c r="T98" s="42"/>
      <c r="U98" s="40"/>
      <c r="V98" s="40"/>
      <c r="W98" s="40"/>
      <c r="X98" s="42"/>
      <c r="Y98" s="42"/>
      <c r="Z98" s="42"/>
      <c r="AA98" s="42"/>
      <c r="AB98" s="42"/>
      <c r="AC98" s="42"/>
      <c r="AD98" s="42"/>
      <c r="AE98" s="42"/>
      <c r="AF98" s="42"/>
      <c r="AG98" s="42"/>
      <c r="AH98" s="19" t="s">
        <v>134</v>
      </c>
      <c r="AI98" s="19" t="s">
        <v>134</v>
      </c>
      <c r="AJ98" s="19" t="s">
        <v>134</v>
      </c>
      <c r="AK98" s="19" t="s">
        <v>134</v>
      </c>
      <c r="AL98" s="19" t="s">
        <v>134</v>
      </c>
      <c r="AM98" s="19" t="s">
        <v>134</v>
      </c>
      <c r="AN98" s="19" t="s">
        <v>134</v>
      </c>
      <c r="AO98" s="19" t="s">
        <v>134</v>
      </c>
      <c r="AP98" s="42"/>
      <c r="AQ98" s="42"/>
      <c r="AR98" s="42"/>
      <c r="AS98" s="42"/>
      <c r="AT98" s="42"/>
      <c r="AU98" s="42"/>
      <c r="AV98" s="19" t="s">
        <v>137</v>
      </c>
      <c r="AW98" s="42"/>
      <c r="BE98" s="19" t="s">
        <v>138</v>
      </c>
    </row>
    <row r="99" spans="1:62" ht="15">
      <c r="A99" s="96" t="s">
        <v>198</v>
      </c>
      <c r="B99" s="130" t="s">
        <v>169</v>
      </c>
      <c r="C99" s="130" t="s">
        <v>303</v>
      </c>
      <c r="D99" s="130">
        <v>4</v>
      </c>
      <c r="E99" s="32">
        <f t="shared" si="16"/>
        <v>90</v>
      </c>
      <c r="F99" s="130">
        <v>101146</v>
      </c>
      <c r="G99" s="130" t="s">
        <v>99</v>
      </c>
      <c r="H99" s="130">
        <v>15</v>
      </c>
      <c r="I99" s="36">
        <v>1.1000000000000001</v>
      </c>
      <c r="J99" s="93">
        <f t="shared" si="18"/>
        <v>87.12</v>
      </c>
      <c r="K99" s="38">
        <f>VLOOKUP(B99,'TINH TOAN'!$A$2:$C$46,3,0)</f>
        <v>126.72</v>
      </c>
      <c r="L99" s="131"/>
      <c r="M99" s="92"/>
      <c r="N99" s="131"/>
      <c r="O99" s="131"/>
      <c r="P99" s="130">
        <v>8</v>
      </c>
      <c r="Q99" s="130">
        <v>8</v>
      </c>
      <c r="R99" s="92">
        <v>8</v>
      </c>
      <c r="S99" s="92">
        <v>8</v>
      </c>
      <c r="T99" s="92">
        <v>8</v>
      </c>
      <c r="U99" s="94"/>
      <c r="V99" s="94"/>
      <c r="W99" s="94"/>
      <c r="X99" s="92">
        <v>4</v>
      </c>
      <c r="Y99" s="92">
        <v>4</v>
      </c>
      <c r="Z99" s="92">
        <v>4</v>
      </c>
      <c r="AA99" s="92">
        <v>4</v>
      </c>
      <c r="AB99" s="92">
        <v>4</v>
      </c>
      <c r="AC99" s="92">
        <v>4</v>
      </c>
      <c r="AD99" s="92">
        <v>4</v>
      </c>
      <c r="AE99" s="92">
        <v>4</v>
      </c>
      <c r="AF99" s="92">
        <v>4</v>
      </c>
      <c r="AG99" s="92">
        <v>4</v>
      </c>
      <c r="AH99" s="92">
        <v>4</v>
      </c>
      <c r="AI99" s="92">
        <v>4</v>
      </c>
      <c r="AJ99" s="92"/>
      <c r="AK99" s="92"/>
      <c r="AL99" s="92"/>
      <c r="AM99" s="92"/>
      <c r="AN99" s="92"/>
      <c r="AO99" s="92"/>
      <c r="AP99" s="92"/>
      <c r="AQ99" s="131"/>
      <c r="AR99" s="131"/>
      <c r="AS99" s="131"/>
      <c r="AT99" s="131"/>
      <c r="AU99" s="131"/>
      <c r="AV99" s="130"/>
      <c r="AW99" s="131"/>
      <c r="AX99" s="95"/>
      <c r="AY99" s="95"/>
      <c r="AZ99" s="95"/>
      <c r="BA99" s="95"/>
      <c r="BB99" s="95"/>
      <c r="BC99" s="95"/>
      <c r="BD99" s="95"/>
      <c r="BE99" s="130"/>
      <c r="BF99" s="95"/>
      <c r="BG99" s="95"/>
      <c r="BH99" s="95"/>
      <c r="BI99" s="95"/>
      <c r="BJ99" s="95"/>
    </row>
    <row r="100" spans="1:62" ht="15">
      <c r="A100" s="96" t="s">
        <v>111</v>
      </c>
      <c r="B100" s="132" t="s">
        <v>93</v>
      </c>
      <c r="C100" s="132" t="s">
        <v>371</v>
      </c>
      <c r="D100" s="132">
        <v>3</v>
      </c>
      <c r="E100" s="103">
        <f t="shared" si="16"/>
        <v>67.5</v>
      </c>
      <c r="F100" s="132">
        <v>101156</v>
      </c>
      <c r="G100" s="132" t="s">
        <v>99</v>
      </c>
      <c r="H100" s="132">
        <v>15</v>
      </c>
      <c r="I100" s="104">
        <f t="shared" ref="I100:I111" si="19">IF(LEFT(C100,5)="Đồ án",1, IF(LEFT(C100,3)="TH ",IF(H100&gt;=36,1.4,IF(H100&gt;=31,1.2,IF(H100&gt;=26,1.1,IF(H100&gt;=25,1,IF(H100&gt;=20,0.85,0.75))))),IF(RIGHT(C100,9)="xí nghiệp",IF(H100&gt;=25,1,IF(H100&gt;=15,0.7,0.5)),IF(E100&gt;=150,1.3,IF(E100&gt;=101,1.2,IF(E100&gt;=61,1.1,1))))))</f>
        <v>1.1000000000000001</v>
      </c>
      <c r="J100" s="105">
        <f t="shared" si="18"/>
        <v>65.340000000000018</v>
      </c>
      <c r="K100" s="38">
        <f>VLOOKUP(B100,'TINH TOAN'!$A$2:$C$46,3,0)</f>
        <v>355.88</v>
      </c>
      <c r="L100" s="133"/>
      <c r="M100" s="132" t="s">
        <v>375</v>
      </c>
      <c r="N100" s="133"/>
      <c r="O100" s="133"/>
      <c r="P100" s="133"/>
      <c r="Q100" s="133"/>
      <c r="R100" s="132"/>
      <c r="S100" s="132"/>
      <c r="T100" s="132"/>
      <c r="U100" s="133"/>
      <c r="V100" s="133"/>
      <c r="W100" s="133"/>
      <c r="X100" s="132">
        <v>4</v>
      </c>
      <c r="Y100" s="132">
        <v>4</v>
      </c>
      <c r="Z100" s="132">
        <v>4</v>
      </c>
      <c r="AA100" s="132">
        <v>4</v>
      </c>
      <c r="AB100" s="132">
        <v>4</v>
      </c>
      <c r="AC100" s="132">
        <v>4</v>
      </c>
      <c r="AD100" s="132">
        <v>4</v>
      </c>
      <c r="AE100" s="132">
        <v>4</v>
      </c>
      <c r="AF100" s="132">
        <v>4</v>
      </c>
      <c r="AG100" s="132">
        <v>4</v>
      </c>
      <c r="AH100" s="132">
        <v>4</v>
      </c>
      <c r="AI100" s="132">
        <v>4</v>
      </c>
      <c r="AJ100" s="132">
        <v>4</v>
      </c>
      <c r="AK100" s="132">
        <v>4</v>
      </c>
      <c r="AL100" s="132">
        <v>4</v>
      </c>
      <c r="AM100" s="132">
        <v>4</v>
      </c>
      <c r="AN100" s="132">
        <v>4</v>
      </c>
      <c r="AO100" s="133"/>
      <c r="AP100" s="133"/>
      <c r="AQ100" s="133"/>
      <c r="AR100" s="133"/>
      <c r="AS100" s="133"/>
      <c r="AT100" s="133"/>
      <c r="AU100" s="133"/>
      <c r="AV100" s="132"/>
      <c r="AW100" s="133"/>
      <c r="AX100" s="134"/>
      <c r="AY100" s="134"/>
      <c r="AZ100" s="134"/>
      <c r="BA100" s="134"/>
      <c r="BB100" s="134"/>
      <c r="BC100" s="134"/>
      <c r="BD100" s="134"/>
      <c r="BE100" s="132"/>
      <c r="BF100" s="134"/>
      <c r="BG100" s="134"/>
      <c r="BH100" s="134"/>
      <c r="BI100" s="134"/>
      <c r="BJ100" s="134"/>
    </row>
    <row r="101" spans="1:62" ht="15">
      <c r="A101" s="96" t="s">
        <v>111</v>
      </c>
      <c r="B101" s="132" t="s">
        <v>93</v>
      </c>
      <c r="C101" s="132" t="s">
        <v>339</v>
      </c>
      <c r="D101" s="132">
        <v>1</v>
      </c>
      <c r="E101" s="103">
        <f t="shared" si="16"/>
        <v>32</v>
      </c>
      <c r="F101" s="132">
        <v>101156</v>
      </c>
      <c r="G101" s="132" t="s">
        <v>99</v>
      </c>
      <c r="H101" s="132">
        <v>15</v>
      </c>
      <c r="I101" s="104">
        <f t="shared" si="19"/>
        <v>0.75</v>
      </c>
      <c r="J101" s="105">
        <f t="shared" si="18"/>
        <v>14.399999999999999</v>
      </c>
      <c r="K101" s="38">
        <f>VLOOKUP(B101,'TINH TOAN'!$A$2:$C$46,3,0)</f>
        <v>355.88</v>
      </c>
      <c r="L101" s="133"/>
      <c r="M101" s="21" t="s">
        <v>379</v>
      </c>
      <c r="N101" s="133"/>
      <c r="O101" s="133"/>
      <c r="P101" s="133"/>
      <c r="Q101" s="133"/>
      <c r="R101" s="132"/>
      <c r="S101" s="132"/>
      <c r="T101" s="132"/>
      <c r="U101" s="133"/>
      <c r="V101" s="133"/>
      <c r="W101" s="133"/>
      <c r="X101" s="132"/>
      <c r="Y101" s="132"/>
      <c r="Z101" s="132"/>
      <c r="AA101" s="132"/>
      <c r="AB101" s="132"/>
      <c r="AC101" s="132"/>
      <c r="AD101" s="132"/>
      <c r="AE101" s="133"/>
      <c r="AF101" s="133"/>
      <c r="AG101" s="132">
        <v>4</v>
      </c>
      <c r="AH101" s="132">
        <v>4</v>
      </c>
      <c r="AI101" s="132">
        <v>4</v>
      </c>
      <c r="AJ101" s="132">
        <v>4</v>
      </c>
      <c r="AK101" s="132">
        <v>4</v>
      </c>
      <c r="AL101" s="132">
        <v>4</v>
      </c>
      <c r="AM101" s="132">
        <v>4</v>
      </c>
      <c r="AN101" s="132">
        <v>4</v>
      </c>
      <c r="AO101" s="133"/>
      <c r="AP101" s="133"/>
      <c r="AQ101" s="133"/>
      <c r="AR101" s="133"/>
      <c r="AS101" s="133"/>
      <c r="AT101" s="133"/>
      <c r="AU101" s="133"/>
      <c r="AV101" s="132"/>
      <c r="AW101" s="133"/>
      <c r="AX101" s="134"/>
      <c r="AY101" s="134"/>
      <c r="AZ101" s="134"/>
      <c r="BA101" s="134"/>
      <c r="BB101" s="134"/>
      <c r="BC101" s="134"/>
      <c r="BD101" s="134"/>
      <c r="BE101" s="132"/>
      <c r="BF101" s="134"/>
      <c r="BG101" s="134"/>
      <c r="BH101" s="134"/>
      <c r="BI101" s="134"/>
      <c r="BJ101" s="134"/>
    </row>
    <row r="102" spans="1:62" ht="15">
      <c r="A102" s="96" t="s">
        <v>100</v>
      </c>
      <c r="B102" s="19" t="s">
        <v>82</v>
      </c>
      <c r="C102" s="19" t="s">
        <v>380</v>
      </c>
      <c r="D102" s="19">
        <v>2</v>
      </c>
      <c r="E102" s="32">
        <f t="shared" si="16"/>
        <v>45</v>
      </c>
      <c r="F102" s="19">
        <v>101151</v>
      </c>
      <c r="G102" s="19" t="s">
        <v>99</v>
      </c>
      <c r="H102" s="19">
        <v>46</v>
      </c>
      <c r="I102" s="36">
        <f t="shared" si="19"/>
        <v>1</v>
      </c>
      <c r="J102" s="37">
        <f t="shared" si="18"/>
        <v>39.6</v>
      </c>
      <c r="K102" s="38">
        <f>VLOOKUP(B102,'TINH TOAN'!$A$2:$C$46,3,0)</f>
        <v>487.34000000000003</v>
      </c>
      <c r="L102" s="40"/>
      <c r="M102" s="40"/>
      <c r="N102" s="40"/>
      <c r="O102" s="40"/>
      <c r="P102" s="42"/>
      <c r="Q102" s="42"/>
      <c r="R102" s="19">
        <v>4</v>
      </c>
      <c r="S102" s="19">
        <v>4</v>
      </c>
      <c r="T102" s="19">
        <v>4</v>
      </c>
      <c r="U102" s="40"/>
      <c r="V102" s="40"/>
      <c r="W102" s="40"/>
      <c r="X102" s="19">
        <v>4</v>
      </c>
      <c r="Y102" s="19">
        <v>4</v>
      </c>
      <c r="Z102" s="19">
        <v>4</v>
      </c>
      <c r="AA102" s="19">
        <v>4</v>
      </c>
      <c r="AB102" s="19">
        <v>4</v>
      </c>
      <c r="AC102" s="19">
        <v>4</v>
      </c>
      <c r="AD102" s="19">
        <v>4</v>
      </c>
      <c r="AE102" s="42"/>
      <c r="AF102" s="42"/>
      <c r="AG102" s="42"/>
      <c r="AH102" s="42"/>
      <c r="AI102" s="42"/>
      <c r="AJ102" s="42"/>
      <c r="AK102" s="42"/>
      <c r="AL102" s="42"/>
      <c r="AM102" s="42"/>
      <c r="AN102" s="42"/>
      <c r="AO102" s="42"/>
      <c r="AP102" s="42"/>
      <c r="AQ102" s="42"/>
      <c r="AR102" s="42"/>
      <c r="AS102" s="42"/>
      <c r="AT102" s="42"/>
      <c r="AU102" s="42"/>
      <c r="AV102" s="19" t="s">
        <v>296</v>
      </c>
      <c r="AW102" s="42"/>
      <c r="BE102" s="19" t="s">
        <v>381</v>
      </c>
    </row>
    <row r="103" spans="1:62" ht="15">
      <c r="A103" s="96" t="s">
        <v>113</v>
      </c>
      <c r="B103" s="19" t="s">
        <v>26</v>
      </c>
      <c r="C103" s="19" t="s">
        <v>382</v>
      </c>
      <c r="D103" s="19">
        <v>1</v>
      </c>
      <c r="E103" s="32">
        <f t="shared" si="16"/>
        <v>32</v>
      </c>
      <c r="F103" s="19">
        <v>101151</v>
      </c>
      <c r="G103" s="19" t="s">
        <v>99</v>
      </c>
      <c r="H103" s="19">
        <v>25</v>
      </c>
      <c r="I103" s="36">
        <f t="shared" si="19"/>
        <v>1</v>
      </c>
      <c r="J103" s="37">
        <f t="shared" si="18"/>
        <v>19.2</v>
      </c>
      <c r="K103" s="38">
        <f>VLOOKUP(B103,'TINH TOAN'!$A$2:$C$46,3,0)</f>
        <v>444.85999999999996</v>
      </c>
      <c r="L103" s="40"/>
      <c r="M103" s="40"/>
      <c r="N103" s="40"/>
      <c r="O103" s="40"/>
      <c r="P103" s="42"/>
      <c r="Q103" s="42"/>
      <c r="R103" s="19">
        <v>4</v>
      </c>
      <c r="S103" s="19">
        <v>4</v>
      </c>
      <c r="T103" s="19">
        <v>4</v>
      </c>
      <c r="U103" s="40"/>
      <c r="V103" s="40"/>
      <c r="W103" s="40"/>
      <c r="X103" s="19">
        <v>4</v>
      </c>
      <c r="Y103" s="19">
        <v>4</v>
      </c>
      <c r="Z103" s="19">
        <v>4</v>
      </c>
      <c r="AA103" s="19">
        <v>4</v>
      </c>
      <c r="AB103" s="19">
        <v>4</v>
      </c>
      <c r="AC103" s="19">
        <v>4</v>
      </c>
      <c r="AD103" s="19">
        <v>4</v>
      </c>
      <c r="AE103" s="42"/>
      <c r="AF103" s="42"/>
      <c r="AG103" s="42"/>
      <c r="AH103" s="42"/>
      <c r="AI103" s="42"/>
      <c r="AJ103" s="42"/>
      <c r="AK103" s="42"/>
      <c r="AL103" s="42"/>
      <c r="AM103" s="42"/>
      <c r="AN103" s="42"/>
      <c r="AO103" s="42"/>
      <c r="AP103" s="42"/>
      <c r="AQ103" s="42"/>
      <c r="AR103" s="42"/>
      <c r="AS103" s="42"/>
      <c r="AT103" s="42"/>
      <c r="AU103" s="42"/>
      <c r="AV103" s="19" t="s">
        <v>296</v>
      </c>
      <c r="AW103" s="42"/>
      <c r="BE103" s="19" t="s">
        <v>381</v>
      </c>
    </row>
    <row r="104" spans="1:62" ht="15">
      <c r="A104" s="96" t="s">
        <v>113</v>
      </c>
      <c r="B104" s="19" t="s">
        <v>26</v>
      </c>
      <c r="C104" s="19" t="s">
        <v>382</v>
      </c>
      <c r="D104" s="19">
        <v>1</v>
      </c>
      <c r="E104" s="32">
        <f t="shared" si="16"/>
        <v>32</v>
      </c>
      <c r="F104" s="19">
        <v>101151</v>
      </c>
      <c r="G104" s="19" t="s">
        <v>99</v>
      </c>
      <c r="H104" s="19">
        <v>25</v>
      </c>
      <c r="I104" s="36">
        <f t="shared" si="19"/>
        <v>1</v>
      </c>
      <c r="J104" s="37">
        <f t="shared" si="18"/>
        <v>19.2</v>
      </c>
      <c r="K104" s="38">
        <f>VLOOKUP(B104,'TINH TOAN'!$A$2:$C$46,3,0)</f>
        <v>444.85999999999996</v>
      </c>
      <c r="L104" s="40"/>
      <c r="M104" s="40"/>
      <c r="N104" s="40"/>
      <c r="O104" s="40"/>
      <c r="P104" s="42"/>
      <c r="Q104" s="42"/>
      <c r="R104" s="19">
        <v>4</v>
      </c>
      <c r="S104" s="19">
        <v>4</v>
      </c>
      <c r="T104" s="19">
        <v>4</v>
      </c>
      <c r="U104" s="40"/>
      <c r="V104" s="40"/>
      <c r="W104" s="40"/>
      <c r="X104" s="19">
        <v>4</v>
      </c>
      <c r="Y104" s="19">
        <v>4</v>
      </c>
      <c r="Z104" s="19">
        <v>4</v>
      </c>
      <c r="AA104" s="19">
        <v>4</v>
      </c>
      <c r="AB104" s="19">
        <v>4</v>
      </c>
      <c r="AC104" s="19">
        <v>4</v>
      </c>
      <c r="AD104" s="19">
        <v>4</v>
      </c>
      <c r="AE104" s="42"/>
      <c r="AF104" s="42"/>
      <c r="AG104" s="42"/>
      <c r="AH104" s="42"/>
      <c r="AI104" s="42"/>
      <c r="AJ104" s="42"/>
      <c r="AK104" s="42"/>
      <c r="AL104" s="42"/>
      <c r="AM104" s="42"/>
      <c r="AN104" s="42"/>
      <c r="AO104" s="42"/>
      <c r="AP104" s="42"/>
      <c r="AQ104" s="42"/>
      <c r="AR104" s="42"/>
      <c r="AS104" s="42"/>
      <c r="AT104" s="42"/>
      <c r="AU104" s="42"/>
      <c r="AV104" s="19" t="s">
        <v>296</v>
      </c>
      <c r="AW104" s="42"/>
      <c r="BE104" s="19" t="s">
        <v>381</v>
      </c>
    </row>
    <row r="105" spans="1:62" ht="15">
      <c r="A105" s="96" t="s">
        <v>100</v>
      </c>
      <c r="B105" s="19" t="s">
        <v>82</v>
      </c>
      <c r="C105" s="19" t="s">
        <v>385</v>
      </c>
      <c r="D105" s="19">
        <v>3</v>
      </c>
      <c r="E105" s="32">
        <f t="shared" si="16"/>
        <v>67.5</v>
      </c>
      <c r="F105" s="19">
        <v>101151</v>
      </c>
      <c r="G105" s="19" t="s">
        <v>99</v>
      </c>
      <c r="H105" s="19">
        <v>46</v>
      </c>
      <c r="I105" s="36">
        <f t="shared" si="19"/>
        <v>1.1000000000000001</v>
      </c>
      <c r="J105" s="37">
        <f t="shared" si="18"/>
        <v>65.340000000000018</v>
      </c>
      <c r="K105" s="38">
        <f>VLOOKUP(B105,'TINH TOAN'!$A$2:$C$46,3,0)</f>
        <v>487.34000000000003</v>
      </c>
      <c r="L105" s="40"/>
      <c r="M105" s="40"/>
      <c r="N105" s="40"/>
      <c r="O105" s="40"/>
      <c r="P105" s="42"/>
      <c r="Q105" s="42"/>
      <c r="R105" s="19">
        <v>4</v>
      </c>
      <c r="S105" s="19">
        <v>4</v>
      </c>
      <c r="T105" s="19">
        <v>4</v>
      </c>
      <c r="U105" s="40"/>
      <c r="V105" s="40"/>
      <c r="W105" s="40"/>
      <c r="X105" s="19">
        <v>4</v>
      </c>
      <c r="Y105" s="19">
        <v>4</v>
      </c>
      <c r="Z105" s="19">
        <v>4</v>
      </c>
      <c r="AA105" s="19">
        <v>4</v>
      </c>
      <c r="AB105" s="19">
        <v>4</v>
      </c>
      <c r="AC105" s="19">
        <v>4</v>
      </c>
      <c r="AD105" s="19">
        <v>4</v>
      </c>
      <c r="AE105" s="19">
        <v>5</v>
      </c>
      <c r="AF105" s="19">
        <v>5</v>
      </c>
      <c r="AG105" s="19">
        <v>5</v>
      </c>
      <c r="AH105" s="19">
        <v>5</v>
      </c>
      <c r="AI105" s="19">
        <v>5</v>
      </c>
      <c r="AJ105" s="19">
        <v>5</v>
      </c>
      <c r="AK105" s="19">
        <v>5</v>
      </c>
      <c r="AL105" s="19">
        <v>5</v>
      </c>
      <c r="AM105" s="42"/>
      <c r="AN105" s="42"/>
      <c r="AO105" s="42"/>
      <c r="AP105" s="42"/>
      <c r="AQ105" s="42"/>
      <c r="AR105" s="42"/>
      <c r="AS105" s="42"/>
      <c r="AT105" s="42"/>
      <c r="AU105" s="42"/>
      <c r="AV105" s="19" t="s">
        <v>296</v>
      </c>
      <c r="AW105" s="42"/>
      <c r="BE105" s="19" t="s">
        <v>381</v>
      </c>
    </row>
    <row r="106" spans="1:62" ht="15">
      <c r="A106" s="96" t="s">
        <v>113</v>
      </c>
      <c r="B106" s="19" t="s">
        <v>26</v>
      </c>
      <c r="C106" s="19" t="s">
        <v>386</v>
      </c>
      <c r="D106" s="19">
        <v>1</v>
      </c>
      <c r="E106" s="32">
        <f t="shared" si="16"/>
        <v>32</v>
      </c>
      <c r="F106" s="19">
        <v>101151</v>
      </c>
      <c r="G106" s="19" t="s">
        <v>99</v>
      </c>
      <c r="H106" s="19">
        <v>23</v>
      </c>
      <c r="I106" s="36">
        <f t="shared" si="19"/>
        <v>0.85</v>
      </c>
      <c r="J106" s="37">
        <f t="shared" si="18"/>
        <v>16.32</v>
      </c>
      <c r="K106" s="38">
        <f>VLOOKUP(B106,'TINH TOAN'!$A$2:$C$46,3,0)</f>
        <v>444.85999999999996</v>
      </c>
      <c r="L106" s="40"/>
      <c r="M106" s="40"/>
      <c r="N106" s="40"/>
      <c r="O106" s="40"/>
      <c r="P106" s="42"/>
      <c r="Q106" s="42"/>
      <c r="R106" s="19">
        <v>4</v>
      </c>
      <c r="S106" s="19">
        <v>4</v>
      </c>
      <c r="T106" s="19">
        <v>4</v>
      </c>
      <c r="U106" s="40"/>
      <c r="V106" s="40"/>
      <c r="W106" s="40"/>
      <c r="X106" s="19">
        <v>4</v>
      </c>
      <c r="Y106" s="19">
        <v>4</v>
      </c>
      <c r="Z106" s="19">
        <v>4</v>
      </c>
      <c r="AA106" s="19">
        <v>4</v>
      </c>
      <c r="AB106" s="19">
        <v>4</v>
      </c>
      <c r="AC106" s="19">
        <v>4</v>
      </c>
      <c r="AD106" s="19">
        <v>4</v>
      </c>
      <c r="AE106" s="19">
        <v>5</v>
      </c>
      <c r="AF106" s="19">
        <v>5</v>
      </c>
      <c r="AG106" s="19">
        <v>5</v>
      </c>
      <c r="AH106" s="19">
        <v>5</v>
      </c>
      <c r="AI106" s="19">
        <v>5</v>
      </c>
      <c r="AJ106" s="19">
        <v>5</v>
      </c>
      <c r="AK106" s="19">
        <v>5</v>
      </c>
      <c r="AL106" s="19">
        <v>5</v>
      </c>
      <c r="AM106" s="42"/>
      <c r="AN106" s="42"/>
      <c r="AO106" s="42"/>
      <c r="AP106" s="42"/>
      <c r="AQ106" s="42"/>
      <c r="AR106" s="42"/>
      <c r="AS106" s="42"/>
      <c r="AT106" s="42"/>
      <c r="AU106" s="42"/>
      <c r="AV106" s="19" t="s">
        <v>296</v>
      </c>
      <c r="AW106" s="42"/>
      <c r="BE106" s="19" t="s">
        <v>381</v>
      </c>
    </row>
    <row r="107" spans="1:62" ht="15">
      <c r="A107" s="96" t="s">
        <v>113</v>
      </c>
      <c r="B107" s="19" t="s">
        <v>26</v>
      </c>
      <c r="C107" s="19" t="s">
        <v>386</v>
      </c>
      <c r="D107" s="19">
        <v>1</v>
      </c>
      <c r="E107" s="32">
        <f t="shared" si="16"/>
        <v>32</v>
      </c>
      <c r="F107" s="19">
        <v>101151</v>
      </c>
      <c r="G107" s="19" t="s">
        <v>99</v>
      </c>
      <c r="H107" s="19">
        <v>23</v>
      </c>
      <c r="I107" s="36">
        <f t="shared" si="19"/>
        <v>0.85</v>
      </c>
      <c r="J107" s="37">
        <f t="shared" si="18"/>
        <v>16.32</v>
      </c>
      <c r="K107" s="38">
        <f>VLOOKUP(B107,'TINH TOAN'!$A$2:$C$46,3,0)</f>
        <v>444.85999999999996</v>
      </c>
      <c r="L107" s="40"/>
      <c r="M107" s="40"/>
      <c r="N107" s="40"/>
      <c r="O107" s="40"/>
      <c r="P107" s="42"/>
      <c r="Q107" s="42"/>
      <c r="R107" s="19">
        <v>4</v>
      </c>
      <c r="S107" s="19">
        <v>4</v>
      </c>
      <c r="T107" s="19">
        <v>4</v>
      </c>
      <c r="U107" s="40"/>
      <c r="V107" s="40"/>
      <c r="W107" s="40"/>
      <c r="X107" s="19">
        <v>4</v>
      </c>
      <c r="Y107" s="19">
        <v>4</v>
      </c>
      <c r="Z107" s="19">
        <v>4</v>
      </c>
      <c r="AA107" s="19">
        <v>4</v>
      </c>
      <c r="AB107" s="19">
        <v>4</v>
      </c>
      <c r="AC107" s="19">
        <v>4</v>
      </c>
      <c r="AD107" s="19">
        <v>4</v>
      </c>
      <c r="AE107" s="19">
        <v>5</v>
      </c>
      <c r="AF107" s="19">
        <v>5</v>
      </c>
      <c r="AG107" s="19">
        <v>5</v>
      </c>
      <c r="AH107" s="19">
        <v>5</v>
      </c>
      <c r="AI107" s="19">
        <v>5</v>
      </c>
      <c r="AJ107" s="19">
        <v>5</v>
      </c>
      <c r="AK107" s="19">
        <v>5</v>
      </c>
      <c r="AL107" s="19">
        <v>5</v>
      </c>
      <c r="AM107" s="42"/>
      <c r="AN107" s="42"/>
      <c r="AO107" s="42"/>
      <c r="AP107" s="42"/>
      <c r="AQ107" s="42"/>
      <c r="AR107" s="42"/>
      <c r="AS107" s="42"/>
      <c r="AT107" s="42"/>
      <c r="AU107" s="42"/>
      <c r="AV107" s="19" t="s">
        <v>296</v>
      </c>
      <c r="AW107" s="42"/>
      <c r="BE107" s="19" t="s">
        <v>381</v>
      </c>
    </row>
    <row r="108" spans="1:62" ht="15">
      <c r="A108" s="96" t="s">
        <v>100</v>
      </c>
      <c r="B108" s="19" t="s">
        <v>82</v>
      </c>
      <c r="C108" s="19" t="s">
        <v>387</v>
      </c>
      <c r="D108" s="19">
        <v>1</v>
      </c>
      <c r="E108" s="32">
        <f t="shared" si="16"/>
        <v>32</v>
      </c>
      <c r="F108" s="19">
        <v>101151</v>
      </c>
      <c r="G108" s="19" t="s">
        <v>99</v>
      </c>
      <c r="H108" s="19">
        <v>25</v>
      </c>
      <c r="I108" s="36">
        <f t="shared" si="19"/>
        <v>1</v>
      </c>
      <c r="J108" s="37">
        <f t="shared" si="18"/>
        <v>19.2</v>
      </c>
      <c r="K108" s="38">
        <f>VLOOKUP(B108,'TINH TOAN'!$A$2:$C$46,3,0)</f>
        <v>487.34000000000003</v>
      </c>
      <c r="L108" s="40"/>
      <c r="M108" s="40"/>
      <c r="N108" s="40"/>
      <c r="O108" s="40"/>
      <c r="P108" s="42"/>
      <c r="Q108" s="42"/>
      <c r="R108" s="19">
        <v>4</v>
      </c>
      <c r="S108" s="19">
        <v>4</v>
      </c>
      <c r="T108" s="19">
        <v>4</v>
      </c>
      <c r="U108" s="40"/>
      <c r="V108" s="40"/>
      <c r="W108" s="40"/>
      <c r="X108" s="19">
        <v>4</v>
      </c>
      <c r="Y108" s="19">
        <v>4</v>
      </c>
      <c r="Z108" s="19">
        <v>4</v>
      </c>
      <c r="AA108" s="19">
        <v>4</v>
      </c>
      <c r="AB108" s="19">
        <v>4</v>
      </c>
      <c r="AC108" s="19">
        <v>4</v>
      </c>
      <c r="AD108" s="19">
        <v>4</v>
      </c>
      <c r="AE108" s="19">
        <v>5</v>
      </c>
      <c r="AF108" s="19">
        <v>5</v>
      </c>
      <c r="AG108" s="19">
        <v>5</v>
      </c>
      <c r="AH108" s="19">
        <v>5</v>
      </c>
      <c r="AI108" s="19">
        <v>5</v>
      </c>
      <c r="AJ108" s="19">
        <v>5</v>
      </c>
      <c r="AK108" s="19">
        <v>5</v>
      </c>
      <c r="AL108" s="19">
        <v>5</v>
      </c>
      <c r="AM108" s="42"/>
      <c r="AN108" s="42"/>
      <c r="AO108" s="42"/>
      <c r="AP108" s="42"/>
      <c r="AQ108" s="42"/>
      <c r="AR108" s="42"/>
      <c r="AS108" s="42"/>
      <c r="AT108" s="42"/>
      <c r="AU108" s="42"/>
      <c r="AV108" s="19" t="s">
        <v>296</v>
      </c>
      <c r="AW108" s="42"/>
      <c r="BE108" s="19" t="s">
        <v>381</v>
      </c>
    </row>
    <row r="109" spans="1:62" ht="15">
      <c r="A109" s="96" t="s">
        <v>100</v>
      </c>
      <c r="B109" s="19" t="s">
        <v>82</v>
      </c>
      <c r="C109" s="19" t="s">
        <v>387</v>
      </c>
      <c r="D109" s="19">
        <v>1</v>
      </c>
      <c r="E109" s="32">
        <f t="shared" si="16"/>
        <v>32</v>
      </c>
      <c r="F109" s="19">
        <v>101151</v>
      </c>
      <c r="G109" s="19" t="s">
        <v>99</v>
      </c>
      <c r="H109" s="19">
        <v>25</v>
      </c>
      <c r="I109" s="36">
        <f t="shared" si="19"/>
        <v>1</v>
      </c>
      <c r="J109" s="37">
        <f t="shared" si="18"/>
        <v>19.2</v>
      </c>
      <c r="K109" s="38">
        <f>VLOOKUP(B109,'TINH TOAN'!$A$2:$C$46,3,0)</f>
        <v>487.34000000000003</v>
      </c>
      <c r="L109" s="40"/>
      <c r="M109" s="40"/>
      <c r="N109" s="40"/>
      <c r="O109" s="40"/>
      <c r="P109" s="42"/>
      <c r="Q109" s="42"/>
      <c r="R109" s="19">
        <v>4</v>
      </c>
      <c r="S109" s="19">
        <v>4</v>
      </c>
      <c r="T109" s="19">
        <v>4</v>
      </c>
      <c r="U109" s="40"/>
      <c r="V109" s="40"/>
      <c r="W109" s="40"/>
      <c r="X109" s="19">
        <v>4</v>
      </c>
      <c r="Y109" s="19">
        <v>4</v>
      </c>
      <c r="Z109" s="19">
        <v>4</v>
      </c>
      <c r="AA109" s="19">
        <v>4</v>
      </c>
      <c r="AB109" s="19">
        <v>4</v>
      </c>
      <c r="AC109" s="19">
        <v>4</v>
      </c>
      <c r="AD109" s="19">
        <v>4</v>
      </c>
      <c r="AE109" s="19">
        <v>5</v>
      </c>
      <c r="AF109" s="19">
        <v>5</v>
      </c>
      <c r="AG109" s="19">
        <v>5</v>
      </c>
      <c r="AH109" s="19">
        <v>5</v>
      </c>
      <c r="AI109" s="19">
        <v>5</v>
      </c>
      <c r="AJ109" s="19">
        <v>5</v>
      </c>
      <c r="AK109" s="19">
        <v>5</v>
      </c>
      <c r="AL109" s="19">
        <v>5</v>
      </c>
      <c r="AM109" s="42"/>
      <c r="AN109" s="42"/>
      <c r="AO109" s="42"/>
      <c r="AP109" s="42"/>
      <c r="AQ109" s="42"/>
      <c r="AR109" s="42"/>
      <c r="AS109" s="42"/>
      <c r="AT109" s="42"/>
      <c r="AU109" s="42"/>
      <c r="AV109" s="19" t="s">
        <v>296</v>
      </c>
      <c r="AW109" s="42"/>
      <c r="BE109" s="19" t="s">
        <v>381</v>
      </c>
    </row>
    <row r="110" spans="1:62" ht="15">
      <c r="A110" s="96" t="s">
        <v>100</v>
      </c>
      <c r="B110" s="19" t="s">
        <v>82</v>
      </c>
      <c r="C110" s="19" t="s">
        <v>391</v>
      </c>
      <c r="D110" s="19">
        <v>3</v>
      </c>
      <c r="E110" s="32">
        <f t="shared" si="16"/>
        <v>67.5</v>
      </c>
      <c r="F110" s="19">
        <v>101151</v>
      </c>
      <c r="G110" s="19" t="s">
        <v>99</v>
      </c>
      <c r="H110" s="19">
        <v>46</v>
      </c>
      <c r="I110" s="36">
        <f t="shared" si="19"/>
        <v>1</v>
      </c>
      <c r="J110" s="37">
        <f t="shared" si="18"/>
        <v>92</v>
      </c>
      <c r="K110" s="38">
        <f>VLOOKUP(B110,'TINH TOAN'!$A$2:$C$46,3,0)</f>
        <v>487.34000000000003</v>
      </c>
      <c r="L110" s="40"/>
      <c r="M110" s="40"/>
      <c r="N110" s="40"/>
      <c r="O110" s="40"/>
      <c r="P110" s="42"/>
      <c r="Q110" s="42"/>
      <c r="R110" s="19" t="s">
        <v>134</v>
      </c>
      <c r="S110" s="42"/>
      <c r="T110" s="42"/>
      <c r="U110" s="40"/>
      <c r="V110" s="40"/>
      <c r="W110" s="40"/>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19" t="s">
        <v>296</v>
      </c>
      <c r="AW110" s="42"/>
      <c r="BE110" s="19" t="s">
        <v>381</v>
      </c>
    </row>
    <row r="111" spans="1:62" ht="15">
      <c r="A111" s="96" t="s">
        <v>76</v>
      </c>
      <c r="B111" s="19" t="s">
        <v>73</v>
      </c>
      <c r="C111" s="19" t="s">
        <v>392</v>
      </c>
      <c r="D111" s="19">
        <v>2</v>
      </c>
      <c r="E111" s="32">
        <f t="shared" si="16"/>
        <v>45</v>
      </c>
      <c r="F111" s="19">
        <v>101151</v>
      </c>
      <c r="G111" s="19" t="s">
        <v>99</v>
      </c>
      <c r="H111" s="19">
        <v>46</v>
      </c>
      <c r="I111" s="36">
        <f t="shared" si="19"/>
        <v>1</v>
      </c>
      <c r="J111" s="37">
        <f t="shared" si="18"/>
        <v>39.6</v>
      </c>
      <c r="K111" s="38">
        <f>VLOOKUP(B111,'TINH TOAN'!$A$2:$C$46,3,0)</f>
        <v>252.95999999999998</v>
      </c>
      <c r="L111" s="40"/>
      <c r="M111" s="40"/>
      <c r="N111" s="21" t="s">
        <v>395</v>
      </c>
      <c r="O111" s="40"/>
      <c r="P111" s="42"/>
      <c r="Q111" s="42"/>
      <c r="R111" s="19">
        <v>4</v>
      </c>
      <c r="S111" s="19">
        <v>4</v>
      </c>
      <c r="T111" s="19">
        <v>4</v>
      </c>
      <c r="U111" s="40"/>
      <c r="V111" s="40"/>
      <c r="W111" s="40"/>
      <c r="X111" s="19">
        <v>4</v>
      </c>
      <c r="Y111" s="19">
        <v>4</v>
      </c>
      <c r="Z111" s="19">
        <v>4</v>
      </c>
      <c r="AA111" s="19">
        <v>4</v>
      </c>
      <c r="AB111" s="19">
        <v>4</v>
      </c>
      <c r="AC111" s="19">
        <v>4</v>
      </c>
      <c r="AD111" s="19">
        <v>4</v>
      </c>
      <c r="AE111" s="42"/>
      <c r="AF111" s="42"/>
      <c r="AG111" s="42"/>
      <c r="AH111" s="42"/>
      <c r="AI111" s="42"/>
      <c r="AJ111" s="42"/>
      <c r="AK111" s="42"/>
      <c r="AL111" s="42"/>
      <c r="AM111" s="42"/>
      <c r="AN111" s="42"/>
      <c r="AO111" s="42"/>
      <c r="AP111" s="42"/>
      <c r="AQ111" s="42"/>
      <c r="AR111" s="42"/>
      <c r="AS111" s="42"/>
      <c r="AT111" s="42"/>
      <c r="AU111" s="42"/>
      <c r="AV111" s="19" t="s">
        <v>296</v>
      </c>
      <c r="AW111" s="42"/>
      <c r="BE111" s="19" t="s">
        <v>381</v>
      </c>
    </row>
    <row r="112" spans="1:62" ht="15">
      <c r="A112" s="96" t="s">
        <v>76</v>
      </c>
      <c r="B112" s="19" t="s">
        <v>73</v>
      </c>
      <c r="C112" s="19" t="s">
        <v>396</v>
      </c>
      <c r="D112" s="19">
        <v>1</v>
      </c>
      <c r="E112" s="32">
        <f t="shared" si="16"/>
        <v>32</v>
      </c>
      <c r="F112" s="19">
        <v>101151</v>
      </c>
      <c r="G112" s="19" t="s">
        <v>99</v>
      </c>
      <c r="H112" s="19">
        <v>23</v>
      </c>
      <c r="I112" s="36">
        <v>0.85</v>
      </c>
      <c r="J112" s="37">
        <f t="shared" si="18"/>
        <v>16.32</v>
      </c>
      <c r="K112" s="38">
        <f>VLOOKUP(B112,'TINH TOAN'!$A$2:$C$46,3,0)</f>
        <v>252.95999999999998</v>
      </c>
      <c r="L112" s="40"/>
      <c r="M112" s="21" t="s">
        <v>398</v>
      </c>
      <c r="N112" s="40"/>
      <c r="O112" s="40"/>
      <c r="P112" s="42"/>
      <c r="Q112" s="42"/>
      <c r="R112" s="19">
        <v>4</v>
      </c>
      <c r="S112" s="19">
        <v>4</v>
      </c>
      <c r="T112" s="19">
        <v>4</v>
      </c>
      <c r="U112" s="40"/>
      <c r="V112" s="40"/>
      <c r="W112" s="40"/>
      <c r="X112" s="19">
        <v>4</v>
      </c>
      <c r="Y112" s="19">
        <v>4</v>
      </c>
      <c r="Z112" s="19">
        <v>4</v>
      </c>
      <c r="AA112" s="19">
        <v>4</v>
      </c>
      <c r="AB112" s="19">
        <v>4</v>
      </c>
      <c r="AC112" s="19">
        <v>4</v>
      </c>
      <c r="AD112" s="19">
        <v>4</v>
      </c>
      <c r="AE112" s="42"/>
      <c r="AF112" s="42"/>
      <c r="AG112" s="42"/>
      <c r="AH112" s="42"/>
      <c r="AI112" s="42"/>
      <c r="AJ112" s="42"/>
      <c r="AK112" s="42"/>
      <c r="AL112" s="42"/>
      <c r="AM112" s="42"/>
      <c r="AN112" s="42"/>
      <c r="AO112" s="42"/>
      <c r="AP112" s="42"/>
      <c r="AQ112" s="42"/>
      <c r="AR112" s="42"/>
      <c r="AS112" s="42"/>
      <c r="AT112" s="42"/>
      <c r="AU112" s="42"/>
      <c r="AV112" s="19"/>
      <c r="AW112" s="42"/>
      <c r="BE112" s="19"/>
    </row>
    <row r="113" spans="1:57" ht="15">
      <c r="A113" s="96" t="s">
        <v>76</v>
      </c>
      <c r="B113" s="19" t="s">
        <v>73</v>
      </c>
      <c r="C113" s="19" t="s">
        <v>396</v>
      </c>
      <c r="D113" s="19">
        <v>1</v>
      </c>
      <c r="E113" s="32">
        <f t="shared" si="16"/>
        <v>32</v>
      </c>
      <c r="F113" s="19">
        <v>101151</v>
      </c>
      <c r="G113" s="19" t="s">
        <v>99</v>
      </c>
      <c r="H113" s="19">
        <v>23</v>
      </c>
      <c r="I113" s="36">
        <v>0.85</v>
      </c>
      <c r="J113" s="37">
        <f t="shared" si="18"/>
        <v>16.32</v>
      </c>
      <c r="K113" s="38">
        <f>VLOOKUP(B113,'TINH TOAN'!$A$2:$C$46,3,0)</f>
        <v>252.95999999999998</v>
      </c>
      <c r="L113" s="40"/>
      <c r="M113" s="21" t="s">
        <v>398</v>
      </c>
      <c r="N113" s="40"/>
      <c r="O113" s="40"/>
      <c r="P113" s="42"/>
      <c r="Q113" s="42"/>
      <c r="R113" s="19">
        <v>4</v>
      </c>
      <c r="S113" s="19">
        <v>4</v>
      </c>
      <c r="T113" s="19">
        <v>4</v>
      </c>
      <c r="U113" s="40"/>
      <c r="V113" s="40"/>
      <c r="W113" s="40"/>
      <c r="X113" s="19">
        <v>4</v>
      </c>
      <c r="Y113" s="19">
        <v>4</v>
      </c>
      <c r="Z113" s="19">
        <v>4</v>
      </c>
      <c r="AA113" s="19">
        <v>4</v>
      </c>
      <c r="AB113" s="19">
        <v>4</v>
      </c>
      <c r="AC113" s="19">
        <v>4</v>
      </c>
      <c r="AD113" s="19">
        <v>4</v>
      </c>
      <c r="AE113" s="42"/>
      <c r="AF113" s="42"/>
      <c r="AG113" s="42"/>
      <c r="AH113" s="42"/>
      <c r="AI113" s="42"/>
      <c r="AJ113" s="42"/>
      <c r="AK113" s="42"/>
      <c r="AL113" s="42"/>
      <c r="AM113" s="42"/>
      <c r="AN113" s="42"/>
      <c r="AO113" s="42"/>
      <c r="AP113" s="42"/>
      <c r="AQ113" s="42"/>
      <c r="AR113" s="42"/>
      <c r="AS113" s="42"/>
      <c r="AT113" s="42"/>
      <c r="AU113" s="42"/>
      <c r="AV113" s="19"/>
      <c r="AW113" s="42"/>
      <c r="BE113" s="19"/>
    </row>
    <row r="114" spans="1:57" ht="15">
      <c r="A114" s="96" t="s">
        <v>35</v>
      </c>
      <c r="B114" s="19" t="s">
        <v>30</v>
      </c>
      <c r="C114" s="19" t="s">
        <v>401</v>
      </c>
      <c r="D114" s="19">
        <v>2</v>
      </c>
      <c r="E114" s="32">
        <f t="shared" si="16"/>
        <v>45</v>
      </c>
      <c r="F114" s="19">
        <v>101151</v>
      </c>
      <c r="G114" s="19" t="s">
        <v>99</v>
      </c>
      <c r="H114" s="19">
        <v>46</v>
      </c>
      <c r="I114" s="36">
        <f t="shared" ref="I114:I226" si="20">IF(LEFT(C114,5)="Đồ án",1, IF(LEFT(C114,3)="TH ",IF(H114&gt;=36,1.4,IF(H114&gt;=31,1.2,IF(H114&gt;=26,1.1,IF(H114&gt;=25,1,IF(H114&gt;=20,0.85,0.75))))),IF(RIGHT(C114,9)="xí nghiệp",IF(H114&gt;=25,1,IF(H114&gt;=15,0.7,0.5)),IF(E114&gt;=150,1.3,IF(E114&gt;=101,1.2,IF(E114&gt;=61,1.1,1))))))</f>
        <v>1</v>
      </c>
      <c r="J114" s="37">
        <f t="shared" si="18"/>
        <v>39.6</v>
      </c>
      <c r="K114" s="38">
        <f>VLOOKUP(B114,'TINH TOAN'!$A$2:$C$46,3,0)</f>
        <v>410.08000000000004</v>
      </c>
      <c r="L114" s="40"/>
      <c r="M114" s="21"/>
      <c r="N114" s="40"/>
      <c r="O114" s="40"/>
      <c r="P114" s="42"/>
      <c r="Q114" s="42"/>
      <c r="R114" s="19">
        <v>4</v>
      </c>
      <c r="S114" s="19">
        <v>4</v>
      </c>
      <c r="T114" s="19">
        <v>4</v>
      </c>
      <c r="U114" s="40"/>
      <c r="V114" s="40"/>
      <c r="W114" s="40"/>
      <c r="X114" s="19">
        <v>4</v>
      </c>
      <c r="Y114" s="19">
        <v>4</v>
      </c>
      <c r="Z114" s="19">
        <v>4</v>
      </c>
      <c r="AA114" s="19">
        <v>4</v>
      </c>
      <c r="AB114" s="19">
        <v>4</v>
      </c>
      <c r="AC114" s="19">
        <v>4</v>
      </c>
      <c r="AD114" s="19">
        <v>4</v>
      </c>
      <c r="AE114" s="42"/>
      <c r="AF114" s="42"/>
      <c r="AG114" s="42"/>
      <c r="AH114" s="42"/>
      <c r="AI114" s="42"/>
      <c r="AJ114" s="42"/>
      <c r="AK114" s="42"/>
      <c r="AL114" s="42"/>
      <c r="AM114" s="42"/>
      <c r="AN114" s="42"/>
      <c r="AO114" s="42"/>
      <c r="AP114" s="42"/>
      <c r="AQ114" s="42"/>
      <c r="AR114" s="42"/>
      <c r="AS114" s="42"/>
      <c r="AT114" s="42"/>
      <c r="AU114" s="42"/>
      <c r="AV114" s="19" t="s">
        <v>296</v>
      </c>
      <c r="AW114" s="42"/>
      <c r="BE114" s="19" t="s">
        <v>381</v>
      </c>
    </row>
    <row r="115" spans="1:57" ht="15">
      <c r="A115" s="96" t="s">
        <v>35</v>
      </c>
      <c r="B115" s="19" t="s">
        <v>30</v>
      </c>
      <c r="C115" s="19" t="s">
        <v>404</v>
      </c>
      <c r="D115" s="19">
        <v>1</v>
      </c>
      <c r="E115" s="32">
        <f t="shared" si="16"/>
        <v>32</v>
      </c>
      <c r="F115" s="19">
        <v>101151</v>
      </c>
      <c r="G115" s="19" t="s">
        <v>99</v>
      </c>
      <c r="H115" s="19">
        <v>46</v>
      </c>
      <c r="I115" s="36">
        <f t="shared" si="20"/>
        <v>1.4</v>
      </c>
      <c r="J115" s="37">
        <f t="shared" si="18"/>
        <v>26.88</v>
      </c>
      <c r="K115" s="38">
        <f>VLOOKUP(B115,'TINH TOAN'!$A$2:$C$46,3,0)</f>
        <v>410.08000000000004</v>
      </c>
      <c r="L115" s="21"/>
      <c r="M115" s="21" t="s">
        <v>398</v>
      </c>
      <c r="N115" s="40"/>
      <c r="O115" s="40"/>
      <c r="P115" s="42"/>
      <c r="Q115" s="42"/>
      <c r="R115" s="19">
        <v>4</v>
      </c>
      <c r="S115" s="19">
        <v>4</v>
      </c>
      <c r="T115" s="19">
        <v>4</v>
      </c>
      <c r="U115" s="40"/>
      <c r="V115" s="40"/>
      <c r="W115" s="40"/>
      <c r="X115" s="19">
        <v>4</v>
      </c>
      <c r="Y115" s="19">
        <v>4</v>
      </c>
      <c r="Z115" s="19">
        <v>4</v>
      </c>
      <c r="AA115" s="19">
        <v>4</v>
      </c>
      <c r="AB115" s="19">
        <v>4</v>
      </c>
      <c r="AC115" s="19">
        <v>4</v>
      </c>
      <c r="AD115" s="19">
        <v>4</v>
      </c>
      <c r="AE115" s="42"/>
      <c r="AF115" s="42"/>
      <c r="AG115" s="42"/>
      <c r="AH115" s="42"/>
      <c r="AI115" s="42"/>
      <c r="AJ115" s="42"/>
      <c r="AK115" s="42"/>
      <c r="AL115" s="42"/>
      <c r="AM115" s="42"/>
      <c r="AN115" s="42"/>
      <c r="AO115" s="42"/>
      <c r="AP115" s="42"/>
      <c r="AQ115" s="42"/>
      <c r="AR115" s="42"/>
      <c r="AS115" s="42"/>
      <c r="AT115" s="42"/>
      <c r="AU115" s="42"/>
      <c r="AV115" s="19" t="s">
        <v>296</v>
      </c>
      <c r="AW115" s="42"/>
      <c r="BE115" s="19" t="s">
        <v>381</v>
      </c>
    </row>
    <row r="116" spans="1:57" ht="15">
      <c r="A116" s="96" t="s">
        <v>35</v>
      </c>
      <c r="B116" s="19" t="s">
        <v>30</v>
      </c>
      <c r="C116" s="19" t="s">
        <v>404</v>
      </c>
      <c r="D116" s="19">
        <v>1</v>
      </c>
      <c r="E116" s="32">
        <f t="shared" si="16"/>
        <v>32</v>
      </c>
      <c r="F116" s="19">
        <v>101151</v>
      </c>
      <c r="G116" s="19" t="s">
        <v>99</v>
      </c>
      <c r="H116" s="19">
        <v>46</v>
      </c>
      <c r="I116" s="36">
        <f t="shared" si="20"/>
        <v>1.4</v>
      </c>
      <c r="J116" s="37">
        <f t="shared" si="18"/>
        <v>26.88</v>
      </c>
      <c r="K116" s="38">
        <f>VLOOKUP(B116,'TINH TOAN'!$A$2:$C$46,3,0)</f>
        <v>410.08000000000004</v>
      </c>
      <c r="L116" s="21"/>
      <c r="M116" s="21" t="s">
        <v>398</v>
      </c>
      <c r="N116" s="40"/>
      <c r="O116" s="40"/>
      <c r="P116" s="42"/>
      <c r="Q116" s="42"/>
      <c r="R116" s="19">
        <v>4</v>
      </c>
      <c r="S116" s="19">
        <v>4</v>
      </c>
      <c r="T116" s="19">
        <v>4</v>
      </c>
      <c r="U116" s="40"/>
      <c r="V116" s="40"/>
      <c r="W116" s="40"/>
      <c r="X116" s="19">
        <v>4</v>
      </c>
      <c r="Y116" s="19">
        <v>4</v>
      </c>
      <c r="Z116" s="19">
        <v>4</v>
      </c>
      <c r="AA116" s="19">
        <v>4</v>
      </c>
      <c r="AB116" s="19">
        <v>4</v>
      </c>
      <c r="AC116" s="19">
        <v>4</v>
      </c>
      <c r="AD116" s="19">
        <v>4</v>
      </c>
      <c r="AE116" s="42"/>
      <c r="AF116" s="42"/>
      <c r="AG116" s="42"/>
      <c r="AH116" s="42"/>
      <c r="AI116" s="42"/>
      <c r="AJ116" s="42"/>
      <c r="AK116" s="42"/>
      <c r="AL116" s="42"/>
      <c r="AM116" s="42"/>
      <c r="AN116" s="42"/>
      <c r="AO116" s="42"/>
      <c r="AP116" s="42"/>
      <c r="AQ116" s="42"/>
      <c r="AR116" s="42"/>
      <c r="AS116" s="42"/>
      <c r="AT116" s="42"/>
      <c r="AU116" s="42"/>
      <c r="AV116" s="19" t="s">
        <v>296</v>
      </c>
      <c r="AW116" s="42"/>
      <c r="BE116" s="19" t="s">
        <v>381</v>
      </c>
    </row>
    <row r="117" spans="1:57" ht="15">
      <c r="A117" s="96" t="s">
        <v>182</v>
      </c>
      <c r="B117" s="19" t="s">
        <v>133</v>
      </c>
      <c r="C117" s="19" t="s">
        <v>406</v>
      </c>
      <c r="D117" s="19">
        <v>2</v>
      </c>
      <c r="E117" s="32">
        <f t="shared" si="16"/>
        <v>45</v>
      </c>
      <c r="F117" s="19">
        <v>101152</v>
      </c>
      <c r="G117" s="19" t="s">
        <v>99</v>
      </c>
      <c r="H117" s="19">
        <v>25</v>
      </c>
      <c r="I117" s="36">
        <f t="shared" si="20"/>
        <v>1</v>
      </c>
      <c r="J117" s="37">
        <f t="shared" si="18"/>
        <v>39.6</v>
      </c>
      <c r="K117" s="38">
        <f>VLOOKUP(B117,'TINH TOAN'!$A$2:$C$46,3,0)</f>
        <v>348.98</v>
      </c>
      <c r="L117" s="40"/>
      <c r="M117" s="40"/>
      <c r="N117" s="40"/>
      <c r="O117" s="40"/>
      <c r="P117" s="42"/>
      <c r="Q117" s="42"/>
      <c r="R117" s="19">
        <v>4</v>
      </c>
      <c r="S117" s="19">
        <v>4</v>
      </c>
      <c r="T117" s="19">
        <v>4</v>
      </c>
      <c r="U117" s="40"/>
      <c r="V117" s="40"/>
      <c r="W117" s="40"/>
      <c r="X117" s="19">
        <v>4</v>
      </c>
      <c r="Y117" s="19">
        <v>4</v>
      </c>
      <c r="Z117" s="19">
        <v>4</v>
      </c>
      <c r="AA117" s="19">
        <v>4</v>
      </c>
      <c r="AB117" s="19">
        <v>4</v>
      </c>
      <c r="AC117" s="19">
        <v>4</v>
      </c>
      <c r="AD117" s="19">
        <v>4</v>
      </c>
      <c r="AE117" s="19">
        <v>4</v>
      </c>
      <c r="AF117" s="19">
        <v>4</v>
      </c>
      <c r="AG117" s="19">
        <v>4</v>
      </c>
      <c r="AH117" s="19">
        <v>4</v>
      </c>
      <c r="AI117" s="19">
        <v>4</v>
      </c>
      <c r="AJ117" s="42"/>
      <c r="AK117" s="42"/>
      <c r="AL117" s="42"/>
      <c r="AM117" s="42"/>
      <c r="AN117" s="42"/>
      <c r="AO117" s="42"/>
      <c r="AP117" s="42"/>
      <c r="AQ117" s="42"/>
      <c r="AR117" s="42"/>
      <c r="AS117" s="42"/>
      <c r="AT117" s="42"/>
      <c r="AU117" s="42"/>
      <c r="AV117" s="19" t="s">
        <v>296</v>
      </c>
      <c r="AW117" s="42"/>
      <c r="BE117" s="19" t="s">
        <v>408</v>
      </c>
    </row>
    <row r="118" spans="1:57" ht="15">
      <c r="A118" s="96" t="s">
        <v>182</v>
      </c>
      <c r="B118" s="19" t="s">
        <v>133</v>
      </c>
      <c r="C118" s="19" t="s">
        <v>387</v>
      </c>
      <c r="D118" s="19">
        <v>1</v>
      </c>
      <c r="E118" s="32">
        <f t="shared" si="16"/>
        <v>32</v>
      </c>
      <c r="F118" s="19">
        <v>101152</v>
      </c>
      <c r="G118" s="19" t="s">
        <v>99</v>
      </c>
      <c r="H118" s="19">
        <v>25</v>
      </c>
      <c r="I118" s="36">
        <f t="shared" si="20"/>
        <v>1</v>
      </c>
      <c r="J118" s="37">
        <f t="shared" si="18"/>
        <v>19.2</v>
      </c>
      <c r="K118" s="38">
        <f>VLOOKUP(B118,'TINH TOAN'!$A$2:$C$46,3,0)</f>
        <v>348.98</v>
      </c>
      <c r="L118" s="40"/>
      <c r="M118" s="40"/>
      <c r="N118" s="40"/>
      <c r="O118" s="40"/>
      <c r="P118" s="42"/>
      <c r="Q118" s="42"/>
      <c r="R118" s="19">
        <v>4</v>
      </c>
      <c r="S118" s="19">
        <v>4</v>
      </c>
      <c r="T118" s="19">
        <v>4</v>
      </c>
      <c r="U118" s="40"/>
      <c r="V118" s="40"/>
      <c r="W118" s="40"/>
      <c r="X118" s="19">
        <v>4</v>
      </c>
      <c r="Y118" s="19">
        <v>4</v>
      </c>
      <c r="Z118" s="19">
        <v>4</v>
      </c>
      <c r="AA118" s="19">
        <v>4</v>
      </c>
      <c r="AB118" s="19">
        <v>4</v>
      </c>
      <c r="AC118" s="19">
        <v>4</v>
      </c>
      <c r="AD118" s="19">
        <v>4</v>
      </c>
      <c r="AE118" s="19">
        <v>4</v>
      </c>
      <c r="AF118" s="19">
        <v>4</v>
      </c>
      <c r="AG118" s="19">
        <v>4</v>
      </c>
      <c r="AH118" s="19">
        <v>4</v>
      </c>
      <c r="AI118" s="19">
        <v>4</v>
      </c>
      <c r="AJ118" s="42"/>
      <c r="AK118" s="42"/>
      <c r="AL118" s="42"/>
      <c r="AM118" s="42"/>
      <c r="AN118" s="42"/>
      <c r="AO118" s="42"/>
      <c r="AP118" s="42"/>
      <c r="AQ118" s="42"/>
      <c r="AR118" s="42"/>
      <c r="AS118" s="42"/>
      <c r="AT118" s="42"/>
      <c r="AU118" s="42"/>
      <c r="AV118" s="19" t="s">
        <v>296</v>
      </c>
      <c r="AW118" s="42"/>
      <c r="BE118" s="19" t="s">
        <v>408</v>
      </c>
    </row>
    <row r="119" spans="1:57" ht="15">
      <c r="A119" s="96" t="s">
        <v>198</v>
      </c>
      <c r="B119" s="19" t="s">
        <v>169</v>
      </c>
      <c r="C119" s="19" t="s">
        <v>303</v>
      </c>
      <c r="D119" s="19">
        <v>2</v>
      </c>
      <c r="E119" s="32">
        <f t="shared" si="16"/>
        <v>45</v>
      </c>
      <c r="F119" s="19">
        <v>101152</v>
      </c>
      <c r="G119" s="19" t="s">
        <v>99</v>
      </c>
      <c r="H119" s="19">
        <v>25</v>
      </c>
      <c r="I119" s="36">
        <f t="shared" si="20"/>
        <v>1</v>
      </c>
      <c r="J119" s="37">
        <f t="shared" si="18"/>
        <v>39.6</v>
      </c>
      <c r="K119" s="38">
        <f>VLOOKUP(B119,'TINH TOAN'!$A$2:$C$46,3,0)</f>
        <v>126.72</v>
      </c>
      <c r="L119" s="40"/>
      <c r="M119" s="40"/>
      <c r="N119" s="40"/>
      <c r="O119" s="40"/>
      <c r="P119" s="42"/>
      <c r="Q119" s="42"/>
      <c r="R119" s="19">
        <v>4</v>
      </c>
      <c r="S119" s="19">
        <v>4</v>
      </c>
      <c r="T119" s="19">
        <v>4</v>
      </c>
      <c r="U119" s="40"/>
      <c r="V119" s="40"/>
      <c r="W119" s="40"/>
      <c r="X119" s="19">
        <v>4</v>
      </c>
      <c r="Y119" s="19">
        <v>4</v>
      </c>
      <c r="Z119" s="19">
        <v>4</v>
      </c>
      <c r="AA119" s="19">
        <v>4</v>
      </c>
      <c r="AB119" s="19">
        <v>4</v>
      </c>
      <c r="AC119" s="19">
        <v>4</v>
      </c>
      <c r="AD119" s="19">
        <v>4</v>
      </c>
      <c r="AE119" s="42"/>
      <c r="AF119" s="42"/>
      <c r="AG119" s="42"/>
      <c r="AH119" s="42"/>
      <c r="AI119" s="42"/>
      <c r="AJ119" s="42"/>
      <c r="AK119" s="42"/>
      <c r="AL119" s="42"/>
      <c r="AM119" s="42"/>
      <c r="AN119" s="42"/>
      <c r="AO119" s="42"/>
      <c r="AP119" s="42"/>
      <c r="AQ119" s="42"/>
      <c r="AR119" s="42"/>
      <c r="AS119" s="42"/>
      <c r="AT119" s="42"/>
      <c r="AU119" s="42"/>
      <c r="AV119" s="19" t="s">
        <v>296</v>
      </c>
      <c r="AW119" s="42"/>
      <c r="BE119" s="19" t="s">
        <v>408</v>
      </c>
    </row>
    <row r="120" spans="1:57" ht="15">
      <c r="A120" s="96" t="s">
        <v>180</v>
      </c>
      <c r="B120" s="102" t="s">
        <v>149</v>
      </c>
      <c r="C120" s="102" t="s">
        <v>413</v>
      </c>
      <c r="D120" s="102">
        <v>3</v>
      </c>
      <c r="E120" s="103">
        <f t="shared" si="16"/>
        <v>67.5</v>
      </c>
      <c r="F120" s="19">
        <v>101152</v>
      </c>
      <c r="G120" s="19" t="s">
        <v>99</v>
      </c>
      <c r="H120" s="19">
        <v>25</v>
      </c>
      <c r="I120" s="36">
        <f t="shared" si="20"/>
        <v>1.1000000000000001</v>
      </c>
      <c r="J120" s="37">
        <f t="shared" si="18"/>
        <v>65.340000000000018</v>
      </c>
      <c r="K120" s="38">
        <f>VLOOKUP(B120,'TINH TOAN'!$A$2:$C$46,3,0)</f>
        <v>346.82</v>
      </c>
      <c r="L120" s="40"/>
      <c r="M120" s="40"/>
      <c r="N120" s="40"/>
      <c r="O120" s="40"/>
      <c r="P120" s="42"/>
      <c r="Q120" s="42"/>
      <c r="R120" s="19">
        <v>4</v>
      </c>
      <c r="S120" s="19">
        <v>4</v>
      </c>
      <c r="T120" s="19">
        <v>4</v>
      </c>
      <c r="U120" s="40"/>
      <c r="V120" s="40"/>
      <c r="W120" s="40"/>
      <c r="X120" s="19">
        <v>4</v>
      </c>
      <c r="Y120" s="19">
        <v>4</v>
      </c>
      <c r="Z120" s="19">
        <v>4</v>
      </c>
      <c r="AA120" s="19">
        <v>4</v>
      </c>
      <c r="AB120" s="19">
        <v>4</v>
      </c>
      <c r="AC120" s="19">
        <v>4</v>
      </c>
      <c r="AD120" s="19">
        <v>4</v>
      </c>
      <c r="AE120" s="19">
        <v>4</v>
      </c>
      <c r="AF120" s="19">
        <v>4</v>
      </c>
      <c r="AG120" s="19">
        <v>4</v>
      </c>
      <c r="AH120" s="19">
        <v>4</v>
      </c>
      <c r="AI120" s="19">
        <v>4</v>
      </c>
      <c r="AJ120" s="42"/>
      <c r="AK120" s="42"/>
      <c r="AL120" s="42"/>
      <c r="AM120" s="42"/>
      <c r="AN120" s="42"/>
      <c r="AO120" s="42"/>
      <c r="AP120" s="42"/>
      <c r="AQ120" s="42"/>
      <c r="AR120" s="42"/>
      <c r="AS120" s="42"/>
      <c r="AT120" s="42"/>
      <c r="AU120" s="42"/>
      <c r="AV120" s="19" t="s">
        <v>311</v>
      </c>
      <c r="AW120" s="42"/>
      <c r="BE120" s="19" t="s">
        <v>408</v>
      </c>
    </row>
    <row r="121" spans="1:57" ht="15">
      <c r="A121" s="96" t="s">
        <v>180</v>
      </c>
      <c r="B121" s="102" t="s">
        <v>149</v>
      </c>
      <c r="C121" s="102" t="s">
        <v>414</v>
      </c>
      <c r="D121" s="102">
        <v>1</v>
      </c>
      <c r="E121" s="103">
        <f t="shared" si="16"/>
        <v>32</v>
      </c>
      <c r="F121" s="19">
        <v>101152</v>
      </c>
      <c r="G121" s="19" t="s">
        <v>99</v>
      </c>
      <c r="H121" s="19">
        <v>25</v>
      </c>
      <c r="I121" s="36">
        <f t="shared" si="20"/>
        <v>1</v>
      </c>
      <c r="J121" s="37">
        <f t="shared" si="18"/>
        <v>19.2</v>
      </c>
      <c r="K121" s="38">
        <f>VLOOKUP(B121,'TINH TOAN'!$A$2:$C$46,3,0)</f>
        <v>346.82</v>
      </c>
      <c r="L121" s="40"/>
      <c r="M121" s="40"/>
      <c r="N121" s="40"/>
      <c r="O121" s="40"/>
      <c r="P121" s="42"/>
      <c r="Q121" s="42"/>
      <c r="R121" s="19">
        <v>4</v>
      </c>
      <c r="S121" s="19">
        <v>4</v>
      </c>
      <c r="T121" s="19">
        <v>4</v>
      </c>
      <c r="U121" s="40"/>
      <c r="V121" s="40"/>
      <c r="W121" s="40"/>
      <c r="X121" s="19">
        <v>4</v>
      </c>
      <c r="Y121" s="19">
        <v>4</v>
      </c>
      <c r="Z121" s="19">
        <v>4</v>
      </c>
      <c r="AA121" s="19">
        <v>4</v>
      </c>
      <c r="AB121" s="19">
        <v>4</v>
      </c>
      <c r="AC121" s="19">
        <v>4</v>
      </c>
      <c r="AD121" s="19">
        <v>4</v>
      </c>
      <c r="AE121" s="19">
        <v>4</v>
      </c>
      <c r="AF121" s="19">
        <v>4</v>
      </c>
      <c r="AG121" s="19">
        <v>4</v>
      </c>
      <c r="AH121" s="19">
        <v>4</v>
      </c>
      <c r="AI121" s="19">
        <v>4</v>
      </c>
      <c r="AJ121" s="42"/>
      <c r="AK121" s="42"/>
      <c r="AL121" s="42"/>
      <c r="AM121" s="42"/>
      <c r="AN121" s="42"/>
      <c r="AO121" s="42"/>
      <c r="AP121" s="42"/>
      <c r="AQ121" s="42"/>
      <c r="AR121" s="42"/>
      <c r="AS121" s="42"/>
      <c r="AT121" s="42"/>
      <c r="AU121" s="42"/>
      <c r="AV121" s="19" t="s">
        <v>311</v>
      </c>
      <c r="AW121" s="42"/>
      <c r="BE121" s="19" t="s">
        <v>408</v>
      </c>
    </row>
    <row r="122" spans="1:57" ht="15">
      <c r="A122" s="96" t="s">
        <v>179</v>
      </c>
      <c r="B122" s="19" t="s">
        <v>128</v>
      </c>
      <c r="C122" s="19" t="s">
        <v>391</v>
      </c>
      <c r="D122" s="19">
        <v>4</v>
      </c>
      <c r="E122" s="32">
        <f t="shared" si="16"/>
        <v>90</v>
      </c>
      <c r="F122" s="19">
        <v>101152</v>
      </c>
      <c r="G122" s="19" t="s">
        <v>99</v>
      </c>
      <c r="H122" s="19">
        <v>13</v>
      </c>
      <c r="I122" s="36">
        <f t="shared" si="20"/>
        <v>1</v>
      </c>
      <c r="J122" s="37">
        <f t="shared" si="18"/>
        <v>26</v>
      </c>
      <c r="K122" s="38">
        <f>VLOOKUP(B122,'TINH TOAN'!$A$2:$C$46,3,0)</f>
        <v>365.24</v>
      </c>
      <c r="L122" s="21"/>
      <c r="M122" s="21"/>
      <c r="N122" s="40"/>
      <c r="O122" s="40"/>
      <c r="P122" s="42"/>
      <c r="Q122" s="42"/>
      <c r="R122" s="19" t="s">
        <v>134</v>
      </c>
      <c r="S122" s="42"/>
      <c r="T122" s="42"/>
      <c r="U122" s="40"/>
      <c r="V122" s="40"/>
      <c r="W122" s="40"/>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19" t="s">
        <v>311</v>
      </c>
      <c r="AW122" s="42"/>
      <c r="BE122" s="19" t="s">
        <v>408</v>
      </c>
    </row>
    <row r="123" spans="1:57" ht="15">
      <c r="A123" s="96" t="s">
        <v>180</v>
      </c>
      <c r="B123" s="19" t="s">
        <v>149</v>
      </c>
      <c r="C123" s="19" t="s">
        <v>391</v>
      </c>
      <c r="D123" s="19">
        <v>4</v>
      </c>
      <c r="E123" s="32">
        <f t="shared" si="16"/>
        <v>90</v>
      </c>
      <c r="F123" s="19">
        <v>101152</v>
      </c>
      <c r="G123" s="19" t="s">
        <v>99</v>
      </c>
      <c r="H123" s="19">
        <v>12</v>
      </c>
      <c r="I123" s="36">
        <f t="shared" si="20"/>
        <v>1</v>
      </c>
      <c r="J123" s="37">
        <f t="shared" si="18"/>
        <v>24</v>
      </c>
      <c r="K123" s="38">
        <f>VLOOKUP(B123,'TINH TOAN'!$A$2:$C$46,3,0)</f>
        <v>346.82</v>
      </c>
      <c r="L123" s="40"/>
      <c r="M123" s="40"/>
      <c r="N123" s="40"/>
      <c r="O123" s="40"/>
      <c r="P123" s="42"/>
      <c r="Q123" s="42"/>
      <c r="R123" s="19" t="s">
        <v>134</v>
      </c>
      <c r="S123" s="42"/>
      <c r="T123" s="42"/>
      <c r="U123" s="40"/>
      <c r="V123" s="40"/>
      <c r="W123" s="40"/>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19" t="s">
        <v>311</v>
      </c>
      <c r="AW123" s="42"/>
      <c r="BE123" s="19" t="s">
        <v>408</v>
      </c>
    </row>
    <row r="124" spans="1:57" ht="15">
      <c r="A124" s="96" t="s">
        <v>141</v>
      </c>
      <c r="B124" s="19" t="s">
        <v>114</v>
      </c>
      <c r="C124" s="19" t="s">
        <v>354</v>
      </c>
      <c r="D124" s="19">
        <v>2</v>
      </c>
      <c r="E124" s="32">
        <f t="shared" si="16"/>
        <v>45</v>
      </c>
      <c r="F124" s="19">
        <v>101153</v>
      </c>
      <c r="G124" s="19" t="s">
        <v>99</v>
      </c>
      <c r="H124" s="19">
        <v>32</v>
      </c>
      <c r="I124" s="36">
        <f t="shared" si="20"/>
        <v>1</v>
      </c>
      <c r="J124" s="37">
        <f t="shared" si="18"/>
        <v>39.6</v>
      </c>
      <c r="K124" s="38">
        <f>VLOOKUP(B124,'TINH TOAN'!$A$2:$C$46,3,0)</f>
        <v>222.76</v>
      </c>
      <c r="L124" s="40"/>
      <c r="M124" s="40"/>
      <c r="N124" s="21" t="s">
        <v>395</v>
      </c>
      <c r="O124" s="40"/>
      <c r="P124" s="42"/>
      <c r="Q124" s="42"/>
      <c r="R124" s="19">
        <v>4</v>
      </c>
      <c r="S124" s="19">
        <v>4</v>
      </c>
      <c r="T124" s="19">
        <v>4</v>
      </c>
      <c r="U124" s="40"/>
      <c r="V124" s="40"/>
      <c r="W124" s="40"/>
      <c r="X124" s="19">
        <v>4</v>
      </c>
      <c r="Y124" s="19">
        <v>4</v>
      </c>
      <c r="Z124" s="19">
        <v>4</v>
      </c>
      <c r="AA124" s="19">
        <v>4</v>
      </c>
      <c r="AB124" s="19">
        <v>4</v>
      </c>
      <c r="AC124" s="19">
        <v>4</v>
      </c>
      <c r="AD124" s="19">
        <v>4</v>
      </c>
      <c r="AE124" s="42"/>
      <c r="AF124" s="42"/>
      <c r="AG124" s="42"/>
      <c r="AH124" s="42"/>
      <c r="AI124" s="42"/>
      <c r="AJ124" s="42"/>
      <c r="AK124" s="42"/>
      <c r="AL124" s="42"/>
      <c r="AM124" s="42"/>
      <c r="AN124" s="42"/>
      <c r="AO124" s="42"/>
      <c r="AP124" s="42"/>
      <c r="AQ124" s="42"/>
      <c r="AR124" s="42"/>
      <c r="AS124" s="42"/>
      <c r="AT124" s="42"/>
      <c r="AU124" s="42"/>
      <c r="AV124" s="19" t="s">
        <v>296</v>
      </c>
      <c r="AW124" s="42"/>
      <c r="BE124" s="19" t="s">
        <v>315</v>
      </c>
    </row>
    <row r="125" spans="1:57" ht="15">
      <c r="A125" s="96" t="s">
        <v>141</v>
      </c>
      <c r="B125" s="19" t="s">
        <v>114</v>
      </c>
      <c r="C125" s="19" t="s">
        <v>356</v>
      </c>
      <c r="D125" s="19">
        <v>1</v>
      </c>
      <c r="E125" s="32">
        <f t="shared" si="16"/>
        <v>32</v>
      </c>
      <c r="F125" s="19">
        <v>101153</v>
      </c>
      <c r="G125" s="19" t="s">
        <v>99</v>
      </c>
      <c r="H125" s="19">
        <v>32</v>
      </c>
      <c r="I125" s="36">
        <f t="shared" si="20"/>
        <v>1.2</v>
      </c>
      <c r="J125" s="37">
        <f t="shared" si="18"/>
        <v>23.04</v>
      </c>
      <c r="K125" s="38">
        <f>VLOOKUP(B125,'TINH TOAN'!$A$2:$C$46,3,0)</f>
        <v>222.76</v>
      </c>
      <c r="L125" s="40"/>
      <c r="M125" s="40"/>
      <c r="N125" s="40"/>
      <c r="O125" s="40"/>
      <c r="P125" s="42"/>
      <c r="Q125" s="42"/>
      <c r="R125" s="19">
        <v>4</v>
      </c>
      <c r="S125" s="19">
        <v>4</v>
      </c>
      <c r="T125" s="19">
        <v>4</v>
      </c>
      <c r="U125" s="40"/>
      <c r="V125" s="40"/>
      <c r="W125" s="40"/>
      <c r="X125" s="19">
        <v>4</v>
      </c>
      <c r="Y125" s="19">
        <v>4</v>
      </c>
      <c r="Z125" s="19">
        <v>4</v>
      </c>
      <c r="AA125" s="19">
        <v>4</v>
      </c>
      <c r="AB125" s="19">
        <v>4</v>
      </c>
      <c r="AC125" s="19">
        <v>4</v>
      </c>
      <c r="AD125" s="19">
        <v>4</v>
      </c>
      <c r="AE125" s="42"/>
      <c r="AF125" s="42"/>
      <c r="AG125" s="42"/>
      <c r="AH125" s="42"/>
      <c r="AI125" s="42"/>
      <c r="AJ125" s="42"/>
      <c r="AK125" s="42"/>
      <c r="AL125" s="42"/>
      <c r="AM125" s="42"/>
      <c r="AN125" s="42"/>
      <c r="AO125" s="42"/>
      <c r="AP125" s="42"/>
      <c r="AQ125" s="42"/>
      <c r="AR125" s="42"/>
      <c r="AS125" s="42"/>
      <c r="AT125" s="42"/>
      <c r="AU125" s="42"/>
      <c r="AV125" s="19" t="s">
        <v>296</v>
      </c>
      <c r="AW125" s="42"/>
      <c r="BE125" s="19" t="s">
        <v>315</v>
      </c>
    </row>
    <row r="126" spans="1:57" ht="15">
      <c r="A126" s="96" t="s">
        <v>139</v>
      </c>
      <c r="B126" s="19" t="s">
        <v>117</v>
      </c>
      <c r="C126" s="19" t="s">
        <v>424</v>
      </c>
      <c r="D126" s="19">
        <v>2</v>
      </c>
      <c r="E126" s="32">
        <f t="shared" si="16"/>
        <v>45</v>
      </c>
      <c r="F126" s="19">
        <v>101153</v>
      </c>
      <c r="G126" s="19" t="s">
        <v>99</v>
      </c>
      <c r="H126" s="19">
        <v>32</v>
      </c>
      <c r="I126" s="36">
        <f t="shared" si="20"/>
        <v>1</v>
      </c>
      <c r="J126" s="37">
        <f t="shared" si="18"/>
        <v>39.6</v>
      </c>
      <c r="K126" s="38">
        <f>VLOOKUP(B126,'TINH TOAN'!$A$2:$C$46,3,0)</f>
        <v>341.7000000000001</v>
      </c>
      <c r="L126" s="40"/>
      <c r="M126" s="40"/>
      <c r="N126" s="40"/>
      <c r="O126" s="40"/>
      <c r="P126" s="42"/>
      <c r="Q126" s="42"/>
      <c r="R126" s="19">
        <v>4</v>
      </c>
      <c r="S126" s="19">
        <v>4</v>
      </c>
      <c r="T126" s="19">
        <v>4</v>
      </c>
      <c r="U126" s="40"/>
      <c r="V126" s="40"/>
      <c r="W126" s="40"/>
      <c r="X126" s="19">
        <v>4</v>
      </c>
      <c r="Y126" s="19">
        <v>4</v>
      </c>
      <c r="Z126" s="19">
        <v>4</v>
      </c>
      <c r="AA126" s="19">
        <v>4</v>
      </c>
      <c r="AB126" s="19">
        <v>4</v>
      </c>
      <c r="AC126" s="19">
        <v>4</v>
      </c>
      <c r="AD126" s="19">
        <v>4</v>
      </c>
      <c r="AE126" s="42"/>
      <c r="AF126" s="42"/>
      <c r="AG126" s="42"/>
      <c r="AH126" s="42"/>
      <c r="AI126" s="42"/>
      <c r="AJ126" s="42"/>
      <c r="AK126" s="42"/>
      <c r="AL126" s="42"/>
      <c r="AM126" s="42"/>
      <c r="AN126" s="42"/>
      <c r="AO126" s="42"/>
      <c r="AP126" s="42"/>
      <c r="AQ126" s="42"/>
      <c r="AR126" s="42"/>
      <c r="AS126" s="42"/>
      <c r="AT126" s="42"/>
      <c r="AU126" s="42"/>
      <c r="AV126" s="19" t="s">
        <v>319</v>
      </c>
      <c r="AW126" s="42"/>
      <c r="BE126" s="19" t="s">
        <v>315</v>
      </c>
    </row>
    <row r="127" spans="1:57" ht="15">
      <c r="A127" s="96" t="s">
        <v>145</v>
      </c>
      <c r="B127" s="19" t="s">
        <v>108</v>
      </c>
      <c r="C127" s="19" t="s">
        <v>425</v>
      </c>
      <c r="D127" s="19">
        <v>2.5</v>
      </c>
      <c r="E127" s="32">
        <f t="shared" si="16"/>
        <v>56.25</v>
      </c>
      <c r="F127" s="19">
        <v>101153</v>
      </c>
      <c r="G127" s="19" t="s">
        <v>99</v>
      </c>
      <c r="H127" s="19">
        <v>32</v>
      </c>
      <c r="I127" s="36">
        <f t="shared" si="20"/>
        <v>1</v>
      </c>
      <c r="J127" s="37">
        <f t="shared" si="18"/>
        <v>49.500000000000007</v>
      </c>
      <c r="K127" s="38">
        <f>VLOOKUP(B127,'TINH TOAN'!$A$2:$C$46,3,0)</f>
        <v>126.06</v>
      </c>
      <c r="L127" s="40"/>
      <c r="M127" s="40"/>
      <c r="N127" s="40"/>
      <c r="O127" s="40"/>
      <c r="P127" s="42"/>
      <c r="Q127" s="42"/>
      <c r="R127" s="19">
        <v>4</v>
      </c>
      <c r="S127" s="19">
        <v>4</v>
      </c>
      <c r="T127" s="19">
        <v>4</v>
      </c>
      <c r="U127" s="40"/>
      <c r="V127" s="40"/>
      <c r="W127" s="40"/>
      <c r="X127" s="19">
        <v>4</v>
      </c>
      <c r="Y127" s="19">
        <v>4</v>
      </c>
      <c r="Z127" s="19">
        <v>4</v>
      </c>
      <c r="AA127" s="19">
        <v>4</v>
      </c>
      <c r="AB127" s="19">
        <v>4</v>
      </c>
      <c r="AC127" s="19">
        <v>4</v>
      </c>
      <c r="AD127" s="19">
        <v>4</v>
      </c>
      <c r="AE127" s="19">
        <v>5</v>
      </c>
      <c r="AF127" s="19">
        <v>5</v>
      </c>
      <c r="AG127" s="19">
        <v>5</v>
      </c>
      <c r="AH127" s="19">
        <v>5</v>
      </c>
      <c r="AI127" s="19">
        <v>5</v>
      </c>
      <c r="AJ127" s="19">
        <v>5</v>
      </c>
      <c r="AK127" s="19">
        <v>5</v>
      </c>
      <c r="AL127" s="19">
        <v>5</v>
      </c>
      <c r="AM127" s="42"/>
      <c r="AN127" s="42"/>
      <c r="AO127" s="42"/>
      <c r="AP127" s="42"/>
      <c r="AQ127" s="42"/>
      <c r="AR127" s="42"/>
      <c r="AS127" s="42"/>
      <c r="AT127" s="42"/>
      <c r="AU127" s="42"/>
      <c r="AV127" s="19" t="s">
        <v>319</v>
      </c>
      <c r="AW127" s="42"/>
      <c r="BE127" s="19" t="s">
        <v>315</v>
      </c>
    </row>
    <row r="128" spans="1:57" ht="15">
      <c r="A128" s="96" t="s">
        <v>145</v>
      </c>
      <c r="B128" s="19" t="s">
        <v>108</v>
      </c>
      <c r="C128" s="19" t="s">
        <v>426</v>
      </c>
      <c r="D128" s="19">
        <v>1.5</v>
      </c>
      <c r="E128" s="32">
        <f t="shared" si="16"/>
        <v>48</v>
      </c>
      <c r="F128" s="19">
        <v>101153</v>
      </c>
      <c r="G128" s="19" t="s">
        <v>99</v>
      </c>
      <c r="H128" s="19">
        <v>32</v>
      </c>
      <c r="I128" s="36">
        <f t="shared" si="20"/>
        <v>1.2</v>
      </c>
      <c r="J128" s="37">
        <f t="shared" si="18"/>
        <v>34.559999999999995</v>
      </c>
      <c r="K128" s="38">
        <f>VLOOKUP(B128,'TINH TOAN'!$A$2:$C$46,3,0)</f>
        <v>126.06</v>
      </c>
      <c r="L128" s="40"/>
      <c r="M128" s="40"/>
      <c r="N128" s="40"/>
      <c r="O128" s="40"/>
      <c r="P128" s="42"/>
      <c r="Q128" s="42"/>
      <c r="R128" s="19">
        <v>4</v>
      </c>
      <c r="S128" s="19">
        <v>4</v>
      </c>
      <c r="T128" s="19">
        <v>4</v>
      </c>
      <c r="U128" s="40"/>
      <c r="V128" s="40"/>
      <c r="W128" s="40"/>
      <c r="X128" s="19">
        <v>4</v>
      </c>
      <c r="Y128" s="19">
        <v>4</v>
      </c>
      <c r="Z128" s="19">
        <v>4</v>
      </c>
      <c r="AA128" s="19">
        <v>4</v>
      </c>
      <c r="AB128" s="19">
        <v>4</v>
      </c>
      <c r="AC128" s="19">
        <v>4</v>
      </c>
      <c r="AD128" s="19">
        <v>4</v>
      </c>
      <c r="AE128" s="19">
        <v>5</v>
      </c>
      <c r="AF128" s="19">
        <v>5</v>
      </c>
      <c r="AG128" s="19">
        <v>5</v>
      </c>
      <c r="AH128" s="19">
        <v>5</v>
      </c>
      <c r="AI128" s="19">
        <v>5</v>
      </c>
      <c r="AJ128" s="19">
        <v>5</v>
      </c>
      <c r="AK128" s="19">
        <v>5</v>
      </c>
      <c r="AL128" s="19">
        <v>5</v>
      </c>
      <c r="AM128" s="42"/>
      <c r="AN128" s="42"/>
      <c r="AO128" s="42"/>
      <c r="AP128" s="42"/>
      <c r="AQ128" s="42"/>
      <c r="AR128" s="42"/>
      <c r="AS128" s="42"/>
      <c r="AT128" s="42"/>
      <c r="AU128" s="42"/>
      <c r="AV128" s="19" t="s">
        <v>319</v>
      </c>
      <c r="AW128" s="42"/>
      <c r="BE128" s="19" t="s">
        <v>315</v>
      </c>
    </row>
    <row r="129" spans="1:57" ht="15">
      <c r="A129" s="96" t="s">
        <v>132</v>
      </c>
      <c r="B129" s="19" t="s">
        <v>120</v>
      </c>
      <c r="C129" s="19" t="s">
        <v>427</v>
      </c>
      <c r="D129" s="19">
        <v>2</v>
      </c>
      <c r="E129" s="32">
        <f t="shared" si="16"/>
        <v>45</v>
      </c>
      <c r="F129" s="19">
        <v>101153</v>
      </c>
      <c r="G129" s="19" t="s">
        <v>99</v>
      </c>
      <c r="H129" s="19">
        <v>32</v>
      </c>
      <c r="I129" s="36">
        <f t="shared" si="20"/>
        <v>1</v>
      </c>
      <c r="J129" s="37">
        <f t="shared" si="18"/>
        <v>39.6</v>
      </c>
      <c r="K129" s="38">
        <f>VLOOKUP(B129,'TINH TOAN'!$A$2:$C$46,3,0)</f>
        <v>81.599999999999994</v>
      </c>
      <c r="L129" s="40"/>
      <c r="M129" s="40"/>
      <c r="N129" s="40"/>
      <c r="O129" s="40"/>
      <c r="P129" s="42"/>
      <c r="Q129" s="42"/>
      <c r="R129" s="42"/>
      <c r="S129" s="42"/>
      <c r="T129" s="42"/>
      <c r="U129" s="40"/>
      <c r="V129" s="40"/>
      <c r="W129" s="40"/>
      <c r="X129" s="42"/>
      <c r="Y129" s="42"/>
      <c r="Z129" s="42"/>
      <c r="AA129" s="42"/>
      <c r="AB129" s="42"/>
      <c r="AC129" s="42"/>
      <c r="AD129" s="42"/>
      <c r="AE129" s="19">
        <v>5</v>
      </c>
      <c r="AF129" s="19">
        <v>5</v>
      </c>
      <c r="AG129" s="19">
        <v>5</v>
      </c>
      <c r="AH129" s="19">
        <v>5</v>
      </c>
      <c r="AI129" s="19">
        <v>5</v>
      </c>
      <c r="AJ129" s="19">
        <v>5</v>
      </c>
      <c r="AK129" s="19">
        <v>5</v>
      </c>
      <c r="AL129" s="19">
        <v>5</v>
      </c>
      <c r="AM129" s="42"/>
      <c r="AN129" s="42"/>
      <c r="AO129" s="42"/>
      <c r="AP129" s="42"/>
      <c r="AQ129" s="42"/>
      <c r="AR129" s="42"/>
      <c r="AS129" s="42"/>
      <c r="AT129" s="42"/>
      <c r="AU129" s="42"/>
      <c r="AV129" s="19" t="s">
        <v>319</v>
      </c>
      <c r="AW129" s="42"/>
      <c r="BE129" s="19" t="s">
        <v>315</v>
      </c>
    </row>
    <row r="130" spans="1:57" ht="15">
      <c r="A130" s="96" t="s">
        <v>141</v>
      </c>
      <c r="B130" s="19" t="s">
        <v>114</v>
      </c>
      <c r="C130" s="19" t="s">
        <v>391</v>
      </c>
      <c r="D130" s="19">
        <v>4</v>
      </c>
      <c r="E130" s="32">
        <f t="shared" si="16"/>
        <v>90</v>
      </c>
      <c r="F130" s="19">
        <v>101153</v>
      </c>
      <c r="G130" s="19" t="s">
        <v>99</v>
      </c>
      <c r="H130" s="19">
        <v>32</v>
      </c>
      <c r="I130" s="36">
        <f t="shared" si="20"/>
        <v>1</v>
      </c>
      <c r="J130" s="37">
        <f t="shared" si="18"/>
        <v>64</v>
      </c>
      <c r="K130" s="38">
        <f>VLOOKUP(B130,'TINH TOAN'!$A$2:$C$46,3,0)</f>
        <v>222.76</v>
      </c>
      <c r="L130" s="40"/>
      <c r="M130" s="40"/>
      <c r="N130" s="40"/>
      <c r="O130" s="40"/>
      <c r="P130" s="42"/>
      <c r="Q130" s="42"/>
      <c r="R130" s="19" t="s">
        <v>134</v>
      </c>
      <c r="S130" s="42"/>
      <c r="T130" s="42"/>
      <c r="U130" s="40"/>
      <c r="V130" s="40"/>
      <c r="W130" s="40"/>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19" t="s">
        <v>137</v>
      </c>
      <c r="AW130" s="42"/>
      <c r="BE130" s="19" t="s">
        <v>194</v>
      </c>
    </row>
    <row r="131" spans="1:57" ht="15">
      <c r="A131" s="96" t="s">
        <v>161</v>
      </c>
      <c r="B131" s="19" t="s">
        <v>158</v>
      </c>
      <c r="C131" s="19" t="s">
        <v>430</v>
      </c>
      <c r="D131" s="19">
        <v>2</v>
      </c>
      <c r="E131" s="32">
        <f t="shared" si="16"/>
        <v>45</v>
      </c>
      <c r="F131" s="19">
        <v>101153</v>
      </c>
      <c r="G131" s="19" t="s">
        <v>99</v>
      </c>
      <c r="H131" s="19">
        <v>32</v>
      </c>
      <c r="I131" s="36">
        <f t="shared" si="20"/>
        <v>1</v>
      </c>
      <c r="J131" s="37">
        <f t="shared" si="18"/>
        <v>39.6</v>
      </c>
      <c r="K131" s="38">
        <f>VLOOKUP(B131,'TINH TOAN'!$A$2:$C$46,3,0)</f>
        <v>39.6</v>
      </c>
      <c r="L131" s="40"/>
      <c r="M131" s="40"/>
      <c r="N131" s="40"/>
      <c r="O131" s="40"/>
      <c r="P131" s="42"/>
      <c r="Q131" s="42"/>
      <c r="R131" s="19">
        <v>4</v>
      </c>
      <c r="S131" s="19">
        <v>4</v>
      </c>
      <c r="T131" s="19">
        <v>4</v>
      </c>
      <c r="U131" s="40"/>
      <c r="V131" s="40"/>
      <c r="W131" s="40"/>
      <c r="X131" s="19">
        <v>4</v>
      </c>
      <c r="Y131" s="19">
        <v>4</v>
      </c>
      <c r="Z131" s="19">
        <v>4</v>
      </c>
      <c r="AA131" s="19">
        <v>4</v>
      </c>
      <c r="AB131" s="19">
        <v>4</v>
      </c>
      <c r="AC131" s="19">
        <v>4</v>
      </c>
      <c r="AD131" s="19">
        <v>4</v>
      </c>
      <c r="AE131" s="42"/>
      <c r="AF131" s="42"/>
      <c r="AG131" s="42"/>
      <c r="AH131" s="42"/>
      <c r="AI131" s="42"/>
      <c r="AJ131" s="42"/>
      <c r="AK131" s="42"/>
      <c r="AL131" s="42"/>
      <c r="AM131" s="42"/>
      <c r="AN131" s="42"/>
      <c r="AO131" s="42"/>
      <c r="AP131" s="42"/>
      <c r="AQ131" s="42"/>
      <c r="AR131" s="42"/>
      <c r="AS131" s="42"/>
      <c r="AT131" s="42"/>
      <c r="AU131" s="42"/>
      <c r="AV131" s="19" t="s">
        <v>137</v>
      </c>
      <c r="AW131" s="42"/>
      <c r="BE131" s="19" t="s">
        <v>315</v>
      </c>
    </row>
    <row r="132" spans="1:57" ht="15">
      <c r="A132" s="96" t="s">
        <v>113</v>
      </c>
      <c r="B132" s="19" t="s">
        <v>26</v>
      </c>
      <c r="C132" s="19" t="s">
        <v>380</v>
      </c>
      <c r="D132" s="19">
        <v>2</v>
      </c>
      <c r="E132" s="32">
        <f t="shared" si="16"/>
        <v>45</v>
      </c>
      <c r="F132" s="19">
        <v>101154</v>
      </c>
      <c r="G132" s="19" t="s">
        <v>252</v>
      </c>
      <c r="H132" s="19">
        <v>28</v>
      </c>
      <c r="I132" s="36">
        <f t="shared" si="20"/>
        <v>1</v>
      </c>
      <c r="J132" s="37">
        <f t="shared" si="18"/>
        <v>39.6</v>
      </c>
      <c r="K132" s="38">
        <f>VLOOKUP(B132,'TINH TOAN'!$A$2:$C$46,3,0)</f>
        <v>444.85999999999996</v>
      </c>
      <c r="L132" s="40"/>
      <c r="M132" s="40"/>
      <c r="N132" s="40"/>
      <c r="O132" s="40"/>
      <c r="P132" s="42"/>
      <c r="Q132" s="42"/>
      <c r="R132" s="19">
        <v>4</v>
      </c>
      <c r="S132" s="19">
        <v>4</v>
      </c>
      <c r="T132" s="19">
        <v>4</v>
      </c>
      <c r="U132" s="40"/>
      <c r="V132" s="40"/>
      <c r="W132" s="40"/>
      <c r="X132" s="19">
        <v>4</v>
      </c>
      <c r="Y132" s="19">
        <v>4</v>
      </c>
      <c r="Z132" s="19">
        <v>4</v>
      </c>
      <c r="AA132" s="19">
        <v>4</v>
      </c>
      <c r="AB132" s="19">
        <v>4</v>
      </c>
      <c r="AC132" s="19">
        <v>4</v>
      </c>
      <c r="AD132" s="19">
        <v>4</v>
      </c>
      <c r="AE132" s="19">
        <v>4</v>
      </c>
      <c r="AF132" s="19">
        <v>4</v>
      </c>
      <c r="AG132" s="19">
        <v>4</v>
      </c>
      <c r="AH132" s="19">
        <v>4</v>
      </c>
      <c r="AI132" s="19">
        <v>4</v>
      </c>
      <c r="AJ132" s="42"/>
      <c r="AK132" s="42"/>
      <c r="AL132" s="42"/>
      <c r="AM132" s="42"/>
      <c r="AN132" s="42"/>
      <c r="AO132" s="42"/>
      <c r="AP132" s="42"/>
      <c r="AQ132" s="42"/>
      <c r="AR132" s="42"/>
      <c r="AS132" s="42"/>
      <c r="AT132" s="42"/>
      <c r="AU132" s="42"/>
      <c r="AV132" s="19" t="s">
        <v>296</v>
      </c>
      <c r="AW132" s="42"/>
      <c r="BE132" s="19" t="s">
        <v>431</v>
      </c>
    </row>
    <row r="133" spans="1:57" ht="15">
      <c r="A133" s="96" t="s">
        <v>113</v>
      </c>
      <c r="B133" s="19" t="s">
        <v>26</v>
      </c>
      <c r="C133" s="19" t="s">
        <v>432</v>
      </c>
      <c r="D133" s="19">
        <v>1</v>
      </c>
      <c r="E133" s="32">
        <v>32</v>
      </c>
      <c r="F133" s="19">
        <v>101154</v>
      </c>
      <c r="G133" s="19" t="s">
        <v>252</v>
      </c>
      <c r="H133" s="19">
        <v>28</v>
      </c>
      <c r="I133" s="36">
        <f t="shared" si="20"/>
        <v>1.1000000000000001</v>
      </c>
      <c r="J133" s="37">
        <f t="shared" si="18"/>
        <v>21.12</v>
      </c>
      <c r="K133" s="38">
        <f>VLOOKUP(B133,'TINH TOAN'!$A$2:$C$46,3,0)</f>
        <v>444.85999999999996</v>
      </c>
      <c r="L133" s="40"/>
      <c r="M133" s="40"/>
      <c r="N133" s="40"/>
      <c r="O133" s="40"/>
      <c r="P133" s="42"/>
      <c r="Q133" s="42"/>
      <c r="R133" s="19"/>
      <c r="S133" s="19"/>
      <c r="T133" s="19"/>
      <c r="U133" s="40"/>
      <c r="V133" s="40"/>
      <c r="W133" s="40"/>
      <c r="X133" s="19"/>
      <c r="Y133" s="19"/>
      <c r="Z133" s="19"/>
      <c r="AA133" s="19"/>
      <c r="AB133" s="19"/>
      <c r="AC133" s="19"/>
      <c r="AD133" s="19"/>
      <c r="AE133" s="19"/>
      <c r="AF133" s="19"/>
      <c r="AG133" s="19"/>
      <c r="AH133" s="19"/>
      <c r="AI133" s="19"/>
      <c r="AJ133" s="42"/>
      <c r="AK133" s="42"/>
      <c r="AL133" s="42"/>
      <c r="AM133" s="42"/>
      <c r="AN133" s="42"/>
      <c r="AO133" s="42"/>
      <c r="AP133" s="42"/>
      <c r="AQ133" s="42"/>
      <c r="AR133" s="42"/>
      <c r="AS133" s="42"/>
      <c r="AT133" s="42"/>
      <c r="AU133" s="42"/>
      <c r="AV133" s="19"/>
      <c r="AW133" s="42"/>
      <c r="BE133" s="19"/>
    </row>
    <row r="134" spans="1:57" ht="15">
      <c r="A134" s="96" t="s">
        <v>113</v>
      </c>
      <c r="B134" s="19" t="s">
        <v>26</v>
      </c>
      <c r="C134" s="19" t="s">
        <v>385</v>
      </c>
      <c r="D134" s="19">
        <v>3</v>
      </c>
      <c r="E134" s="32">
        <f t="shared" ref="E134:E226" si="21">IF(LEFT(C134,3)="TH ",D134*32,D134*22.5)</f>
        <v>67.5</v>
      </c>
      <c r="F134" s="19">
        <v>101154</v>
      </c>
      <c r="G134" s="19" t="s">
        <v>252</v>
      </c>
      <c r="H134" s="19">
        <v>28</v>
      </c>
      <c r="I134" s="36">
        <f t="shared" si="20"/>
        <v>1.1000000000000001</v>
      </c>
      <c r="J134" s="37">
        <f t="shared" si="18"/>
        <v>65.340000000000018</v>
      </c>
      <c r="K134" s="38">
        <f>VLOOKUP(B134,'TINH TOAN'!$A$2:$C$46,3,0)</f>
        <v>444.85999999999996</v>
      </c>
      <c r="L134" s="40"/>
      <c r="M134" s="40"/>
      <c r="N134" s="40"/>
      <c r="O134" s="40"/>
      <c r="P134" s="42"/>
      <c r="Q134" s="42"/>
      <c r="R134" s="19">
        <v>4</v>
      </c>
      <c r="S134" s="19">
        <v>4</v>
      </c>
      <c r="T134" s="19">
        <v>4</v>
      </c>
      <c r="U134" s="40"/>
      <c r="V134" s="40"/>
      <c r="W134" s="40"/>
      <c r="X134" s="19">
        <v>4</v>
      </c>
      <c r="Y134" s="19">
        <v>4</v>
      </c>
      <c r="Z134" s="19">
        <v>4</v>
      </c>
      <c r="AA134" s="19">
        <v>4</v>
      </c>
      <c r="AB134" s="19">
        <v>4</v>
      </c>
      <c r="AC134" s="19">
        <v>4</v>
      </c>
      <c r="AD134" s="19">
        <v>4</v>
      </c>
      <c r="AE134" s="19">
        <v>5</v>
      </c>
      <c r="AF134" s="19">
        <v>5</v>
      </c>
      <c r="AG134" s="19">
        <v>5</v>
      </c>
      <c r="AH134" s="19">
        <v>5</v>
      </c>
      <c r="AI134" s="19">
        <v>5</v>
      </c>
      <c r="AJ134" s="19">
        <v>5</v>
      </c>
      <c r="AK134" s="19">
        <v>5</v>
      </c>
      <c r="AL134" s="19">
        <v>5</v>
      </c>
      <c r="AM134" s="42"/>
      <c r="AN134" s="42"/>
      <c r="AO134" s="42"/>
      <c r="AP134" s="42"/>
      <c r="AQ134" s="42"/>
      <c r="AR134" s="42"/>
      <c r="AS134" s="42"/>
      <c r="AT134" s="42"/>
      <c r="AU134" s="42"/>
      <c r="AV134" s="19" t="s">
        <v>296</v>
      </c>
      <c r="AW134" s="42"/>
      <c r="BE134" s="19" t="s">
        <v>431</v>
      </c>
    </row>
    <row r="135" spans="1:57" ht="15">
      <c r="A135" s="96" t="s">
        <v>113</v>
      </c>
      <c r="B135" s="19" t="s">
        <v>26</v>
      </c>
      <c r="C135" s="19" t="s">
        <v>387</v>
      </c>
      <c r="D135" s="19">
        <v>1</v>
      </c>
      <c r="E135" s="32">
        <f t="shared" si="21"/>
        <v>32</v>
      </c>
      <c r="F135" s="19">
        <v>101154</v>
      </c>
      <c r="G135" s="19" t="s">
        <v>252</v>
      </c>
      <c r="H135" s="19">
        <v>28</v>
      </c>
      <c r="I135" s="36">
        <f t="shared" si="20"/>
        <v>1.1000000000000001</v>
      </c>
      <c r="J135" s="37">
        <f t="shared" si="18"/>
        <v>21.12</v>
      </c>
      <c r="K135" s="38">
        <f>VLOOKUP(B135,'TINH TOAN'!$A$2:$C$46,3,0)</f>
        <v>444.85999999999996</v>
      </c>
      <c r="L135" s="40"/>
      <c r="M135" s="40"/>
      <c r="N135" s="40"/>
      <c r="O135" s="40"/>
      <c r="P135" s="42"/>
      <c r="Q135" s="42"/>
      <c r="R135" s="19">
        <v>4</v>
      </c>
      <c r="S135" s="19">
        <v>4</v>
      </c>
      <c r="T135" s="19">
        <v>4</v>
      </c>
      <c r="U135" s="40"/>
      <c r="V135" s="40"/>
      <c r="W135" s="40"/>
      <c r="X135" s="19">
        <v>4</v>
      </c>
      <c r="Y135" s="19">
        <v>4</v>
      </c>
      <c r="Z135" s="19">
        <v>4</v>
      </c>
      <c r="AA135" s="19">
        <v>4</v>
      </c>
      <c r="AB135" s="19">
        <v>4</v>
      </c>
      <c r="AC135" s="19">
        <v>4</v>
      </c>
      <c r="AD135" s="19">
        <v>4</v>
      </c>
      <c r="AE135" s="19">
        <v>5</v>
      </c>
      <c r="AF135" s="19">
        <v>5</v>
      </c>
      <c r="AG135" s="19">
        <v>5</v>
      </c>
      <c r="AH135" s="19">
        <v>5</v>
      </c>
      <c r="AI135" s="19">
        <v>5</v>
      </c>
      <c r="AJ135" s="19">
        <v>5</v>
      </c>
      <c r="AK135" s="19">
        <v>5</v>
      </c>
      <c r="AL135" s="19">
        <v>5</v>
      </c>
      <c r="AM135" s="42"/>
      <c r="AN135" s="42"/>
      <c r="AO135" s="42"/>
      <c r="AP135" s="42"/>
      <c r="AQ135" s="42"/>
      <c r="AR135" s="42"/>
      <c r="AS135" s="42"/>
      <c r="AT135" s="42"/>
      <c r="AU135" s="42"/>
      <c r="AV135" s="19" t="s">
        <v>296</v>
      </c>
      <c r="AW135" s="42"/>
      <c r="BE135" s="19" t="s">
        <v>431</v>
      </c>
    </row>
    <row r="136" spans="1:57" ht="15">
      <c r="A136" s="96" t="s">
        <v>113</v>
      </c>
      <c r="B136" s="19" t="s">
        <v>26</v>
      </c>
      <c r="C136" s="19" t="s">
        <v>391</v>
      </c>
      <c r="D136" s="19">
        <v>3</v>
      </c>
      <c r="E136" s="32">
        <f t="shared" si="21"/>
        <v>67.5</v>
      </c>
      <c r="F136" s="19">
        <v>101154</v>
      </c>
      <c r="G136" s="19" t="s">
        <v>252</v>
      </c>
      <c r="H136" s="19">
        <v>14</v>
      </c>
      <c r="I136" s="36">
        <f t="shared" si="20"/>
        <v>1</v>
      </c>
      <c r="J136" s="37">
        <f t="shared" si="18"/>
        <v>28</v>
      </c>
      <c r="K136" s="38">
        <f>VLOOKUP(B136,'TINH TOAN'!$A$2:$C$46,3,0)</f>
        <v>444.85999999999996</v>
      </c>
      <c r="L136" s="40"/>
      <c r="M136" s="40"/>
      <c r="N136" s="40"/>
      <c r="O136" s="40"/>
      <c r="P136" s="42"/>
      <c r="Q136" s="42"/>
      <c r="R136" s="19" t="s">
        <v>134</v>
      </c>
      <c r="S136" s="42"/>
      <c r="T136" s="42"/>
      <c r="U136" s="40"/>
      <c r="V136" s="40"/>
      <c r="W136" s="40"/>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19" t="s">
        <v>296</v>
      </c>
      <c r="AW136" s="42"/>
      <c r="BE136" s="19" t="s">
        <v>194</v>
      </c>
    </row>
    <row r="137" spans="1:57" ht="15">
      <c r="A137" s="96" t="s">
        <v>100</v>
      </c>
      <c r="B137" s="19" t="s">
        <v>82</v>
      </c>
      <c r="C137" s="19" t="s">
        <v>391</v>
      </c>
      <c r="D137" s="19">
        <v>3</v>
      </c>
      <c r="E137" s="32">
        <f t="shared" si="21"/>
        <v>67.5</v>
      </c>
      <c r="F137" s="19">
        <v>101154</v>
      </c>
      <c r="G137" s="19" t="s">
        <v>252</v>
      </c>
      <c r="H137" s="19">
        <v>14</v>
      </c>
      <c r="I137" s="36">
        <f t="shared" si="20"/>
        <v>1</v>
      </c>
      <c r="J137" s="37">
        <f t="shared" si="18"/>
        <v>28</v>
      </c>
      <c r="K137" s="38">
        <f>VLOOKUP(B137,'TINH TOAN'!$A$2:$C$46,3,0)</f>
        <v>487.34000000000003</v>
      </c>
      <c r="L137" s="40"/>
      <c r="M137" s="40"/>
      <c r="N137" s="40"/>
      <c r="O137" s="40"/>
      <c r="P137" s="42"/>
      <c r="Q137" s="42"/>
      <c r="R137" s="19"/>
      <c r="S137" s="42"/>
      <c r="T137" s="42"/>
      <c r="U137" s="40"/>
      <c r="V137" s="40"/>
      <c r="W137" s="40"/>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19"/>
      <c r="AW137" s="42"/>
      <c r="BE137" s="19"/>
    </row>
    <row r="138" spans="1:57" ht="15">
      <c r="A138" s="96" t="s">
        <v>97</v>
      </c>
      <c r="B138" s="19" t="s">
        <v>85</v>
      </c>
      <c r="C138" s="19" t="s">
        <v>392</v>
      </c>
      <c r="D138" s="19">
        <v>2</v>
      </c>
      <c r="E138" s="32">
        <f t="shared" si="21"/>
        <v>45</v>
      </c>
      <c r="F138" s="19">
        <v>101154</v>
      </c>
      <c r="G138" s="19" t="s">
        <v>252</v>
      </c>
      <c r="H138" s="19">
        <v>28</v>
      </c>
      <c r="I138" s="36">
        <f t="shared" si="20"/>
        <v>1</v>
      </c>
      <c r="J138" s="37">
        <f t="shared" si="18"/>
        <v>39.6</v>
      </c>
      <c r="K138" s="38">
        <f>VLOOKUP(B138,'TINH TOAN'!$A$2:$C$46,3,0)</f>
        <v>394.94000000000005</v>
      </c>
      <c r="L138" s="40"/>
      <c r="M138" s="40"/>
      <c r="N138" s="40"/>
      <c r="O138" s="40"/>
      <c r="P138" s="42"/>
      <c r="Q138" s="42"/>
      <c r="R138" s="19">
        <v>4</v>
      </c>
      <c r="S138" s="19">
        <v>4</v>
      </c>
      <c r="T138" s="19">
        <v>4</v>
      </c>
      <c r="U138" s="40"/>
      <c r="V138" s="40"/>
      <c r="W138" s="40"/>
      <c r="X138" s="19">
        <v>4</v>
      </c>
      <c r="Y138" s="19">
        <v>4</v>
      </c>
      <c r="Z138" s="19">
        <v>4</v>
      </c>
      <c r="AA138" s="19">
        <v>4</v>
      </c>
      <c r="AB138" s="19">
        <v>4</v>
      </c>
      <c r="AC138" s="19">
        <v>4</v>
      </c>
      <c r="AD138" s="19">
        <v>4</v>
      </c>
      <c r="AE138" s="42"/>
      <c r="AF138" s="42"/>
      <c r="AG138" s="42"/>
      <c r="AH138" s="42"/>
      <c r="AI138" s="42"/>
      <c r="AJ138" s="42"/>
      <c r="AK138" s="42"/>
      <c r="AL138" s="42"/>
      <c r="AM138" s="42"/>
      <c r="AN138" s="42"/>
      <c r="AO138" s="42"/>
      <c r="AP138" s="42"/>
      <c r="AQ138" s="42"/>
      <c r="AR138" s="42"/>
      <c r="AS138" s="42"/>
      <c r="AT138" s="42"/>
      <c r="AU138" s="42"/>
      <c r="AV138" s="19" t="s">
        <v>296</v>
      </c>
      <c r="AW138" s="42"/>
      <c r="BE138" s="19" t="s">
        <v>431</v>
      </c>
    </row>
    <row r="139" spans="1:57" ht="15">
      <c r="A139" s="96" t="s">
        <v>97</v>
      </c>
      <c r="B139" s="19" t="s">
        <v>85</v>
      </c>
      <c r="C139" s="19" t="s">
        <v>396</v>
      </c>
      <c r="D139" s="19">
        <v>1</v>
      </c>
      <c r="E139" s="32">
        <f t="shared" si="21"/>
        <v>32</v>
      </c>
      <c r="F139" s="19">
        <v>101154</v>
      </c>
      <c r="G139" s="19" t="s">
        <v>252</v>
      </c>
      <c r="H139" s="19">
        <v>28</v>
      </c>
      <c r="I139" s="36">
        <f t="shared" si="20"/>
        <v>1.1000000000000001</v>
      </c>
      <c r="J139" s="37">
        <f t="shared" si="18"/>
        <v>21.12</v>
      </c>
      <c r="K139" s="38">
        <f>VLOOKUP(B139,'TINH TOAN'!$A$2:$C$46,3,0)</f>
        <v>394.94000000000005</v>
      </c>
      <c r="L139" s="40"/>
      <c r="M139" s="21" t="s">
        <v>398</v>
      </c>
      <c r="N139" s="40"/>
      <c r="O139" s="40"/>
      <c r="P139" s="42"/>
      <c r="Q139" s="42"/>
      <c r="R139" s="19">
        <v>4</v>
      </c>
      <c r="S139" s="19">
        <v>4</v>
      </c>
      <c r="T139" s="19">
        <v>4</v>
      </c>
      <c r="U139" s="40"/>
      <c r="V139" s="40"/>
      <c r="W139" s="40"/>
      <c r="X139" s="19">
        <v>4</v>
      </c>
      <c r="Y139" s="19">
        <v>4</v>
      </c>
      <c r="Z139" s="19">
        <v>4</v>
      </c>
      <c r="AA139" s="19">
        <v>4</v>
      </c>
      <c r="AB139" s="19">
        <v>4</v>
      </c>
      <c r="AC139" s="19">
        <v>4</v>
      </c>
      <c r="AD139" s="19">
        <v>4</v>
      </c>
      <c r="AE139" s="42"/>
      <c r="AF139" s="42"/>
      <c r="AG139" s="42"/>
      <c r="AH139" s="42"/>
      <c r="AI139" s="42"/>
      <c r="AJ139" s="42"/>
      <c r="AK139" s="42"/>
      <c r="AL139" s="42"/>
      <c r="AM139" s="42"/>
      <c r="AN139" s="42"/>
      <c r="AO139" s="42"/>
      <c r="AP139" s="42"/>
      <c r="AQ139" s="42"/>
      <c r="AR139" s="42"/>
      <c r="AS139" s="42"/>
      <c r="AT139" s="42"/>
      <c r="AU139" s="42"/>
      <c r="AV139" s="19" t="s">
        <v>296</v>
      </c>
      <c r="AW139" s="42"/>
      <c r="BE139" s="19" t="s">
        <v>431</v>
      </c>
    </row>
    <row r="140" spans="1:57" ht="15">
      <c r="A140" s="96" t="s">
        <v>35</v>
      </c>
      <c r="B140" s="19" t="s">
        <v>30</v>
      </c>
      <c r="C140" s="19" t="s">
        <v>401</v>
      </c>
      <c r="D140" s="19">
        <v>2</v>
      </c>
      <c r="E140" s="32">
        <f t="shared" si="21"/>
        <v>45</v>
      </c>
      <c r="F140" s="19">
        <v>101154</v>
      </c>
      <c r="G140" s="19" t="s">
        <v>252</v>
      </c>
      <c r="H140" s="19">
        <v>28</v>
      </c>
      <c r="I140" s="36">
        <f t="shared" si="20"/>
        <v>1</v>
      </c>
      <c r="J140" s="37">
        <f t="shared" si="18"/>
        <v>39.6</v>
      </c>
      <c r="K140" s="38">
        <f>VLOOKUP(B140,'TINH TOAN'!$A$2:$C$46,3,0)</f>
        <v>410.08000000000004</v>
      </c>
      <c r="L140" s="40"/>
      <c r="M140" s="40"/>
      <c r="N140" s="40"/>
      <c r="O140" s="40"/>
      <c r="P140" s="42"/>
      <c r="Q140" s="42"/>
      <c r="R140" s="42"/>
      <c r="S140" s="42"/>
      <c r="T140" s="42"/>
      <c r="U140" s="40"/>
      <c r="V140" s="40"/>
      <c r="W140" s="40"/>
      <c r="X140" s="42"/>
      <c r="Y140" s="42"/>
      <c r="Z140" s="42"/>
      <c r="AA140" s="42"/>
      <c r="AB140" s="42"/>
      <c r="AC140" s="42"/>
      <c r="AD140" s="42"/>
      <c r="AE140" s="19">
        <v>5</v>
      </c>
      <c r="AF140" s="19">
        <v>5</v>
      </c>
      <c r="AG140" s="19">
        <v>5</v>
      </c>
      <c r="AH140" s="19">
        <v>5</v>
      </c>
      <c r="AI140" s="19">
        <v>5</v>
      </c>
      <c r="AJ140" s="19">
        <v>5</v>
      </c>
      <c r="AK140" s="19">
        <v>5</v>
      </c>
      <c r="AL140" s="19">
        <v>5</v>
      </c>
      <c r="AM140" s="42"/>
      <c r="AN140" s="42"/>
      <c r="AO140" s="42"/>
      <c r="AP140" s="42"/>
      <c r="AQ140" s="42"/>
      <c r="AR140" s="42"/>
      <c r="AS140" s="42"/>
      <c r="AT140" s="42"/>
      <c r="AU140" s="42"/>
      <c r="AV140" s="19" t="s">
        <v>296</v>
      </c>
      <c r="AW140" s="42"/>
      <c r="BE140" s="19" t="s">
        <v>431</v>
      </c>
    </row>
    <row r="141" spans="1:57" ht="15">
      <c r="A141" s="96" t="s">
        <v>35</v>
      </c>
      <c r="B141" s="19" t="s">
        <v>30</v>
      </c>
      <c r="C141" s="19" t="s">
        <v>404</v>
      </c>
      <c r="D141" s="19">
        <v>1</v>
      </c>
      <c r="E141" s="32">
        <f t="shared" si="21"/>
        <v>32</v>
      </c>
      <c r="F141" s="19">
        <v>101154</v>
      </c>
      <c r="G141" s="19" t="s">
        <v>252</v>
      </c>
      <c r="H141" s="19">
        <v>28</v>
      </c>
      <c r="I141" s="36">
        <f t="shared" si="20"/>
        <v>1.1000000000000001</v>
      </c>
      <c r="J141" s="37">
        <f t="shared" si="18"/>
        <v>21.12</v>
      </c>
      <c r="K141" s="38">
        <f>VLOOKUP(B141,'TINH TOAN'!$A$2:$C$46,3,0)</f>
        <v>410.08000000000004</v>
      </c>
      <c r="L141" s="21"/>
      <c r="M141" s="21" t="s">
        <v>398</v>
      </c>
      <c r="N141" s="40"/>
      <c r="O141" s="40"/>
      <c r="P141" s="42"/>
      <c r="Q141" s="42"/>
      <c r="R141" s="42"/>
      <c r="S141" s="42"/>
      <c r="T141" s="42"/>
      <c r="U141" s="40"/>
      <c r="V141" s="40"/>
      <c r="W141" s="40"/>
      <c r="X141" s="42"/>
      <c r="Y141" s="42"/>
      <c r="Z141" s="42"/>
      <c r="AA141" s="42"/>
      <c r="AB141" s="42"/>
      <c r="AC141" s="42"/>
      <c r="AD141" s="42"/>
      <c r="AE141" s="19">
        <v>5</v>
      </c>
      <c r="AF141" s="19">
        <v>5</v>
      </c>
      <c r="AG141" s="19">
        <v>5</v>
      </c>
      <c r="AH141" s="19">
        <v>5</v>
      </c>
      <c r="AI141" s="19">
        <v>5</v>
      </c>
      <c r="AJ141" s="19">
        <v>5</v>
      </c>
      <c r="AK141" s="19">
        <v>5</v>
      </c>
      <c r="AL141" s="19">
        <v>5</v>
      </c>
      <c r="AM141" s="42"/>
      <c r="AN141" s="42"/>
      <c r="AO141" s="42"/>
      <c r="AP141" s="42"/>
      <c r="AQ141" s="42"/>
      <c r="AR141" s="42"/>
      <c r="AS141" s="42"/>
      <c r="AT141" s="42"/>
      <c r="AU141" s="42"/>
      <c r="AV141" s="19" t="s">
        <v>296</v>
      </c>
      <c r="AW141" s="42"/>
      <c r="BE141" s="19" t="s">
        <v>431</v>
      </c>
    </row>
    <row r="142" spans="1:57" ht="15">
      <c r="A142" s="96" t="s">
        <v>19</v>
      </c>
      <c r="B142" s="19" t="s">
        <v>18</v>
      </c>
      <c r="C142" s="19" t="s">
        <v>440</v>
      </c>
      <c r="D142" s="19">
        <v>2</v>
      </c>
      <c r="E142" s="32">
        <f t="shared" si="21"/>
        <v>45</v>
      </c>
      <c r="F142" s="19">
        <v>101155</v>
      </c>
      <c r="G142" s="19" t="s">
        <v>99</v>
      </c>
      <c r="H142" s="19">
        <v>28</v>
      </c>
      <c r="I142" s="36">
        <f t="shared" si="20"/>
        <v>1</v>
      </c>
      <c r="J142" s="37">
        <f t="shared" si="18"/>
        <v>39.6</v>
      </c>
      <c r="K142" s="38">
        <f>VLOOKUP(B142,'TINH TOAN'!$A$2:$C$46,3,0)</f>
        <v>488.72</v>
      </c>
      <c r="L142" s="40"/>
      <c r="M142" s="40"/>
      <c r="N142" s="40"/>
      <c r="O142" s="40"/>
      <c r="P142" s="42"/>
      <c r="Q142" s="42"/>
      <c r="R142" s="19">
        <v>4</v>
      </c>
      <c r="S142" s="19">
        <v>4</v>
      </c>
      <c r="T142" s="19">
        <v>4</v>
      </c>
      <c r="U142" s="40"/>
      <c r="V142" s="40"/>
      <c r="W142" s="40"/>
      <c r="X142" s="19">
        <v>4</v>
      </c>
      <c r="Y142" s="19">
        <v>4</v>
      </c>
      <c r="Z142" s="19">
        <v>4</v>
      </c>
      <c r="AA142" s="19">
        <v>4</v>
      </c>
      <c r="AB142" s="19">
        <v>4</v>
      </c>
      <c r="AC142" s="19">
        <v>4</v>
      </c>
      <c r="AD142" s="19">
        <v>4</v>
      </c>
      <c r="AE142" s="19">
        <v>4</v>
      </c>
      <c r="AF142" s="19">
        <v>4</v>
      </c>
      <c r="AG142" s="19">
        <v>4</v>
      </c>
      <c r="AH142" s="19">
        <v>4</v>
      </c>
      <c r="AI142" s="19">
        <v>4</v>
      </c>
      <c r="AJ142" s="42"/>
      <c r="AK142" s="42"/>
      <c r="AL142" s="42"/>
      <c r="AM142" s="42"/>
      <c r="AN142" s="42"/>
      <c r="AO142" s="42"/>
      <c r="AP142" s="42"/>
      <c r="AQ142" s="42"/>
      <c r="AR142" s="42"/>
      <c r="AS142" s="42"/>
      <c r="AT142" s="42"/>
      <c r="AU142" s="42"/>
      <c r="AV142" s="19" t="s">
        <v>296</v>
      </c>
      <c r="AW142" s="42"/>
      <c r="BE142" s="19" t="s">
        <v>441</v>
      </c>
    </row>
    <row r="143" spans="1:57" ht="15">
      <c r="A143" s="96" t="s">
        <v>19</v>
      </c>
      <c r="B143" s="19" t="s">
        <v>18</v>
      </c>
      <c r="C143" s="19" t="s">
        <v>442</v>
      </c>
      <c r="D143" s="19">
        <v>1</v>
      </c>
      <c r="E143" s="32">
        <f t="shared" si="21"/>
        <v>32</v>
      </c>
      <c r="F143" s="19">
        <v>101155</v>
      </c>
      <c r="G143" s="19" t="s">
        <v>99</v>
      </c>
      <c r="H143" s="19">
        <v>28</v>
      </c>
      <c r="I143" s="36">
        <f t="shared" si="20"/>
        <v>1.1000000000000001</v>
      </c>
      <c r="J143" s="37">
        <f t="shared" si="18"/>
        <v>21.12</v>
      </c>
      <c r="K143" s="38">
        <f>VLOOKUP(B143,'TINH TOAN'!$A$2:$C$46,3,0)</f>
        <v>488.72</v>
      </c>
      <c r="L143" s="40"/>
      <c r="M143" s="40"/>
      <c r="N143" s="40"/>
      <c r="O143" s="40"/>
      <c r="P143" s="42"/>
      <c r="Q143" s="42"/>
      <c r="R143" s="19">
        <v>4</v>
      </c>
      <c r="S143" s="19">
        <v>4</v>
      </c>
      <c r="T143" s="19">
        <v>4</v>
      </c>
      <c r="U143" s="40"/>
      <c r="V143" s="40"/>
      <c r="W143" s="40"/>
      <c r="X143" s="19">
        <v>4</v>
      </c>
      <c r="Y143" s="19">
        <v>4</v>
      </c>
      <c r="Z143" s="19">
        <v>4</v>
      </c>
      <c r="AA143" s="19">
        <v>4</v>
      </c>
      <c r="AB143" s="19">
        <v>4</v>
      </c>
      <c r="AC143" s="19">
        <v>4</v>
      </c>
      <c r="AD143" s="19">
        <v>4</v>
      </c>
      <c r="AE143" s="19">
        <v>4</v>
      </c>
      <c r="AF143" s="19">
        <v>4</v>
      </c>
      <c r="AG143" s="19">
        <v>4</v>
      </c>
      <c r="AH143" s="19">
        <v>4</v>
      </c>
      <c r="AI143" s="19">
        <v>4</v>
      </c>
      <c r="AJ143" s="42"/>
      <c r="AK143" s="42"/>
      <c r="AL143" s="42"/>
      <c r="AM143" s="42"/>
      <c r="AN143" s="42"/>
      <c r="AO143" s="42"/>
      <c r="AP143" s="42"/>
      <c r="AQ143" s="42"/>
      <c r="AR143" s="42"/>
      <c r="AS143" s="42"/>
      <c r="AT143" s="42"/>
      <c r="AU143" s="42"/>
      <c r="AV143" s="19" t="s">
        <v>296</v>
      </c>
      <c r="AW143" s="42"/>
      <c r="BE143" s="19" t="s">
        <v>441</v>
      </c>
    </row>
    <row r="144" spans="1:57" ht="15">
      <c r="A144" s="96" t="s">
        <v>95</v>
      </c>
      <c r="B144" s="19" t="s">
        <v>92</v>
      </c>
      <c r="C144" s="19" t="s">
        <v>391</v>
      </c>
      <c r="D144" s="19">
        <v>3</v>
      </c>
      <c r="E144" s="32">
        <f t="shared" si="21"/>
        <v>67.5</v>
      </c>
      <c r="F144" s="19">
        <v>101155</v>
      </c>
      <c r="G144" s="19" t="s">
        <v>99</v>
      </c>
      <c r="H144" s="19">
        <v>28</v>
      </c>
      <c r="I144" s="36">
        <f t="shared" si="20"/>
        <v>1</v>
      </c>
      <c r="J144" s="37">
        <f t="shared" si="18"/>
        <v>56</v>
      </c>
      <c r="K144" s="38">
        <f>VLOOKUP(B144,'TINH TOAN'!$A$2:$C$46,3,0)</f>
        <v>573.46</v>
      </c>
      <c r="L144" s="40"/>
      <c r="M144" s="40"/>
      <c r="N144" s="40"/>
      <c r="O144" s="40"/>
      <c r="P144" s="42"/>
      <c r="Q144" s="42"/>
      <c r="R144" s="19" t="s">
        <v>134</v>
      </c>
      <c r="S144" s="42"/>
      <c r="T144" s="42"/>
      <c r="U144" s="40"/>
      <c r="V144" s="40"/>
      <c r="W144" s="40"/>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19" t="s">
        <v>296</v>
      </c>
      <c r="AW144" s="42"/>
      <c r="BE144" s="19" t="s">
        <v>194</v>
      </c>
    </row>
    <row r="145" spans="1:57" ht="15">
      <c r="A145" s="96" t="s">
        <v>95</v>
      </c>
      <c r="B145" s="19" t="s">
        <v>92</v>
      </c>
      <c r="C145" s="19" t="s">
        <v>443</v>
      </c>
      <c r="D145" s="19">
        <v>3</v>
      </c>
      <c r="E145" s="32">
        <f t="shared" si="21"/>
        <v>67.5</v>
      </c>
      <c r="F145" s="19">
        <v>101155</v>
      </c>
      <c r="G145" s="19" t="s">
        <v>99</v>
      </c>
      <c r="H145" s="19">
        <v>28</v>
      </c>
      <c r="I145" s="36">
        <f t="shared" si="20"/>
        <v>1.1000000000000001</v>
      </c>
      <c r="J145" s="37">
        <f t="shared" si="18"/>
        <v>65.340000000000018</v>
      </c>
      <c r="K145" s="38">
        <f>VLOOKUP(B145,'TINH TOAN'!$A$2:$C$46,3,0)</f>
        <v>573.46</v>
      </c>
      <c r="L145" s="40"/>
      <c r="M145" s="40"/>
      <c r="N145" s="40"/>
      <c r="O145" s="40"/>
      <c r="P145" s="42"/>
      <c r="Q145" s="42"/>
      <c r="R145" s="19">
        <v>4</v>
      </c>
      <c r="S145" s="19">
        <v>4</v>
      </c>
      <c r="T145" s="19">
        <v>4</v>
      </c>
      <c r="U145" s="40"/>
      <c r="V145" s="40"/>
      <c r="W145" s="40"/>
      <c r="X145" s="19">
        <v>4</v>
      </c>
      <c r="Y145" s="19">
        <v>4</v>
      </c>
      <c r="Z145" s="19">
        <v>4</v>
      </c>
      <c r="AA145" s="19">
        <v>4</v>
      </c>
      <c r="AB145" s="19">
        <v>4</v>
      </c>
      <c r="AC145" s="19">
        <v>4</v>
      </c>
      <c r="AD145" s="19">
        <v>4</v>
      </c>
      <c r="AE145" s="19">
        <v>4</v>
      </c>
      <c r="AF145" s="19">
        <v>4</v>
      </c>
      <c r="AG145" s="19">
        <v>4</v>
      </c>
      <c r="AH145" s="19">
        <v>4</v>
      </c>
      <c r="AI145" s="19">
        <v>4</v>
      </c>
      <c r="AJ145" s="19">
        <v>4</v>
      </c>
      <c r="AK145" s="19"/>
      <c r="AL145" s="19"/>
      <c r="AM145" s="42"/>
      <c r="AN145" s="42"/>
      <c r="AO145" s="42"/>
      <c r="AP145" s="42"/>
      <c r="AQ145" s="42"/>
      <c r="AR145" s="42"/>
      <c r="AS145" s="42"/>
      <c r="AT145" s="42"/>
      <c r="AU145" s="42"/>
      <c r="AV145" s="19" t="s">
        <v>296</v>
      </c>
      <c r="AW145" s="42"/>
      <c r="BE145" s="19" t="s">
        <v>441</v>
      </c>
    </row>
    <row r="146" spans="1:57" ht="15">
      <c r="A146" s="96" t="s">
        <v>95</v>
      </c>
      <c r="B146" s="19" t="s">
        <v>92</v>
      </c>
      <c r="C146" s="19" t="s">
        <v>387</v>
      </c>
      <c r="D146" s="19">
        <v>1</v>
      </c>
      <c r="E146" s="32">
        <f t="shared" si="21"/>
        <v>32</v>
      </c>
      <c r="F146" s="19">
        <v>101155</v>
      </c>
      <c r="G146" s="19" t="s">
        <v>99</v>
      </c>
      <c r="H146" s="19">
        <v>28</v>
      </c>
      <c r="I146" s="36">
        <f t="shared" si="20"/>
        <v>1.1000000000000001</v>
      </c>
      <c r="J146" s="37">
        <f t="shared" si="18"/>
        <v>21.12</v>
      </c>
      <c r="K146" s="38">
        <f>VLOOKUP(B146,'TINH TOAN'!$A$2:$C$46,3,0)</f>
        <v>573.46</v>
      </c>
      <c r="L146" s="40"/>
      <c r="M146" s="21" t="s">
        <v>444</v>
      </c>
      <c r="N146" s="40"/>
      <c r="O146" s="40"/>
      <c r="P146" s="42"/>
      <c r="Q146" s="42"/>
      <c r="R146" s="19"/>
      <c r="S146" s="19"/>
      <c r="T146" s="19"/>
      <c r="U146" s="40"/>
      <c r="V146" s="40"/>
      <c r="W146" s="40"/>
      <c r="X146" s="19"/>
      <c r="Y146" s="19"/>
      <c r="Z146" s="19"/>
      <c r="AA146" s="19"/>
      <c r="AB146" s="19"/>
      <c r="AC146" s="19"/>
      <c r="AD146" s="19">
        <v>4</v>
      </c>
      <c r="AE146" s="19">
        <v>4</v>
      </c>
      <c r="AF146" s="19">
        <v>4</v>
      </c>
      <c r="AG146" s="19">
        <v>4</v>
      </c>
      <c r="AH146" s="19">
        <v>4</v>
      </c>
      <c r="AI146" s="19">
        <v>4</v>
      </c>
      <c r="AJ146" s="19">
        <v>4</v>
      </c>
      <c r="AK146" s="19">
        <v>4</v>
      </c>
      <c r="AL146" s="19"/>
      <c r="AM146" s="42"/>
      <c r="AN146" s="42"/>
      <c r="AO146" s="42"/>
      <c r="AP146" s="42"/>
      <c r="AQ146" s="42"/>
      <c r="AR146" s="42"/>
      <c r="AS146" s="42"/>
      <c r="AT146" s="42"/>
      <c r="AU146" s="42"/>
      <c r="AV146" s="19" t="s">
        <v>296</v>
      </c>
      <c r="AW146" s="42"/>
      <c r="BE146" s="19" t="s">
        <v>441</v>
      </c>
    </row>
    <row r="147" spans="1:57" ht="15">
      <c r="A147" s="96" t="s">
        <v>76</v>
      </c>
      <c r="B147" s="19" t="s">
        <v>73</v>
      </c>
      <c r="C147" s="19" t="s">
        <v>392</v>
      </c>
      <c r="D147" s="19">
        <v>2</v>
      </c>
      <c r="E147" s="32">
        <f t="shared" si="21"/>
        <v>45</v>
      </c>
      <c r="F147" s="19">
        <v>101155</v>
      </c>
      <c r="G147" s="19" t="s">
        <v>99</v>
      </c>
      <c r="H147" s="19">
        <v>28</v>
      </c>
      <c r="I147" s="36">
        <f t="shared" si="20"/>
        <v>1</v>
      </c>
      <c r="J147" s="37">
        <f t="shared" si="18"/>
        <v>39.6</v>
      </c>
      <c r="K147" s="38">
        <f>VLOOKUP(B147,'TINH TOAN'!$A$2:$C$46,3,0)</f>
        <v>252.95999999999998</v>
      </c>
      <c r="L147" s="40"/>
      <c r="M147" s="40"/>
      <c r="N147" s="21" t="s">
        <v>445</v>
      </c>
      <c r="O147" s="40"/>
      <c r="P147" s="42"/>
      <c r="Q147" s="42"/>
      <c r="R147" s="19"/>
      <c r="S147" s="19"/>
      <c r="T147" s="19"/>
      <c r="U147" s="40"/>
      <c r="V147" s="40"/>
      <c r="W147" s="40"/>
      <c r="X147" s="19">
        <v>4</v>
      </c>
      <c r="Y147" s="19">
        <v>4</v>
      </c>
      <c r="Z147" s="19">
        <v>4</v>
      </c>
      <c r="AA147" s="19">
        <v>4</v>
      </c>
      <c r="AB147" s="19">
        <v>4</v>
      </c>
      <c r="AC147" s="19">
        <v>4</v>
      </c>
      <c r="AD147" s="19">
        <v>4</v>
      </c>
      <c r="AE147" s="42"/>
      <c r="AF147" s="42"/>
      <c r="AG147" s="42"/>
      <c r="AH147" s="42"/>
      <c r="AI147" s="42"/>
      <c r="AJ147" s="42"/>
      <c r="AK147" s="42"/>
      <c r="AL147" s="42"/>
      <c r="AM147" s="42"/>
      <c r="AN147" s="42"/>
      <c r="AO147" s="42"/>
      <c r="AP147" s="42"/>
      <c r="AQ147" s="42"/>
      <c r="AR147" s="42"/>
      <c r="AS147" s="42"/>
      <c r="AT147" s="42"/>
      <c r="AU147" s="42"/>
      <c r="AV147" s="19" t="s">
        <v>296</v>
      </c>
      <c r="AW147" s="42"/>
      <c r="BE147" s="19" t="s">
        <v>441</v>
      </c>
    </row>
    <row r="148" spans="1:57" ht="15">
      <c r="A148" s="96" t="s">
        <v>76</v>
      </c>
      <c r="B148" s="19" t="s">
        <v>73</v>
      </c>
      <c r="C148" s="19" t="s">
        <v>396</v>
      </c>
      <c r="D148" s="19">
        <v>1</v>
      </c>
      <c r="E148" s="32">
        <f t="shared" si="21"/>
        <v>32</v>
      </c>
      <c r="F148" s="19">
        <v>101155</v>
      </c>
      <c r="G148" s="19" t="s">
        <v>99</v>
      </c>
      <c r="H148" s="19">
        <v>28</v>
      </c>
      <c r="I148" s="36">
        <f t="shared" si="20"/>
        <v>1.1000000000000001</v>
      </c>
      <c r="J148" s="37">
        <f t="shared" si="18"/>
        <v>21.12</v>
      </c>
      <c r="K148" s="38">
        <f>VLOOKUP(B148,'TINH TOAN'!$A$2:$C$46,3,0)</f>
        <v>252.95999999999998</v>
      </c>
      <c r="L148" s="40"/>
      <c r="M148" s="21" t="s">
        <v>446</v>
      </c>
      <c r="N148" s="40"/>
      <c r="O148" s="40"/>
      <c r="P148" s="42"/>
      <c r="Q148" s="42"/>
      <c r="R148" s="19"/>
      <c r="S148" s="19"/>
      <c r="T148" s="19"/>
      <c r="U148" s="40"/>
      <c r="V148" s="40"/>
      <c r="W148" s="40"/>
      <c r="X148" s="19">
        <v>4</v>
      </c>
      <c r="Y148" s="19">
        <v>4</v>
      </c>
      <c r="Z148" s="19">
        <v>4</v>
      </c>
      <c r="AA148" s="19">
        <v>4</v>
      </c>
      <c r="AB148" s="19">
        <v>4</v>
      </c>
      <c r="AC148" s="19">
        <v>4</v>
      </c>
      <c r="AD148" s="19">
        <v>4</v>
      </c>
      <c r="AE148" s="42"/>
      <c r="AF148" s="42"/>
      <c r="AG148" s="42"/>
      <c r="AH148" s="42"/>
      <c r="AI148" s="42"/>
      <c r="AJ148" s="42"/>
      <c r="AK148" s="42"/>
      <c r="AL148" s="42"/>
      <c r="AM148" s="42"/>
      <c r="AN148" s="42"/>
      <c r="AO148" s="42"/>
      <c r="AP148" s="42"/>
      <c r="AQ148" s="42"/>
      <c r="AR148" s="42"/>
      <c r="AS148" s="42"/>
      <c r="AT148" s="42"/>
      <c r="AU148" s="42"/>
      <c r="AV148" s="19" t="s">
        <v>296</v>
      </c>
      <c r="AW148" s="42"/>
      <c r="BE148" s="19" t="s">
        <v>441</v>
      </c>
    </row>
    <row r="149" spans="1:57" ht="15">
      <c r="A149" s="96" t="s">
        <v>81</v>
      </c>
      <c r="B149" s="19" t="s">
        <v>77</v>
      </c>
      <c r="C149" s="19" t="s">
        <v>401</v>
      </c>
      <c r="D149" s="19">
        <v>2</v>
      </c>
      <c r="E149" s="32">
        <f t="shared" si="21"/>
        <v>45</v>
      </c>
      <c r="F149" s="19">
        <v>101155</v>
      </c>
      <c r="G149" s="19" t="s">
        <v>99</v>
      </c>
      <c r="H149" s="19">
        <v>28</v>
      </c>
      <c r="I149" s="36">
        <f t="shared" si="20"/>
        <v>1</v>
      </c>
      <c r="J149" s="37">
        <f t="shared" si="18"/>
        <v>39.6</v>
      </c>
      <c r="K149" s="38">
        <f>VLOOKUP(B149,'TINH TOAN'!$A$2:$C$46,3,0)</f>
        <v>384.72</v>
      </c>
      <c r="L149" s="40"/>
      <c r="M149" s="40"/>
      <c r="N149" s="40"/>
      <c r="O149" s="40"/>
      <c r="P149" s="42"/>
      <c r="Q149" s="42"/>
      <c r="R149" s="19">
        <v>4</v>
      </c>
      <c r="S149" s="19">
        <v>4</v>
      </c>
      <c r="T149" s="19">
        <v>4</v>
      </c>
      <c r="U149" s="40"/>
      <c r="V149" s="40"/>
      <c r="W149" s="40"/>
      <c r="X149" s="19">
        <v>4</v>
      </c>
      <c r="Y149" s="19">
        <v>4</v>
      </c>
      <c r="Z149" s="19">
        <v>4</v>
      </c>
      <c r="AA149" s="19">
        <v>4</v>
      </c>
      <c r="AB149" s="19">
        <v>4</v>
      </c>
      <c r="AC149" s="19">
        <v>4</v>
      </c>
      <c r="AD149" s="19">
        <v>4</v>
      </c>
      <c r="AE149" s="42"/>
      <c r="AF149" s="42"/>
      <c r="AG149" s="42"/>
      <c r="AH149" s="42"/>
      <c r="AI149" s="42"/>
      <c r="AJ149" s="42"/>
      <c r="AK149" s="42"/>
      <c r="AL149" s="42"/>
      <c r="AM149" s="42"/>
      <c r="AN149" s="42"/>
      <c r="AO149" s="42"/>
      <c r="AP149" s="42"/>
      <c r="AQ149" s="42"/>
      <c r="AR149" s="42"/>
      <c r="AS149" s="42"/>
      <c r="AT149" s="42"/>
      <c r="AU149" s="42"/>
      <c r="AV149" s="19" t="s">
        <v>296</v>
      </c>
      <c r="AW149" s="42"/>
      <c r="BE149" s="19" t="s">
        <v>441</v>
      </c>
    </row>
    <row r="150" spans="1:57" ht="15">
      <c r="A150" s="96" t="s">
        <v>81</v>
      </c>
      <c r="B150" s="19" t="s">
        <v>77</v>
      </c>
      <c r="C150" s="19" t="s">
        <v>404</v>
      </c>
      <c r="D150" s="19">
        <v>1</v>
      </c>
      <c r="E150" s="32">
        <f t="shared" si="21"/>
        <v>32</v>
      </c>
      <c r="F150" s="19">
        <v>101155</v>
      </c>
      <c r="G150" s="19" t="s">
        <v>99</v>
      </c>
      <c r="H150" s="19">
        <v>28</v>
      </c>
      <c r="I150" s="36">
        <f t="shared" si="20"/>
        <v>1.1000000000000001</v>
      </c>
      <c r="J150" s="37">
        <f t="shared" si="18"/>
        <v>21.12</v>
      </c>
      <c r="K150" s="38">
        <f>VLOOKUP(B150,'TINH TOAN'!$A$2:$C$46,3,0)</f>
        <v>384.72</v>
      </c>
      <c r="L150" s="21"/>
      <c r="M150" s="21" t="s">
        <v>446</v>
      </c>
      <c r="N150" s="40"/>
      <c r="O150" s="40"/>
      <c r="P150" s="42"/>
      <c r="Q150" s="42"/>
      <c r="R150" s="19">
        <v>4</v>
      </c>
      <c r="S150" s="19">
        <v>4</v>
      </c>
      <c r="T150" s="19">
        <v>4</v>
      </c>
      <c r="U150" s="40"/>
      <c r="V150" s="40"/>
      <c r="W150" s="40"/>
      <c r="X150" s="19">
        <v>4</v>
      </c>
      <c r="Y150" s="19">
        <v>4</v>
      </c>
      <c r="Z150" s="19">
        <v>4</v>
      </c>
      <c r="AA150" s="19">
        <v>4</v>
      </c>
      <c r="AB150" s="19">
        <v>4</v>
      </c>
      <c r="AC150" s="19">
        <v>4</v>
      </c>
      <c r="AD150" s="19">
        <v>4</v>
      </c>
      <c r="AE150" s="42"/>
      <c r="AF150" s="42"/>
      <c r="AG150" s="42"/>
      <c r="AH150" s="42"/>
      <c r="AI150" s="42"/>
      <c r="AJ150" s="42"/>
      <c r="AK150" s="42"/>
      <c r="AL150" s="42"/>
      <c r="AM150" s="42"/>
      <c r="AN150" s="42"/>
      <c r="AO150" s="42"/>
      <c r="AP150" s="42"/>
      <c r="AQ150" s="42"/>
      <c r="AR150" s="42"/>
      <c r="AS150" s="42"/>
      <c r="AT150" s="42"/>
      <c r="AU150" s="42"/>
      <c r="AV150" s="19" t="s">
        <v>296</v>
      </c>
      <c r="AW150" s="42"/>
      <c r="BE150" s="19" t="s">
        <v>441</v>
      </c>
    </row>
    <row r="151" spans="1:57" ht="15">
      <c r="A151" s="96" t="s">
        <v>95</v>
      </c>
      <c r="B151" s="19" t="s">
        <v>92</v>
      </c>
      <c r="C151" s="19" t="s">
        <v>450</v>
      </c>
      <c r="D151" s="19">
        <v>2</v>
      </c>
      <c r="E151" s="32">
        <f t="shared" si="21"/>
        <v>45</v>
      </c>
      <c r="F151" s="19">
        <v>101156</v>
      </c>
      <c r="G151" s="19" t="s">
        <v>99</v>
      </c>
      <c r="H151" s="19">
        <v>14</v>
      </c>
      <c r="I151" s="36">
        <f t="shared" si="20"/>
        <v>1</v>
      </c>
      <c r="J151" s="37">
        <f t="shared" si="18"/>
        <v>39.6</v>
      </c>
      <c r="K151" s="38">
        <f>VLOOKUP(B151,'TINH TOAN'!$A$2:$C$46,3,0)</f>
        <v>573.46</v>
      </c>
      <c r="L151" s="21"/>
      <c r="M151" s="21"/>
      <c r="N151" s="40"/>
      <c r="O151" s="40"/>
      <c r="P151" s="42"/>
      <c r="Q151" s="42"/>
      <c r="R151" s="19">
        <v>4</v>
      </c>
      <c r="S151" s="19">
        <v>4</v>
      </c>
      <c r="T151" s="19">
        <v>4</v>
      </c>
      <c r="U151" s="40"/>
      <c r="V151" s="40"/>
      <c r="W151" s="40"/>
      <c r="X151" s="19">
        <v>4</v>
      </c>
      <c r="Y151" s="19">
        <v>4</v>
      </c>
      <c r="Z151" s="19">
        <v>4</v>
      </c>
      <c r="AA151" s="19">
        <v>4</v>
      </c>
      <c r="AB151" s="19">
        <v>4</v>
      </c>
      <c r="AC151" s="19">
        <v>4</v>
      </c>
      <c r="AD151" s="19">
        <v>4</v>
      </c>
      <c r="AE151" s="42"/>
      <c r="AF151" s="42"/>
      <c r="AG151" s="42"/>
      <c r="AH151" s="42"/>
      <c r="AI151" s="42"/>
      <c r="AJ151" s="42"/>
      <c r="AK151" s="42"/>
      <c r="AL151" s="42"/>
      <c r="AM151" s="42"/>
      <c r="AN151" s="42"/>
      <c r="AO151" s="42"/>
      <c r="AP151" s="42"/>
      <c r="AQ151" s="42"/>
      <c r="AR151" s="42"/>
      <c r="AS151" s="42"/>
      <c r="AT151" s="42"/>
      <c r="AU151" s="42"/>
      <c r="AV151" s="19" t="s">
        <v>296</v>
      </c>
      <c r="AW151" s="42"/>
      <c r="BE151" s="19" t="s">
        <v>452</v>
      </c>
    </row>
    <row r="152" spans="1:57" ht="15">
      <c r="A152" s="96" t="s">
        <v>95</v>
      </c>
      <c r="B152" s="19" t="s">
        <v>92</v>
      </c>
      <c r="C152" s="19" t="s">
        <v>453</v>
      </c>
      <c r="D152" s="19">
        <v>1</v>
      </c>
      <c r="E152" s="32">
        <f t="shared" si="21"/>
        <v>32</v>
      </c>
      <c r="F152" s="19">
        <v>101156</v>
      </c>
      <c r="G152" s="19" t="s">
        <v>99</v>
      </c>
      <c r="H152" s="19">
        <v>14</v>
      </c>
      <c r="I152" s="36">
        <f t="shared" si="20"/>
        <v>0.75</v>
      </c>
      <c r="J152" s="37">
        <f t="shared" si="18"/>
        <v>14.399999999999999</v>
      </c>
      <c r="K152" s="38">
        <f>VLOOKUP(B152,'TINH TOAN'!$A$2:$C$46,3,0)</f>
        <v>573.46</v>
      </c>
      <c r="L152" s="21"/>
      <c r="M152" s="21" t="s">
        <v>454</v>
      </c>
      <c r="N152" s="40"/>
      <c r="O152" s="40"/>
      <c r="P152" s="42"/>
      <c r="Q152" s="42"/>
      <c r="R152" s="19">
        <v>4</v>
      </c>
      <c r="S152" s="19">
        <v>4</v>
      </c>
      <c r="T152" s="19">
        <v>4</v>
      </c>
      <c r="U152" s="40"/>
      <c r="V152" s="40"/>
      <c r="W152" s="40"/>
      <c r="X152" s="19">
        <v>4</v>
      </c>
      <c r="Y152" s="19">
        <v>4</v>
      </c>
      <c r="Z152" s="19">
        <v>4</v>
      </c>
      <c r="AA152" s="19">
        <v>4</v>
      </c>
      <c r="AB152" s="19">
        <v>4</v>
      </c>
      <c r="AC152" s="19">
        <v>4</v>
      </c>
      <c r="AD152" s="19">
        <v>4</v>
      </c>
      <c r="AE152" s="42"/>
      <c r="AF152" s="42"/>
      <c r="AG152" s="42"/>
      <c r="AH152" s="42"/>
      <c r="AI152" s="42"/>
      <c r="AJ152" s="42"/>
      <c r="AK152" s="42"/>
      <c r="AL152" s="42"/>
      <c r="AM152" s="42"/>
      <c r="AN152" s="42"/>
      <c r="AO152" s="42"/>
      <c r="AP152" s="42"/>
      <c r="AQ152" s="42"/>
      <c r="AR152" s="42"/>
      <c r="AS152" s="42"/>
      <c r="AT152" s="42"/>
      <c r="AU152" s="42"/>
      <c r="AV152" s="19" t="s">
        <v>296</v>
      </c>
      <c r="AW152" s="42"/>
      <c r="BE152" s="19" t="s">
        <v>452</v>
      </c>
    </row>
    <row r="153" spans="1:57" ht="15">
      <c r="A153" s="96" t="s">
        <v>111</v>
      </c>
      <c r="B153" s="19" t="s">
        <v>93</v>
      </c>
      <c r="C153" s="19" t="s">
        <v>455</v>
      </c>
      <c r="D153" s="19">
        <v>3</v>
      </c>
      <c r="E153" s="32">
        <f t="shared" si="21"/>
        <v>67.5</v>
      </c>
      <c r="F153" s="19">
        <v>101156</v>
      </c>
      <c r="G153" s="19" t="s">
        <v>99</v>
      </c>
      <c r="H153" s="19">
        <v>14</v>
      </c>
      <c r="I153" s="36">
        <f t="shared" si="20"/>
        <v>1.1000000000000001</v>
      </c>
      <c r="J153" s="37">
        <f t="shared" si="18"/>
        <v>65.340000000000018</v>
      </c>
      <c r="K153" s="38">
        <f>VLOOKUP(B153,'TINH TOAN'!$A$2:$C$46,3,0)</f>
        <v>355.88</v>
      </c>
      <c r="L153" s="40"/>
      <c r="N153" s="40"/>
      <c r="O153" s="40"/>
      <c r="P153" s="42"/>
      <c r="Q153" s="42"/>
      <c r="R153" s="19">
        <v>8</v>
      </c>
      <c r="S153" s="19">
        <v>8</v>
      </c>
      <c r="T153" s="19">
        <v>8</v>
      </c>
      <c r="U153" s="40"/>
      <c r="V153" s="40"/>
      <c r="W153" s="40"/>
      <c r="X153" s="19">
        <v>8</v>
      </c>
      <c r="Y153" s="19">
        <v>8</v>
      </c>
      <c r="Z153" s="19">
        <v>4</v>
      </c>
      <c r="AA153" s="19">
        <v>4</v>
      </c>
      <c r="AB153" s="19">
        <v>4</v>
      </c>
      <c r="AC153" s="19">
        <v>4</v>
      </c>
      <c r="AD153" s="19">
        <v>4</v>
      </c>
      <c r="AE153" s="19">
        <v>4</v>
      </c>
      <c r="AF153" s="19">
        <v>4</v>
      </c>
      <c r="AG153" s="19">
        <v>4</v>
      </c>
      <c r="AH153" s="19"/>
      <c r="AI153" s="19"/>
      <c r="AJ153" s="19"/>
      <c r="AK153" s="19"/>
      <c r="AL153" s="19"/>
      <c r="AM153" s="42"/>
      <c r="AN153" s="42"/>
      <c r="AO153" s="42"/>
      <c r="AP153" s="42"/>
      <c r="AQ153" s="42"/>
      <c r="AR153" s="42"/>
      <c r="AS153" s="42"/>
      <c r="AT153" s="42"/>
      <c r="AU153" s="42"/>
      <c r="AV153" s="19" t="s">
        <v>296</v>
      </c>
      <c r="AW153" s="42"/>
      <c r="BE153" s="19" t="s">
        <v>452</v>
      </c>
    </row>
    <row r="154" spans="1:57" ht="15">
      <c r="A154" s="96" t="s">
        <v>111</v>
      </c>
      <c r="B154" s="19" t="s">
        <v>93</v>
      </c>
      <c r="C154" s="19" t="s">
        <v>387</v>
      </c>
      <c r="D154" s="19">
        <v>1</v>
      </c>
      <c r="E154" s="32">
        <f t="shared" si="21"/>
        <v>32</v>
      </c>
      <c r="F154" s="19">
        <v>101156</v>
      </c>
      <c r="G154" s="19" t="s">
        <v>99</v>
      </c>
      <c r="H154" s="19">
        <v>14</v>
      </c>
      <c r="I154" s="36">
        <f t="shared" si="20"/>
        <v>0.75</v>
      </c>
      <c r="J154" s="37">
        <f t="shared" si="18"/>
        <v>14.399999999999999</v>
      </c>
      <c r="K154" s="38">
        <f>VLOOKUP(B154,'TINH TOAN'!$A$2:$C$46,3,0)</f>
        <v>355.88</v>
      </c>
      <c r="L154" s="40"/>
      <c r="M154" s="21" t="s">
        <v>457</v>
      </c>
      <c r="N154" s="40"/>
      <c r="O154" s="40"/>
      <c r="P154" s="42"/>
      <c r="Q154" s="42"/>
      <c r="R154" s="19"/>
      <c r="S154" s="19"/>
      <c r="T154" s="19"/>
      <c r="U154" s="40"/>
      <c r="V154" s="40"/>
      <c r="W154" s="40"/>
      <c r="X154" s="19"/>
      <c r="Y154" s="19"/>
      <c r="Z154" s="19"/>
      <c r="AA154" s="19">
        <v>4</v>
      </c>
      <c r="AB154" s="19">
        <v>4</v>
      </c>
      <c r="AC154" s="19">
        <v>4</v>
      </c>
      <c r="AD154" s="19">
        <v>4</v>
      </c>
      <c r="AE154" s="19">
        <v>4</v>
      </c>
      <c r="AF154" s="19">
        <v>4</v>
      </c>
      <c r="AG154" s="19">
        <v>4</v>
      </c>
      <c r="AL154" s="19"/>
      <c r="AM154" s="42"/>
      <c r="AN154" s="42"/>
      <c r="AO154" s="42"/>
      <c r="AP154" s="42"/>
      <c r="AQ154" s="42"/>
      <c r="AR154" s="42"/>
      <c r="AS154" s="42"/>
      <c r="AT154" s="42"/>
      <c r="AU154" s="42"/>
      <c r="AV154" s="19" t="s">
        <v>296</v>
      </c>
      <c r="AW154" s="42"/>
      <c r="BE154" s="19" t="s">
        <v>452</v>
      </c>
    </row>
    <row r="155" spans="1:57" ht="15">
      <c r="A155" s="96" t="s">
        <v>51</v>
      </c>
      <c r="B155" s="19" t="s">
        <v>45</v>
      </c>
      <c r="C155" s="19" t="s">
        <v>391</v>
      </c>
      <c r="D155" s="19">
        <v>3</v>
      </c>
      <c r="E155" s="32">
        <f t="shared" si="21"/>
        <v>67.5</v>
      </c>
      <c r="F155" s="19">
        <v>101156</v>
      </c>
      <c r="G155" s="19" t="s">
        <v>99</v>
      </c>
      <c r="H155" s="19">
        <v>14</v>
      </c>
      <c r="I155" s="36">
        <f t="shared" si="20"/>
        <v>1</v>
      </c>
      <c r="J155" s="37">
        <f t="shared" si="18"/>
        <v>28</v>
      </c>
      <c r="K155" s="38">
        <f>VLOOKUP(B155,'TINH TOAN'!$A$2:$C$46,3,0)</f>
        <v>373.72</v>
      </c>
      <c r="L155" s="40"/>
      <c r="M155" s="40"/>
      <c r="N155" s="40"/>
      <c r="O155" s="40"/>
      <c r="P155" s="42"/>
      <c r="Q155" s="42"/>
      <c r="R155" s="19" t="s">
        <v>134</v>
      </c>
      <c r="S155" s="42"/>
      <c r="T155" s="42"/>
      <c r="U155" s="40"/>
      <c r="V155" s="40"/>
      <c r="W155" s="40"/>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19" t="s">
        <v>296</v>
      </c>
      <c r="AW155" s="42"/>
      <c r="BE155" s="19" t="s">
        <v>194</v>
      </c>
    </row>
    <row r="156" spans="1:57" ht="15">
      <c r="A156" s="96"/>
      <c r="B156" s="136" t="s">
        <v>458</v>
      </c>
      <c r="C156" s="19" t="s">
        <v>392</v>
      </c>
      <c r="D156" s="19">
        <v>2</v>
      </c>
      <c r="E156" s="32">
        <f t="shared" si="21"/>
        <v>45</v>
      </c>
      <c r="F156" s="19">
        <v>101156</v>
      </c>
      <c r="G156" s="19" t="s">
        <v>99</v>
      </c>
      <c r="H156" s="19">
        <v>14</v>
      </c>
      <c r="I156" s="36">
        <f t="shared" si="20"/>
        <v>1</v>
      </c>
      <c r="J156" s="37"/>
      <c r="K156" s="38" t="e">
        <f>VLOOKUP(B156,'TINH TOAN'!$A$2:$C$46,3,0)</f>
        <v>#N/A</v>
      </c>
      <c r="L156" s="40"/>
      <c r="M156" s="102" t="s">
        <v>459</v>
      </c>
      <c r="N156" s="21"/>
      <c r="O156" s="40"/>
      <c r="P156" s="42"/>
      <c r="Q156" s="42"/>
      <c r="R156" s="19">
        <v>4</v>
      </c>
      <c r="S156" s="19">
        <v>4</v>
      </c>
      <c r="T156" s="19">
        <v>4</v>
      </c>
      <c r="U156" s="40"/>
      <c r="V156" s="40"/>
      <c r="W156" s="40"/>
      <c r="X156" s="19">
        <v>4</v>
      </c>
      <c r="Y156" s="19">
        <v>4</v>
      </c>
      <c r="Z156" s="19">
        <v>4</v>
      </c>
      <c r="AA156" s="19">
        <v>4</v>
      </c>
      <c r="AB156" s="19">
        <v>4</v>
      </c>
      <c r="AC156" s="19">
        <v>4</v>
      </c>
      <c r="AD156" s="19">
        <v>4</v>
      </c>
      <c r="AE156" s="19">
        <v>4</v>
      </c>
      <c r="AF156" s="19">
        <v>4</v>
      </c>
      <c r="AG156" s="19">
        <v>4</v>
      </c>
      <c r="AH156" s="19">
        <v>4</v>
      </c>
      <c r="AI156" s="19">
        <v>4</v>
      </c>
      <c r="AJ156" s="19">
        <v>4</v>
      </c>
      <c r="AK156" s="19">
        <v>4</v>
      </c>
      <c r="AL156" s="19">
        <v>4</v>
      </c>
      <c r="AM156" s="42"/>
      <c r="AN156" s="42"/>
      <c r="AO156" s="42"/>
      <c r="AP156" s="42"/>
      <c r="AQ156" s="42"/>
      <c r="AR156" s="42"/>
      <c r="AS156" s="42"/>
      <c r="AT156" s="42"/>
      <c r="AU156" s="42"/>
      <c r="AV156" s="19" t="s">
        <v>296</v>
      </c>
      <c r="AW156" s="42"/>
      <c r="BE156" s="19" t="s">
        <v>452</v>
      </c>
    </row>
    <row r="157" spans="1:57" ht="15">
      <c r="A157" s="96"/>
      <c r="B157" s="136" t="s">
        <v>458</v>
      </c>
      <c r="C157" s="19" t="s">
        <v>396</v>
      </c>
      <c r="D157" s="19">
        <v>1</v>
      </c>
      <c r="E157" s="32">
        <f t="shared" si="21"/>
        <v>32</v>
      </c>
      <c r="F157" s="19">
        <v>101156</v>
      </c>
      <c r="G157" s="19" t="s">
        <v>99</v>
      </c>
      <c r="H157" s="19">
        <v>14</v>
      </c>
      <c r="I157" s="36">
        <f t="shared" si="20"/>
        <v>0.75</v>
      </c>
      <c r="J157" s="37">
        <f t="shared" ref="J157:J195" si="22">(IF(OR(LEFT(C157,5)="Đồ án",RIGHT(C157,10)="tốt nghiệp"),H157*2,IF(LEFT(C157,3)="TH ",I157*E157*0.6,IF(RIGHT(C157,4)="NVSP",H157*3*2,IF(RIGHT(C157,9)="xí nghiệp",D157*5*3*I157,D157*18*I157*1.1)))))</f>
        <v>14.399999999999999</v>
      </c>
      <c r="K157" s="38" t="e">
        <f>VLOOKUP(B157,'TINH TOAN'!$A$2:$C$46,3,0)</f>
        <v>#N/A</v>
      </c>
      <c r="L157" s="40"/>
      <c r="M157" s="21" t="s">
        <v>398</v>
      </c>
      <c r="N157" s="40"/>
      <c r="O157" s="40"/>
      <c r="P157" s="42"/>
      <c r="Q157" s="42"/>
      <c r="R157" s="19"/>
      <c r="S157" s="19"/>
      <c r="T157" s="19">
        <v>4</v>
      </c>
      <c r="U157" s="40"/>
      <c r="V157" s="40"/>
      <c r="W157" s="40"/>
      <c r="X157" s="19">
        <v>4</v>
      </c>
      <c r="Y157" s="19">
        <v>4</v>
      </c>
      <c r="Z157" s="19">
        <v>4</v>
      </c>
      <c r="AA157" s="19">
        <v>4</v>
      </c>
      <c r="AB157" s="19">
        <v>4</v>
      </c>
      <c r="AC157" s="19">
        <v>4</v>
      </c>
      <c r="AD157" s="19">
        <v>4</v>
      </c>
      <c r="AE157" s="19">
        <v>4</v>
      </c>
      <c r="AF157" s="19">
        <v>4</v>
      </c>
      <c r="AG157" s="19">
        <v>4</v>
      </c>
      <c r="AH157" s="19">
        <v>4</v>
      </c>
      <c r="AI157" s="19">
        <v>4</v>
      </c>
      <c r="AJ157" s="19">
        <v>4</v>
      </c>
      <c r="AK157" s="19">
        <v>4</v>
      </c>
      <c r="AL157" s="19">
        <v>4</v>
      </c>
      <c r="AM157" s="42"/>
      <c r="AN157" s="42"/>
      <c r="AO157" s="42"/>
      <c r="AP157" s="42"/>
      <c r="AQ157" s="42"/>
      <c r="AR157" s="42"/>
      <c r="AS157" s="42"/>
      <c r="AT157" s="42"/>
      <c r="AU157" s="42"/>
      <c r="AV157" s="19" t="s">
        <v>296</v>
      </c>
      <c r="AW157" s="42"/>
      <c r="BE157" s="19" t="s">
        <v>452</v>
      </c>
    </row>
    <row r="158" spans="1:57" ht="15">
      <c r="A158" s="96"/>
      <c r="B158" s="136" t="s">
        <v>458</v>
      </c>
      <c r="C158" s="19" t="s">
        <v>401</v>
      </c>
      <c r="D158" s="19">
        <v>2</v>
      </c>
      <c r="E158" s="32">
        <f t="shared" si="21"/>
        <v>45</v>
      </c>
      <c r="F158" s="19">
        <v>101156</v>
      </c>
      <c r="G158" s="19" t="s">
        <v>99</v>
      </c>
      <c r="H158" s="19">
        <v>14</v>
      </c>
      <c r="I158" s="36">
        <f t="shared" si="20"/>
        <v>1</v>
      </c>
      <c r="J158" s="37">
        <f t="shared" si="22"/>
        <v>39.6</v>
      </c>
      <c r="K158" s="38" t="e">
        <f>VLOOKUP(B158,'TINH TOAN'!$A$2:$C$46,3,0)</f>
        <v>#N/A</v>
      </c>
      <c r="L158" s="40"/>
      <c r="M158" s="40"/>
      <c r="N158" s="40"/>
      <c r="O158" s="40"/>
      <c r="P158" s="42"/>
      <c r="Q158" s="42"/>
      <c r="R158" s="19">
        <v>4</v>
      </c>
      <c r="S158" s="19">
        <v>4</v>
      </c>
      <c r="T158" s="19">
        <v>4</v>
      </c>
      <c r="U158" s="40"/>
      <c r="V158" s="40"/>
      <c r="W158" s="40"/>
      <c r="X158" s="19">
        <v>4</v>
      </c>
      <c r="Y158" s="19">
        <v>4</v>
      </c>
      <c r="Z158" s="19">
        <v>4</v>
      </c>
      <c r="AA158" s="19">
        <v>4</v>
      </c>
      <c r="AB158" s="19">
        <v>4</v>
      </c>
      <c r="AC158" s="19">
        <v>4</v>
      </c>
      <c r="AD158" s="19">
        <v>4</v>
      </c>
      <c r="AE158" s="42"/>
      <c r="AF158" s="42"/>
      <c r="AG158" s="42"/>
      <c r="AH158" s="42"/>
      <c r="AI158" s="42"/>
      <c r="AJ158" s="42"/>
      <c r="AK158" s="42"/>
      <c r="AL158" s="42"/>
      <c r="AM158" s="42"/>
      <c r="AN158" s="42"/>
      <c r="AO158" s="42"/>
      <c r="AP158" s="42"/>
      <c r="AQ158" s="42"/>
      <c r="AR158" s="42"/>
      <c r="AS158" s="42"/>
      <c r="AT158" s="42"/>
      <c r="AU158" s="42"/>
      <c r="AV158" s="19" t="s">
        <v>296</v>
      </c>
      <c r="AW158" s="42"/>
      <c r="BE158" s="19" t="s">
        <v>452</v>
      </c>
    </row>
    <row r="159" spans="1:57" ht="15">
      <c r="A159" s="96"/>
      <c r="B159" s="136" t="s">
        <v>458</v>
      </c>
      <c r="C159" s="19" t="s">
        <v>404</v>
      </c>
      <c r="D159" s="19">
        <v>1</v>
      </c>
      <c r="E159" s="32">
        <f t="shared" si="21"/>
        <v>32</v>
      </c>
      <c r="F159" s="19">
        <v>101156</v>
      </c>
      <c r="G159" s="19" t="s">
        <v>99</v>
      </c>
      <c r="H159" s="19">
        <v>14</v>
      </c>
      <c r="I159" s="36">
        <f t="shared" si="20"/>
        <v>0.75</v>
      </c>
      <c r="J159" s="37">
        <f t="shared" si="22"/>
        <v>14.399999999999999</v>
      </c>
      <c r="K159" s="38" t="e">
        <f>VLOOKUP(B159,'TINH TOAN'!$A$2:$C$46,3,0)</f>
        <v>#N/A</v>
      </c>
      <c r="L159" s="21"/>
      <c r="M159" s="21" t="s">
        <v>398</v>
      </c>
      <c r="N159" s="40"/>
      <c r="O159" s="40"/>
      <c r="P159" s="42"/>
      <c r="Q159" s="42"/>
      <c r="R159" s="19">
        <v>4</v>
      </c>
      <c r="S159" s="19">
        <v>4</v>
      </c>
      <c r="T159" s="19">
        <v>4</v>
      </c>
      <c r="U159" s="40"/>
      <c r="V159" s="40"/>
      <c r="W159" s="40"/>
      <c r="X159" s="19">
        <v>4</v>
      </c>
      <c r="Y159" s="19">
        <v>4</v>
      </c>
      <c r="Z159" s="19">
        <v>4</v>
      </c>
      <c r="AA159" s="19">
        <v>4</v>
      </c>
      <c r="AB159" s="19">
        <v>4</v>
      </c>
      <c r="AC159" s="19">
        <v>4</v>
      </c>
      <c r="AD159" s="19">
        <v>4</v>
      </c>
      <c r="AE159" s="42"/>
      <c r="AF159" s="42"/>
      <c r="AG159" s="42"/>
      <c r="AH159" s="42"/>
      <c r="AI159" s="42"/>
      <c r="AJ159" s="42"/>
      <c r="AK159" s="42"/>
      <c r="AL159" s="42"/>
      <c r="AM159" s="42"/>
      <c r="AN159" s="42"/>
      <c r="AO159" s="42"/>
      <c r="AP159" s="42"/>
      <c r="AQ159" s="42"/>
      <c r="AR159" s="42"/>
      <c r="AS159" s="42"/>
      <c r="AT159" s="42"/>
      <c r="AU159" s="42"/>
      <c r="AV159" s="19" t="s">
        <v>296</v>
      </c>
      <c r="AW159" s="42"/>
      <c r="BE159" s="19" t="s">
        <v>452</v>
      </c>
    </row>
    <row r="160" spans="1:57" ht="15">
      <c r="A160" s="96" t="s">
        <v>97</v>
      </c>
      <c r="B160" s="19" t="s">
        <v>85</v>
      </c>
      <c r="C160" s="19" t="s">
        <v>465</v>
      </c>
      <c r="D160" s="19">
        <v>3</v>
      </c>
      <c r="E160" s="32">
        <f t="shared" si="21"/>
        <v>67.5</v>
      </c>
      <c r="F160" s="19">
        <v>101161</v>
      </c>
      <c r="G160" s="19" t="s">
        <v>99</v>
      </c>
      <c r="H160" s="19">
        <v>50</v>
      </c>
      <c r="I160" s="36">
        <f t="shared" si="20"/>
        <v>1.1000000000000001</v>
      </c>
      <c r="J160" s="37">
        <f t="shared" si="22"/>
        <v>65.340000000000018</v>
      </c>
      <c r="K160" s="38">
        <f>VLOOKUP(B160,'TINH TOAN'!$A$2:$C$46,3,0)</f>
        <v>394.94000000000005</v>
      </c>
      <c r="L160" s="40"/>
      <c r="M160" s="40"/>
      <c r="N160" s="40"/>
      <c r="O160" s="40"/>
      <c r="P160" s="42"/>
      <c r="Q160" s="42"/>
      <c r="R160" s="42"/>
      <c r="S160" s="42"/>
      <c r="T160" s="42"/>
      <c r="U160" s="40"/>
      <c r="V160" s="40"/>
      <c r="W160" s="40"/>
      <c r="X160" s="19">
        <v>4</v>
      </c>
      <c r="Y160" s="19">
        <v>4</v>
      </c>
      <c r="Z160" s="19">
        <v>4</v>
      </c>
      <c r="AA160" s="19">
        <v>4</v>
      </c>
      <c r="AB160" s="19">
        <v>4</v>
      </c>
      <c r="AC160" s="19">
        <v>4</v>
      </c>
      <c r="AD160" s="19">
        <v>4</v>
      </c>
      <c r="AE160" s="19">
        <v>4</v>
      </c>
      <c r="AF160" s="19">
        <v>4</v>
      </c>
      <c r="AG160" s="19">
        <v>4</v>
      </c>
      <c r="AH160" s="19">
        <v>4</v>
      </c>
      <c r="AI160" s="19">
        <v>4</v>
      </c>
      <c r="AJ160" s="19">
        <v>4</v>
      </c>
      <c r="AK160" s="19">
        <v>4</v>
      </c>
      <c r="AL160" s="19">
        <v>4</v>
      </c>
      <c r="AM160" s="42"/>
      <c r="AN160" s="42"/>
      <c r="AO160" s="42"/>
      <c r="AP160" s="42"/>
      <c r="AQ160" s="42"/>
      <c r="AR160" s="42"/>
      <c r="AS160" s="42"/>
      <c r="AT160" s="42"/>
      <c r="AU160" s="42"/>
      <c r="AV160" s="19" t="s">
        <v>296</v>
      </c>
      <c r="AW160" s="42"/>
      <c r="BE160" s="19" t="s">
        <v>469</v>
      </c>
    </row>
    <row r="161" spans="1:57" ht="15">
      <c r="A161" s="96" t="s">
        <v>111</v>
      </c>
      <c r="B161" s="19" t="s">
        <v>93</v>
      </c>
      <c r="C161" s="19" t="s">
        <v>470</v>
      </c>
      <c r="D161" s="19">
        <v>1</v>
      </c>
      <c r="E161" s="32">
        <f t="shared" si="21"/>
        <v>32</v>
      </c>
      <c r="F161" s="19">
        <v>101161</v>
      </c>
      <c r="G161" s="19" t="s">
        <v>99</v>
      </c>
      <c r="H161" s="19">
        <v>25</v>
      </c>
      <c r="I161" s="36">
        <f t="shared" si="20"/>
        <v>1</v>
      </c>
      <c r="J161" s="37">
        <f t="shared" si="22"/>
        <v>19.2</v>
      </c>
      <c r="K161" s="38">
        <f>VLOOKUP(B161,'TINH TOAN'!$A$2:$C$46,3,0)</f>
        <v>355.88</v>
      </c>
      <c r="L161" s="21"/>
      <c r="M161" s="21" t="s">
        <v>398</v>
      </c>
      <c r="N161" s="40"/>
      <c r="O161" s="40"/>
      <c r="P161" s="42"/>
      <c r="Q161" s="42"/>
      <c r="R161" s="42"/>
      <c r="S161" s="42"/>
      <c r="T161" s="42"/>
      <c r="U161" s="40"/>
      <c r="V161" s="40"/>
      <c r="W161" s="40"/>
      <c r="X161" s="19">
        <v>4</v>
      </c>
      <c r="Y161" s="19">
        <v>4</v>
      </c>
      <c r="Z161" s="19">
        <v>4</v>
      </c>
      <c r="AA161" s="19">
        <v>4</v>
      </c>
      <c r="AB161" s="19">
        <v>4</v>
      </c>
      <c r="AC161" s="19">
        <v>4</v>
      </c>
      <c r="AD161" s="19">
        <v>4</v>
      </c>
      <c r="AE161" s="19">
        <v>4</v>
      </c>
      <c r="AF161" s="19">
        <v>4</v>
      </c>
      <c r="AG161" s="19">
        <v>4</v>
      </c>
      <c r="AH161" s="19">
        <v>4</v>
      </c>
      <c r="AI161" s="19">
        <v>4</v>
      </c>
      <c r="AJ161" s="19"/>
      <c r="AK161" s="19"/>
      <c r="AL161" s="19"/>
      <c r="AM161" s="42"/>
      <c r="AN161" s="42"/>
      <c r="AO161" s="42"/>
      <c r="AP161" s="42"/>
      <c r="AQ161" s="42"/>
      <c r="AR161" s="42"/>
      <c r="AS161" s="42"/>
      <c r="AT161" s="42"/>
      <c r="AU161" s="42"/>
      <c r="AV161" s="19" t="s">
        <v>296</v>
      </c>
      <c r="AW161" s="42"/>
      <c r="BE161" s="19" t="s">
        <v>469</v>
      </c>
    </row>
    <row r="162" spans="1:57" ht="15">
      <c r="A162" s="96" t="s">
        <v>111</v>
      </c>
      <c r="B162" s="19" t="s">
        <v>93</v>
      </c>
      <c r="C162" s="19" t="s">
        <v>470</v>
      </c>
      <c r="D162" s="19">
        <v>1</v>
      </c>
      <c r="E162" s="32">
        <f t="shared" si="21"/>
        <v>32</v>
      </c>
      <c r="F162" s="19">
        <v>101161</v>
      </c>
      <c r="G162" s="19" t="s">
        <v>99</v>
      </c>
      <c r="H162" s="19">
        <v>25</v>
      </c>
      <c r="I162" s="36">
        <f t="shared" si="20"/>
        <v>1</v>
      </c>
      <c r="J162" s="37">
        <f t="shared" si="22"/>
        <v>19.2</v>
      </c>
      <c r="K162" s="38">
        <f>VLOOKUP(B162,'TINH TOAN'!$A$2:$C$46,3,0)</f>
        <v>355.88</v>
      </c>
      <c r="L162" s="21"/>
      <c r="M162" s="21" t="s">
        <v>398</v>
      </c>
      <c r="N162" s="40"/>
      <c r="O162" s="40"/>
      <c r="P162" s="42"/>
      <c r="Q162" s="42"/>
      <c r="R162" s="42"/>
      <c r="S162" s="42"/>
      <c r="T162" s="42"/>
      <c r="U162" s="40"/>
      <c r="V162" s="40"/>
      <c r="W162" s="40"/>
      <c r="X162" s="19">
        <v>4</v>
      </c>
      <c r="Y162" s="19">
        <v>4</v>
      </c>
      <c r="Z162" s="19">
        <v>4</v>
      </c>
      <c r="AA162" s="19">
        <v>4</v>
      </c>
      <c r="AB162" s="19">
        <v>4</v>
      </c>
      <c r="AC162" s="19">
        <v>4</v>
      </c>
      <c r="AD162" s="19">
        <v>4</v>
      </c>
      <c r="AE162" s="19">
        <v>4</v>
      </c>
      <c r="AF162" s="19">
        <v>4</v>
      </c>
      <c r="AG162" s="19">
        <v>4</v>
      </c>
      <c r="AH162" s="19">
        <v>4</v>
      </c>
      <c r="AI162" s="19">
        <v>4</v>
      </c>
      <c r="AJ162" s="19"/>
      <c r="AK162" s="19"/>
      <c r="AL162" s="19"/>
      <c r="AM162" s="42"/>
      <c r="AN162" s="42"/>
      <c r="AO162" s="42"/>
      <c r="AP162" s="42"/>
      <c r="AQ162" s="42"/>
      <c r="AR162" s="42"/>
      <c r="AS162" s="42"/>
      <c r="AT162" s="42"/>
      <c r="AU162" s="42"/>
      <c r="AV162" s="19" t="s">
        <v>296</v>
      </c>
      <c r="AW162" s="42"/>
      <c r="BE162" s="19" t="s">
        <v>469</v>
      </c>
    </row>
    <row r="163" spans="1:57" ht="15">
      <c r="A163" s="96" t="s">
        <v>51</v>
      </c>
      <c r="B163" s="19" t="s">
        <v>45</v>
      </c>
      <c r="C163" s="19" t="s">
        <v>475</v>
      </c>
      <c r="D163" s="19">
        <v>3</v>
      </c>
      <c r="E163" s="32">
        <f t="shared" si="21"/>
        <v>67.5</v>
      </c>
      <c r="F163" s="19">
        <v>101161</v>
      </c>
      <c r="G163" s="19" t="s">
        <v>99</v>
      </c>
      <c r="H163" s="19">
        <v>50</v>
      </c>
      <c r="I163" s="36">
        <f t="shared" si="20"/>
        <v>1.1000000000000001</v>
      </c>
      <c r="J163" s="37">
        <f t="shared" si="22"/>
        <v>65.340000000000018</v>
      </c>
      <c r="K163" s="38">
        <f>VLOOKUP(B163,'TINH TOAN'!$A$2:$C$46,3,0)</f>
        <v>373.72</v>
      </c>
      <c r="L163" s="40"/>
      <c r="M163" s="40"/>
      <c r="N163" s="40"/>
      <c r="O163" s="40"/>
      <c r="P163" s="42"/>
      <c r="Q163" s="42"/>
      <c r="R163" s="42"/>
      <c r="S163" s="42"/>
      <c r="T163" s="42"/>
      <c r="U163" s="40"/>
      <c r="V163" s="40"/>
      <c r="W163" s="40"/>
      <c r="X163" s="19">
        <v>4</v>
      </c>
      <c r="Y163" s="19">
        <v>4</v>
      </c>
      <c r="Z163" s="19">
        <v>4</v>
      </c>
      <c r="AA163" s="19">
        <v>4</v>
      </c>
      <c r="AB163" s="19">
        <v>4</v>
      </c>
      <c r="AC163" s="19">
        <v>4</v>
      </c>
      <c r="AD163" s="19">
        <v>4</v>
      </c>
      <c r="AE163" s="19">
        <v>4</v>
      </c>
      <c r="AF163" s="19">
        <v>4</v>
      </c>
      <c r="AG163" s="19">
        <v>4</v>
      </c>
      <c r="AH163" s="19">
        <v>4</v>
      </c>
      <c r="AI163" s="19">
        <v>4</v>
      </c>
      <c r="AJ163" s="19">
        <v>4</v>
      </c>
      <c r="AK163" s="19">
        <v>4</v>
      </c>
      <c r="AL163" s="19">
        <v>4</v>
      </c>
      <c r="AM163" s="42"/>
      <c r="AN163" s="42"/>
      <c r="AO163" s="42"/>
      <c r="AP163" s="42"/>
      <c r="AQ163" s="42"/>
      <c r="AR163" s="42"/>
      <c r="AS163" s="42"/>
      <c r="AT163" s="42"/>
      <c r="AU163" s="42"/>
      <c r="AV163" s="19" t="s">
        <v>296</v>
      </c>
      <c r="AW163" s="42"/>
      <c r="BE163" s="19" t="s">
        <v>469</v>
      </c>
    </row>
    <row r="164" spans="1:57" ht="15">
      <c r="A164" s="96" t="s">
        <v>51</v>
      </c>
      <c r="B164" s="19" t="s">
        <v>45</v>
      </c>
      <c r="C164" s="19" t="s">
        <v>476</v>
      </c>
      <c r="D164" s="19">
        <v>1</v>
      </c>
      <c r="E164" s="32">
        <f t="shared" si="21"/>
        <v>32</v>
      </c>
      <c r="F164" s="19">
        <v>101161</v>
      </c>
      <c r="G164" s="19" t="s">
        <v>99</v>
      </c>
      <c r="H164" s="19">
        <v>25</v>
      </c>
      <c r="I164" s="36">
        <f t="shared" si="20"/>
        <v>1</v>
      </c>
      <c r="J164" s="37">
        <f t="shared" si="22"/>
        <v>19.2</v>
      </c>
      <c r="K164" s="38">
        <f>VLOOKUP(B164,'TINH TOAN'!$A$2:$C$46,3,0)</f>
        <v>373.72</v>
      </c>
      <c r="L164" s="21"/>
      <c r="M164" s="21" t="s">
        <v>478</v>
      </c>
      <c r="N164" s="40"/>
      <c r="O164" s="40"/>
      <c r="P164" s="42"/>
      <c r="Q164" s="42"/>
      <c r="R164" s="42"/>
      <c r="S164" s="42"/>
      <c r="T164" s="42"/>
      <c r="U164" s="40"/>
      <c r="V164" s="40"/>
      <c r="W164" s="40"/>
      <c r="X164" s="19">
        <v>4</v>
      </c>
      <c r="Y164" s="19">
        <v>4</v>
      </c>
      <c r="Z164" s="19">
        <v>4</v>
      </c>
      <c r="AA164" s="19">
        <v>4</v>
      </c>
      <c r="AB164" s="19">
        <v>4</v>
      </c>
      <c r="AC164" s="19">
        <v>4</v>
      </c>
      <c r="AD164" s="19">
        <v>4</v>
      </c>
      <c r="AE164" s="19">
        <v>4</v>
      </c>
      <c r="AF164" s="19">
        <v>4</v>
      </c>
      <c r="AG164" s="19">
        <v>4</v>
      </c>
      <c r="AH164" s="19">
        <v>4</v>
      </c>
      <c r="AI164" s="19">
        <v>4</v>
      </c>
      <c r="AJ164" s="19">
        <v>4</v>
      </c>
      <c r="AK164" s="19">
        <v>4</v>
      </c>
      <c r="AL164" s="19">
        <v>4</v>
      </c>
      <c r="AM164" s="42"/>
      <c r="AN164" s="42"/>
      <c r="AO164" s="42"/>
      <c r="AP164" s="42"/>
      <c r="AQ164" s="42"/>
      <c r="AR164" s="42"/>
      <c r="AS164" s="42"/>
      <c r="AT164" s="42"/>
      <c r="AU164" s="42"/>
      <c r="AV164" s="19" t="s">
        <v>296</v>
      </c>
      <c r="AW164" s="42"/>
      <c r="BE164" s="19" t="s">
        <v>469</v>
      </c>
    </row>
    <row r="165" spans="1:57" ht="15">
      <c r="A165" s="96" t="s">
        <v>51</v>
      </c>
      <c r="B165" s="19" t="s">
        <v>45</v>
      </c>
      <c r="C165" s="19" t="s">
        <v>476</v>
      </c>
      <c r="D165" s="19">
        <v>1</v>
      </c>
      <c r="E165" s="32">
        <f t="shared" si="21"/>
        <v>32</v>
      </c>
      <c r="F165" s="19">
        <v>101161</v>
      </c>
      <c r="G165" s="19" t="s">
        <v>99</v>
      </c>
      <c r="H165" s="19">
        <v>25</v>
      </c>
      <c r="I165" s="36">
        <f t="shared" si="20"/>
        <v>1</v>
      </c>
      <c r="J165" s="37">
        <f t="shared" si="22"/>
        <v>19.2</v>
      </c>
      <c r="K165" s="38">
        <f>VLOOKUP(B165,'TINH TOAN'!$A$2:$C$46,3,0)</f>
        <v>373.72</v>
      </c>
      <c r="L165" s="21"/>
      <c r="M165" s="21" t="s">
        <v>478</v>
      </c>
      <c r="N165" s="40"/>
      <c r="O165" s="40"/>
      <c r="P165" s="42"/>
      <c r="Q165" s="42"/>
      <c r="R165" s="42"/>
      <c r="S165" s="42"/>
      <c r="T165" s="42"/>
      <c r="U165" s="40"/>
      <c r="V165" s="40"/>
      <c r="W165" s="40"/>
      <c r="X165" s="19">
        <v>4</v>
      </c>
      <c r="Y165" s="19">
        <v>4</v>
      </c>
      <c r="Z165" s="19">
        <v>4</v>
      </c>
      <c r="AA165" s="19">
        <v>4</v>
      </c>
      <c r="AB165" s="19">
        <v>4</v>
      </c>
      <c r="AC165" s="19">
        <v>4</v>
      </c>
      <c r="AD165" s="19">
        <v>4</v>
      </c>
      <c r="AE165" s="19">
        <v>4</v>
      </c>
      <c r="AF165" s="19">
        <v>4</v>
      </c>
      <c r="AG165" s="19">
        <v>4</v>
      </c>
      <c r="AH165" s="19">
        <v>4</v>
      </c>
      <c r="AI165" s="19">
        <v>4</v>
      </c>
      <c r="AJ165" s="19">
        <v>4</v>
      </c>
      <c r="AK165" s="19">
        <v>4</v>
      </c>
      <c r="AL165" s="19">
        <v>4</v>
      </c>
      <c r="AM165" s="42"/>
      <c r="AN165" s="42"/>
      <c r="AO165" s="42"/>
      <c r="AP165" s="42"/>
      <c r="AQ165" s="42"/>
      <c r="AR165" s="42"/>
      <c r="AS165" s="42"/>
      <c r="AT165" s="42"/>
      <c r="AU165" s="42"/>
      <c r="AV165" s="19" t="s">
        <v>296</v>
      </c>
      <c r="AW165" s="42"/>
      <c r="BE165" s="19" t="s">
        <v>469</v>
      </c>
    </row>
    <row r="166" spans="1:57" ht="15">
      <c r="A166" s="96" t="s">
        <v>139</v>
      </c>
      <c r="B166" s="19" t="s">
        <v>117</v>
      </c>
      <c r="C166" s="19" t="s">
        <v>481</v>
      </c>
      <c r="D166" s="19">
        <v>3</v>
      </c>
      <c r="E166" s="32">
        <f t="shared" si="21"/>
        <v>67.5</v>
      </c>
      <c r="F166" s="19">
        <v>101161</v>
      </c>
      <c r="G166" s="19" t="s">
        <v>99</v>
      </c>
      <c r="H166" s="19">
        <v>50</v>
      </c>
      <c r="I166" s="36">
        <f t="shared" si="20"/>
        <v>1.1000000000000001</v>
      </c>
      <c r="J166" s="37">
        <f t="shared" si="22"/>
        <v>65.340000000000018</v>
      </c>
      <c r="K166" s="38">
        <f>VLOOKUP(B166,'TINH TOAN'!$A$2:$C$46,3,0)</f>
        <v>341.7000000000001</v>
      </c>
      <c r="L166" s="40"/>
      <c r="M166" s="40"/>
      <c r="N166" s="40"/>
      <c r="O166" s="40"/>
      <c r="P166" s="42"/>
      <c r="Q166" s="42"/>
      <c r="R166" s="42"/>
      <c r="S166" s="42"/>
      <c r="T166" s="42"/>
      <c r="U166" s="40"/>
      <c r="V166" s="40"/>
      <c r="W166" s="40"/>
      <c r="X166" s="19">
        <v>4</v>
      </c>
      <c r="Y166" s="19">
        <v>4</v>
      </c>
      <c r="Z166" s="19">
        <v>4</v>
      </c>
      <c r="AA166" s="19">
        <v>4</v>
      </c>
      <c r="AB166" s="19">
        <v>4</v>
      </c>
      <c r="AC166" s="19">
        <v>4</v>
      </c>
      <c r="AD166" s="19">
        <v>4</v>
      </c>
      <c r="AE166" s="19">
        <v>4</v>
      </c>
      <c r="AF166" s="19">
        <v>4</v>
      </c>
      <c r="AG166" s="19">
        <v>4</v>
      </c>
      <c r="AH166" s="19">
        <v>4</v>
      </c>
      <c r="AI166" s="19">
        <v>4</v>
      </c>
      <c r="AJ166" s="19">
        <v>4</v>
      </c>
      <c r="AK166" s="19">
        <v>4</v>
      </c>
      <c r="AL166" s="19">
        <v>4</v>
      </c>
      <c r="AM166" s="42"/>
      <c r="AN166" s="42"/>
      <c r="AO166" s="42"/>
      <c r="AP166" s="42"/>
      <c r="AQ166" s="42"/>
      <c r="AR166" s="42"/>
      <c r="AS166" s="42"/>
      <c r="AT166" s="42"/>
      <c r="AU166" s="42"/>
      <c r="AV166" s="19" t="s">
        <v>319</v>
      </c>
      <c r="AW166" s="42"/>
      <c r="BE166" s="19" t="s">
        <v>469</v>
      </c>
    </row>
    <row r="167" spans="1:57" ht="15">
      <c r="A167" s="96" t="s">
        <v>182</v>
      </c>
      <c r="B167" s="19" t="s">
        <v>133</v>
      </c>
      <c r="C167" s="19" t="s">
        <v>484</v>
      </c>
      <c r="D167" s="19">
        <v>2</v>
      </c>
      <c r="E167" s="32">
        <f t="shared" si="21"/>
        <v>45</v>
      </c>
      <c r="F167" s="19">
        <v>101162</v>
      </c>
      <c r="G167" s="19" t="s">
        <v>99</v>
      </c>
      <c r="H167" s="19">
        <v>30</v>
      </c>
      <c r="I167" s="36">
        <f t="shared" si="20"/>
        <v>1</v>
      </c>
      <c r="J167" s="37">
        <f t="shared" si="22"/>
        <v>39.6</v>
      </c>
      <c r="K167" s="38">
        <f>VLOOKUP(B167,'TINH TOAN'!$A$2:$C$46,3,0)</f>
        <v>348.98</v>
      </c>
      <c r="L167" s="40"/>
      <c r="M167" s="40"/>
      <c r="N167" s="40"/>
      <c r="O167" s="40"/>
      <c r="P167" s="42"/>
      <c r="Q167" s="42"/>
      <c r="R167" s="42"/>
      <c r="S167" s="42"/>
      <c r="T167" s="42"/>
      <c r="U167" s="40"/>
      <c r="V167" s="40"/>
      <c r="W167" s="40"/>
      <c r="X167" s="19">
        <v>4</v>
      </c>
      <c r="Y167" s="19">
        <v>4</v>
      </c>
      <c r="Z167" s="19">
        <v>4</v>
      </c>
      <c r="AA167" s="19">
        <v>4</v>
      </c>
      <c r="AB167" s="19">
        <v>4</v>
      </c>
      <c r="AC167" s="19">
        <v>4</v>
      </c>
      <c r="AD167" s="19">
        <v>4</v>
      </c>
      <c r="AE167" s="19">
        <v>4</v>
      </c>
      <c r="AF167" s="19">
        <v>4</v>
      </c>
      <c r="AG167" s="19">
        <v>4</v>
      </c>
      <c r="AH167" s="19">
        <v>4</v>
      </c>
      <c r="AI167" s="19">
        <v>4</v>
      </c>
      <c r="AJ167" s="19">
        <v>4</v>
      </c>
      <c r="AK167" s="19">
        <v>4</v>
      </c>
      <c r="AL167" s="19">
        <v>4</v>
      </c>
      <c r="AM167" s="42"/>
      <c r="AN167" s="42"/>
      <c r="AO167" s="42"/>
      <c r="AP167" s="42"/>
      <c r="AQ167" s="42"/>
      <c r="AR167" s="42"/>
      <c r="AS167" s="42"/>
      <c r="AT167" s="42"/>
      <c r="AU167" s="42"/>
      <c r="AV167" s="19" t="s">
        <v>296</v>
      </c>
      <c r="AW167" s="42"/>
      <c r="BE167" s="19" t="s">
        <v>487</v>
      </c>
    </row>
    <row r="168" spans="1:57" ht="15">
      <c r="A168" s="96" t="s">
        <v>182</v>
      </c>
      <c r="B168" s="19" t="s">
        <v>133</v>
      </c>
      <c r="C168" s="19" t="s">
        <v>488</v>
      </c>
      <c r="D168" s="19">
        <v>1</v>
      </c>
      <c r="E168" s="32">
        <f t="shared" si="21"/>
        <v>32</v>
      </c>
      <c r="F168" s="19">
        <v>101162</v>
      </c>
      <c r="G168" s="19" t="s">
        <v>99</v>
      </c>
      <c r="H168" s="19">
        <v>30</v>
      </c>
      <c r="I168" s="36">
        <f t="shared" si="20"/>
        <v>1.1000000000000001</v>
      </c>
      <c r="J168" s="37">
        <f t="shared" si="22"/>
        <v>21.12</v>
      </c>
      <c r="K168" s="38">
        <f>VLOOKUP(B168,'TINH TOAN'!$A$2:$C$46,3,0)</f>
        <v>348.98</v>
      </c>
      <c r="L168" s="40"/>
      <c r="M168" s="40"/>
      <c r="N168" s="40"/>
      <c r="O168" s="40"/>
      <c r="P168" s="42"/>
      <c r="Q168" s="42"/>
      <c r="R168" s="42"/>
      <c r="S168" s="42"/>
      <c r="T168" s="42"/>
      <c r="U168" s="40"/>
      <c r="V168" s="40"/>
      <c r="W168" s="40"/>
      <c r="X168" s="19">
        <v>4</v>
      </c>
      <c r="Y168" s="19">
        <v>4</v>
      </c>
      <c r="Z168" s="19">
        <v>4</v>
      </c>
      <c r="AA168" s="19">
        <v>4</v>
      </c>
      <c r="AB168" s="19">
        <v>4</v>
      </c>
      <c r="AC168" s="19">
        <v>4</v>
      </c>
      <c r="AD168" s="19">
        <v>4</v>
      </c>
      <c r="AE168" s="19">
        <v>4</v>
      </c>
      <c r="AF168" s="19">
        <v>4</v>
      </c>
      <c r="AG168" s="19">
        <v>4</v>
      </c>
      <c r="AH168" s="19">
        <v>4</v>
      </c>
      <c r="AI168" s="19">
        <v>4</v>
      </c>
      <c r="AJ168" s="19">
        <v>4</v>
      </c>
      <c r="AK168" s="19">
        <v>4</v>
      </c>
      <c r="AL168" s="19">
        <v>4</v>
      </c>
      <c r="AM168" s="42"/>
      <c r="AN168" s="42"/>
      <c r="AO168" s="42"/>
      <c r="AP168" s="42"/>
      <c r="AQ168" s="42"/>
      <c r="AR168" s="42"/>
      <c r="AS168" s="42"/>
      <c r="AT168" s="42"/>
      <c r="AU168" s="42"/>
      <c r="AV168" s="19" t="s">
        <v>296</v>
      </c>
      <c r="AW168" s="42"/>
      <c r="BE168" s="19" t="s">
        <v>487</v>
      </c>
    </row>
    <row r="169" spans="1:57" ht="15">
      <c r="A169" s="96" t="s">
        <v>182</v>
      </c>
      <c r="B169" s="19" t="s">
        <v>133</v>
      </c>
      <c r="C169" s="19" t="s">
        <v>475</v>
      </c>
      <c r="D169" s="19">
        <v>3</v>
      </c>
      <c r="E169" s="32">
        <f t="shared" si="21"/>
        <v>67.5</v>
      </c>
      <c r="F169" s="19">
        <v>101162</v>
      </c>
      <c r="G169" s="19" t="s">
        <v>99</v>
      </c>
      <c r="H169" s="19">
        <v>30</v>
      </c>
      <c r="I169" s="36">
        <f t="shared" si="20"/>
        <v>1.1000000000000001</v>
      </c>
      <c r="J169" s="37">
        <f t="shared" si="22"/>
        <v>65.340000000000018</v>
      </c>
      <c r="K169" s="38">
        <f>VLOOKUP(B169,'TINH TOAN'!$A$2:$C$46,3,0)</f>
        <v>348.98</v>
      </c>
      <c r="L169" s="40"/>
      <c r="M169" s="40"/>
      <c r="N169" s="40"/>
      <c r="O169" s="40"/>
      <c r="P169" s="42"/>
      <c r="Q169" s="42"/>
      <c r="R169" s="42"/>
      <c r="S169" s="42"/>
      <c r="T169" s="42"/>
      <c r="U169" s="40"/>
      <c r="V169" s="40"/>
      <c r="W169" s="40"/>
      <c r="X169" s="19">
        <v>4</v>
      </c>
      <c r="Y169" s="19">
        <v>4</v>
      </c>
      <c r="Z169" s="19">
        <v>4</v>
      </c>
      <c r="AA169" s="19">
        <v>4</v>
      </c>
      <c r="AB169" s="19">
        <v>4</v>
      </c>
      <c r="AC169" s="19">
        <v>4</v>
      </c>
      <c r="AD169" s="19">
        <v>4</v>
      </c>
      <c r="AE169" s="19">
        <v>4</v>
      </c>
      <c r="AF169" s="19">
        <v>4</v>
      </c>
      <c r="AG169" s="19">
        <v>4</v>
      </c>
      <c r="AH169" s="19">
        <v>4</v>
      </c>
      <c r="AI169" s="19">
        <v>4</v>
      </c>
      <c r="AJ169" s="19">
        <v>4</v>
      </c>
      <c r="AK169" s="19">
        <v>4</v>
      </c>
      <c r="AL169" s="19">
        <v>4</v>
      </c>
      <c r="AM169" s="42"/>
      <c r="AN169" s="42"/>
      <c r="AO169" s="42"/>
      <c r="AP169" s="42"/>
      <c r="AQ169" s="42"/>
      <c r="AR169" s="42"/>
      <c r="AS169" s="42"/>
      <c r="AT169" s="42"/>
      <c r="AU169" s="42"/>
      <c r="AV169" s="19" t="s">
        <v>296</v>
      </c>
      <c r="AW169" s="42"/>
      <c r="BE169" s="19" t="s">
        <v>487</v>
      </c>
    </row>
    <row r="170" spans="1:57" ht="15">
      <c r="A170" s="96" t="s">
        <v>182</v>
      </c>
      <c r="B170" s="19" t="s">
        <v>133</v>
      </c>
      <c r="C170" s="19" t="s">
        <v>476</v>
      </c>
      <c r="D170" s="19">
        <v>1</v>
      </c>
      <c r="E170" s="32">
        <f t="shared" si="21"/>
        <v>32</v>
      </c>
      <c r="F170" s="19">
        <v>101162</v>
      </c>
      <c r="G170" s="19" t="s">
        <v>99</v>
      </c>
      <c r="H170" s="19">
        <v>30</v>
      </c>
      <c r="I170" s="36">
        <f t="shared" si="20"/>
        <v>1.1000000000000001</v>
      </c>
      <c r="J170" s="37">
        <f t="shared" si="22"/>
        <v>21.12</v>
      </c>
      <c r="K170" s="38">
        <f>VLOOKUP(B170,'TINH TOAN'!$A$2:$C$46,3,0)</f>
        <v>348.98</v>
      </c>
      <c r="L170" s="40"/>
      <c r="M170" s="40"/>
      <c r="N170" s="40"/>
      <c r="O170" s="40"/>
      <c r="P170" s="42"/>
      <c r="Q170" s="42"/>
      <c r="R170" s="42"/>
      <c r="S170" s="42"/>
      <c r="T170" s="42"/>
      <c r="U170" s="40"/>
      <c r="V170" s="40"/>
      <c r="W170" s="40"/>
      <c r="X170" s="19">
        <v>4</v>
      </c>
      <c r="Y170" s="19">
        <v>4</v>
      </c>
      <c r="Z170" s="19">
        <v>4</v>
      </c>
      <c r="AA170" s="19">
        <v>4</v>
      </c>
      <c r="AB170" s="19">
        <v>4</v>
      </c>
      <c r="AC170" s="19">
        <v>4</v>
      </c>
      <c r="AD170" s="19">
        <v>4</v>
      </c>
      <c r="AE170" s="19">
        <v>4</v>
      </c>
      <c r="AF170" s="19">
        <v>4</v>
      </c>
      <c r="AG170" s="19">
        <v>4</v>
      </c>
      <c r="AH170" s="19">
        <v>4</v>
      </c>
      <c r="AI170" s="19">
        <v>4</v>
      </c>
      <c r="AJ170" s="19">
        <v>4</v>
      </c>
      <c r="AK170" s="19">
        <v>4</v>
      </c>
      <c r="AL170" s="19">
        <v>4</v>
      </c>
      <c r="AM170" s="42"/>
      <c r="AN170" s="42"/>
      <c r="AO170" s="42"/>
      <c r="AP170" s="42"/>
      <c r="AQ170" s="42"/>
      <c r="AR170" s="42"/>
      <c r="AS170" s="42"/>
      <c r="AT170" s="42"/>
      <c r="AU170" s="42"/>
      <c r="AV170" s="19" t="s">
        <v>296</v>
      </c>
      <c r="AW170" s="42"/>
      <c r="BE170" s="19" t="s">
        <v>487</v>
      </c>
    </row>
    <row r="171" spans="1:57" ht="15">
      <c r="A171" s="96" t="s">
        <v>177</v>
      </c>
      <c r="B171" s="102" t="s">
        <v>136</v>
      </c>
      <c r="C171" s="102" t="s">
        <v>495</v>
      </c>
      <c r="D171" s="102">
        <v>3</v>
      </c>
      <c r="E171" s="32">
        <f t="shared" si="21"/>
        <v>67.5</v>
      </c>
      <c r="F171" s="19">
        <v>101162</v>
      </c>
      <c r="G171" s="19" t="s">
        <v>99</v>
      </c>
      <c r="H171" s="19">
        <v>30</v>
      </c>
      <c r="I171" s="36">
        <f t="shared" si="20"/>
        <v>1.1000000000000001</v>
      </c>
      <c r="J171" s="37">
        <f t="shared" si="22"/>
        <v>65.340000000000018</v>
      </c>
      <c r="K171" s="38">
        <f>VLOOKUP(B171,'TINH TOAN'!$A$2:$C$46,3,0)</f>
        <v>349.54000000000008</v>
      </c>
      <c r="L171" s="21"/>
      <c r="M171" s="21" t="s">
        <v>498</v>
      </c>
      <c r="N171" s="21" t="s">
        <v>499</v>
      </c>
      <c r="O171" s="21" t="s">
        <v>500</v>
      </c>
      <c r="P171" s="42"/>
      <c r="Q171" s="42"/>
      <c r="R171" s="42"/>
      <c r="S171" s="42"/>
      <c r="T171" s="42"/>
      <c r="U171" s="40"/>
      <c r="V171" s="40"/>
      <c r="W171" s="40"/>
      <c r="X171" s="136">
        <v>8</v>
      </c>
      <c r="Y171" s="136">
        <v>8</v>
      </c>
      <c r="Z171" s="136">
        <v>8</v>
      </c>
      <c r="AA171" s="136">
        <v>4</v>
      </c>
      <c r="AB171" s="136">
        <v>4</v>
      </c>
      <c r="AC171" s="136">
        <v>4</v>
      </c>
      <c r="AD171" s="136">
        <v>4</v>
      </c>
      <c r="AE171" s="136">
        <v>4</v>
      </c>
      <c r="AF171" s="136">
        <v>4</v>
      </c>
      <c r="AG171" s="136">
        <v>4</v>
      </c>
      <c r="AH171" s="136">
        <v>5</v>
      </c>
      <c r="AI171" s="19"/>
      <c r="AJ171" s="19"/>
      <c r="AK171" s="19"/>
      <c r="AM171" s="42"/>
      <c r="AN171" s="42"/>
      <c r="AO171" s="42"/>
      <c r="AP171" s="42"/>
      <c r="AQ171" s="42"/>
      <c r="AR171" s="42"/>
      <c r="AS171" s="42"/>
      <c r="AT171" s="42"/>
      <c r="AU171" s="42"/>
      <c r="AV171" s="19" t="s">
        <v>311</v>
      </c>
      <c r="AW171" s="42"/>
      <c r="BE171" s="19" t="s">
        <v>487</v>
      </c>
    </row>
    <row r="172" spans="1:57" ht="15">
      <c r="A172" s="96" t="s">
        <v>177</v>
      </c>
      <c r="B172" s="102" t="s">
        <v>136</v>
      </c>
      <c r="C172" s="102" t="s">
        <v>502</v>
      </c>
      <c r="D172" s="102">
        <v>1</v>
      </c>
      <c r="E172" s="32">
        <f t="shared" si="21"/>
        <v>32</v>
      </c>
      <c r="F172" s="19">
        <v>101162</v>
      </c>
      <c r="G172" s="19" t="s">
        <v>99</v>
      </c>
      <c r="H172" s="19">
        <v>30</v>
      </c>
      <c r="I172" s="36">
        <f t="shared" si="20"/>
        <v>1.1000000000000001</v>
      </c>
      <c r="J172" s="37">
        <f t="shared" si="22"/>
        <v>21.12</v>
      </c>
      <c r="K172" s="38">
        <f>VLOOKUP(B172,'TINH TOAN'!$A$2:$C$46,3,0)</f>
        <v>349.54000000000008</v>
      </c>
      <c r="L172" s="21"/>
      <c r="M172" s="21" t="s">
        <v>505</v>
      </c>
      <c r="N172" s="21" t="s">
        <v>499</v>
      </c>
      <c r="O172" s="21" t="s">
        <v>506</v>
      </c>
      <c r="P172" s="42"/>
      <c r="Q172" s="42"/>
      <c r="R172" s="42"/>
      <c r="S172" s="42"/>
      <c r="T172" s="42"/>
      <c r="U172" s="40"/>
      <c r="V172" s="40"/>
      <c r="W172" s="40"/>
      <c r="X172" s="19"/>
      <c r="Y172" s="19"/>
      <c r="Z172" s="19"/>
      <c r="AA172" s="136">
        <v>4</v>
      </c>
      <c r="AB172" s="136">
        <v>4</v>
      </c>
      <c r="AC172" s="136">
        <v>4</v>
      </c>
      <c r="AD172" s="136">
        <v>4</v>
      </c>
      <c r="AE172" s="136">
        <v>4</v>
      </c>
      <c r="AF172" s="136">
        <v>4</v>
      </c>
      <c r="AG172" s="136">
        <v>4</v>
      </c>
      <c r="AH172" s="136">
        <v>4</v>
      </c>
      <c r="AI172" s="136">
        <v>4</v>
      </c>
      <c r="AJ172" s="136">
        <v>4</v>
      </c>
      <c r="AK172" s="136">
        <v>5</v>
      </c>
      <c r="AN172" s="42"/>
      <c r="AO172" s="42"/>
      <c r="AP172" s="42"/>
      <c r="AQ172" s="42"/>
      <c r="AR172" s="42"/>
      <c r="AS172" s="42"/>
      <c r="AT172" s="42"/>
      <c r="AU172" s="42"/>
      <c r="AV172" s="19" t="s">
        <v>311</v>
      </c>
      <c r="AW172" s="42"/>
      <c r="BE172" s="19" t="s">
        <v>487</v>
      </c>
    </row>
    <row r="173" spans="1:57" ht="15">
      <c r="A173" s="96" t="s">
        <v>97</v>
      </c>
      <c r="B173" s="19" t="s">
        <v>85</v>
      </c>
      <c r="C173" s="19" t="s">
        <v>484</v>
      </c>
      <c r="D173" s="19">
        <v>2</v>
      </c>
      <c r="E173" s="32">
        <f t="shared" si="21"/>
        <v>45</v>
      </c>
      <c r="F173" s="19">
        <v>101163</v>
      </c>
      <c r="G173" s="19" t="s">
        <v>99</v>
      </c>
      <c r="H173" s="19">
        <v>30</v>
      </c>
      <c r="I173" s="36">
        <f t="shared" si="20"/>
        <v>1</v>
      </c>
      <c r="J173" s="37">
        <f t="shared" si="22"/>
        <v>39.6</v>
      </c>
      <c r="K173" s="38">
        <f>VLOOKUP(B173,'TINH TOAN'!$A$2:$C$46,3,0)</f>
        <v>394.94000000000005</v>
      </c>
      <c r="L173" s="40"/>
      <c r="M173" s="40"/>
      <c r="N173" s="40"/>
      <c r="O173" s="40"/>
      <c r="P173" s="42"/>
      <c r="Q173" s="42"/>
      <c r="R173" s="42"/>
      <c r="S173" s="42"/>
      <c r="T173" s="42"/>
      <c r="U173" s="40"/>
      <c r="V173" s="40"/>
      <c r="W173" s="40"/>
      <c r="X173" s="19">
        <v>4</v>
      </c>
      <c r="Y173" s="19">
        <v>4</v>
      </c>
      <c r="Z173" s="19">
        <v>4</v>
      </c>
      <c r="AA173" s="19">
        <v>4</v>
      </c>
      <c r="AB173" s="19">
        <v>4</v>
      </c>
      <c r="AC173" s="19">
        <v>4</v>
      </c>
      <c r="AD173" s="19">
        <v>4</v>
      </c>
      <c r="AE173" s="19">
        <v>4</v>
      </c>
      <c r="AF173" s="19">
        <v>4</v>
      </c>
      <c r="AG173" s="19">
        <v>4</v>
      </c>
      <c r="AH173" s="19">
        <v>4</v>
      </c>
      <c r="AI173" s="19">
        <v>4</v>
      </c>
      <c r="AJ173" s="19">
        <v>4</v>
      </c>
      <c r="AK173" s="19">
        <v>4</v>
      </c>
      <c r="AL173" s="19">
        <v>4</v>
      </c>
      <c r="AM173" s="42"/>
      <c r="AN173" s="42"/>
      <c r="AO173" s="42"/>
      <c r="AP173" s="42"/>
      <c r="AQ173" s="42"/>
      <c r="AR173" s="42"/>
      <c r="AS173" s="42"/>
      <c r="AT173" s="42"/>
      <c r="AU173" s="42"/>
      <c r="AV173" s="19" t="s">
        <v>296</v>
      </c>
      <c r="AW173" s="42"/>
      <c r="BE173" s="19" t="s">
        <v>507</v>
      </c>
    </row>
    <row r="174" spans="1:57" ht="15">
      <c r="A174" s="96" t="s">
        <v>97</v>
      </c>
      <c r="B174" s="19" t="s">
        <v>85</v>
      </c>
      <c r="C174" s="19" t="s">
        <v>488</v>
      </c>
      <c r="D174" s="19">
        <v>1</v>
      </c>
      <c r="E174" s="32">
        <f t="shared" si="21"/>
        <v>32</v>
      </c>
      <c r="F174" s="19">
        <v>101163</v>
      </c>
      <c r="G174" s="19" t="s">
        <v>99</v>
      </c>
      <c r="H174" s="19">
        <v>30</v>
      </c>
      <c r="I174" s="36">
        <f t="shared" si="20"/>
        <v>1.1000000000000001</v>
      </c>
      <c r="J174" s="37">
        <f t="shared" si="22"/>
        <v>21.12</v>
      </c>
      <c r="K174" s="38">
        <f>VLOOKUP(B174,'TINH TOAN'!$A$2:$C$46,3,0)</f>
        <v>394.94000000000005</v>
      </c>
      <c r="L174" s="21"/>
      <c r="M174" s="21" t="s">
        <v>398</v>
      </c>
      <c r="N174" s="40"/>
      <c r="O174" s="40"/>
      <c r="P174" s="42"/>
      <c r="Q174" s="42"/>
      <c r="R174" s="42"/>
      <c r="S174" s="42"/>
      <c r="T174" s="42"/>
      <c r="U174" s="40"/>
      <c r="V174" s="40"/>
      <c r="W174" s="40"/>
      <c r="X174" s="19">
        <v>4</v>
      </c>
      <c r="Y174" s="19">
        <v>4</v>
      </c>
      <c r="Z174" s="19">
        <v>4</v>
      </c>
      <c r="AA174" s="19">
        <v>4</v>
      </c>
      <c r="AB174" s="19">
        <v>4</v>
      </c>
      <c r="AC174" s="19">
        <v>4</v>
      </c>
      <c r="AD174" s="19">
        <v>4</v>
      </c>
      <c r="AE174" s="19">
        <v>4</v>
      </c>
      <c r="AF174" s="19">
        <v>4</v>
      </c>
      <c r="AG174" s="19">
        <v>4</v>
      </c>
      <c r="AH174" s="19">
        <v>4</v>
      </c>
      <c r="AI174" s="19">
        <v>4</v>
      </c>
      <c r="AJ174" s="19">
        <v>4</v>
      </c>
      <c r="AK174" s="19">
        <v>4</v>
      </c>
      <c r="AL174" s="19">
        <v>4</v>
      </c>
      <c r="AM174" s="42"/>
      <c r="AN174" s="42"/>
      <c r="AO174" s="42"/>
      <c r="AP174" s="42"/>
      <c r="AQ174" s="42"/>
      <c r="AR174" s="42"/>
      <c r="AS174" s="42"/>
      <c r="AT174" s="42"/>
      <c r="AU174" s="42"/>
      <c r="AV174" s="19" t="s">
        <v>296</v>
      </c>
      <c r="AW174" s="42"/>
      <c r="BE174" s="19" t="s">
        <v>507</v>
      </c>
    </row>
    <row r="175" spans="1:57" ht="15">
      <c r="A175" s="96" t="s">
        <v>127</v>
      </c>
      <c r="B175" s="19" t="s">
        <v>110</v>
      </c>
      <c r="C175" s="19" t="s">
        <v>475</v>
      </c>
      <c r="D175" s="19">
        <v>3</v>
      </c>
      <c r="E175" s="32">
        <f t="shared" si="21"/>
        <v>67.5</v>
      </c>
      <c r="F175" s="19">
        <v>101163</v>
      </c>
      <c r="G175" s="19" t="s">
        <v>99</v>
      </c>
      <c r="H175" s="19">
        <v>30</v>
      </c>
      <c r="I175" s="36">
        <f t="shared" si="20"/>
        <v>1.1000000000000001</v>
      </c>
      <c r="J175" s="37">
        <f t="shared" si="22"/>
        <v>65.340000000000018</v>
      </c>
      <c r="K175" s="38">
        <f>VLOOKUP(B175,'TINH TOAN'!$A$2:$C$46,3,0)</f>
        <v>336.06</v>
      </c>
      <c r="L175" s="40"/>
      <c r="M175" s="40"/>
      <c r="N175" s="40"/>
      <c r="O175" s="40"/>
      <c r="P175" s="42"/>
      <c r="Q175" s="42"/>
      <c r="R175" s="42"/>
      <c r="S175" s="42"/>
      <c r="T175" s="42"/>
      <c r="U175" s="40"/>
      <c r="V175" s="40"/>
      <c r="W175" s="40"/>
      <c r="X175" s="19">
        <v>4</v>
      </c>
      <c r="Y175" s="19">
        <v>4</v>
      </c>
      <c r="Z175" s="19">
        <v>4</v>
      </c>
      <c r="AA175" s="19">
        <v>4</v>
      </c>
      <c r="AB175" s="19">
        <v>4</v>
      </c>
      <c r="AC175" s="19">
        <v>4</v>
      </c>
      <c r="AD175" s="19">
        <v>4</v>
      </c>
      <c r="AE175" s="19">
        <v>4</v>
      </c>
      <c r="AF175" s="19">
        <v>4</v>
      </c>
      <c r="AG175" s="19">
        <v>4</v>
      </c>
      <c r="AH175" s="19">
        <v>4</v>
      </c>
      <c r="AI175" s="19">
        <v>4</v>
      </c>
      <c r="AJ175" s="19">
        <v>4</v>
      </c>
      <c r="AK175" s="19">
        <v>4</v>
      </c>
      <c r="AL175" s="19">
        <v>4</v>
      </c>
      <c r="AM175" s="42"/>
      <c r="AN175" s="42"/>
      <c r="AO175" s="42"/>
      <c r="AP175" s="42"/>
      <c r="AQ175" s="42"/>
      <c r="AR175" s="42"/>
      <c r="AS175" s="42"/>
      <c r="AT175" s="42"/>
      <c r="AU175" s="42"/>
      <c r="AV175" s="19" t="s">
        <v>296</v>
      </c>
      <c r="AW175" s="42"/>
      <c r="BE175" s="19" t="s">
        <v>507</v>
      </c>
    </row>
    <row r="176" spans="1:57" ht="15">
      <c r="A176" s="96" t="s">
        <v>127</v>
      </c>
      <c r="B176" s="19" t="s">
        <v>110</v>
      </c>
      <c r="C176" s="19" t="s">
        <v>476</v>
      </c>
      <c r="D176" s="19">
        <v>1</v>
      </c>
      <c r="E176" s="32">
        <f t="shared" si="21"/>
        <v>32</v>
      </c>
      <c r="F176" s="19">
        <v>101163</v>
      </c>
      <c r="G176" s="19" t="s">
        <v>99</v>
      </c>
      <c r="H176" s="19">
        <v>30</v>
      </c>
      <c r="I176" s="36">
        <f t="shared" si="20"/>
        <v>1.1000000000000001</v>
      </c>
      <c r="J176" s="37">
        <f t="shared" si="22"/>
        <v>21.12</v>
      </c>
      <c r="K176" s="38">
        <f>VLOOKUP(B176,'TINH TOAN'!$A$2:$C$46,3,0)</f>
        <v>336.06</v>
      </c>
      <c r="L176" s="40"/>
      <c r="M176" s="40"/>
      <c r="N176" s="40"/>
      <c r="O176" s="40"/>
      <c r="P176" s="42"/>
      <c r="Q176" s="42"/>
      <c r="R176" s="42"/>
      <c r="S176" s="42"/>
      <c r="T176" s="42"/>
      <c r="U176" s="40"/>
      <c r="V176" s="40"/>
      <c r="W176" s="40"/>
      <c r="X176" s="19">
        <v>4</v>
      </c>
      <c r="Y176" s="19">
        <v>4</v>
      </c>
      <c r="Z176" s="19">
        <v>4</v>
      </c>
      <c r="AA176" s="19">
        <v>4</v>
      </c>
      <c r="AB176" s="19">
        <v>4</v>
      </c>
      <c r="AC176" s="19">
        <v>4</v>
      </c>
      <c r="AD176" s="19">
        <v>4</v>
      </c>
      <c r="AE176" s="19">
        <v>4</v>
      </c>
      <c r="AF176" s="19">
        <v>4</v>
      </c>
      <c r="AG176" s="19">
        <v>4</v>
      </c>
      <c r="AH176" s="19">
        <v>4</v>
      </c>
      <c r="AI176" s="19">
        <v>4</v>
      </c>
      <c r="AJ176" s="19">
        <v>4</v>
      </c>
      <c r="AK176" s="19">
        <v>4</v>
      </c>
      <c r="AL176" s="19">
        <v>4</v>
      </c>
      <c r="AM176" s="42"/>
      <c r="AN176" s="42"/>
      <c r="AO176" s="42"/>
      <c r="AP176" s="42"/>
      <c r="AQ176" s="42"/>
      <c r="AR176" s="42"/>
      <c r="AS176" s="42"/>
      <c r="AT176" s="42"/>
      <c r="AU176" s="42"/>
      <c r="AV176" s="19" t="s">
        <v>296</v>
      </c>
      <c r="AW176" s="42"/>
      <c r="BE176" s="19" t="s">
        <v>507</v>
      </c>
    </row>
    <row r="177" spans="1:57" ht="15">
      <c r="A177" s="96" t="s">
        <v>139</v>
      </c>
      <c r="B177" s="19" t="s">
        <v>117</v>
      </c>
      <c r="C177" s="19" t="s">
        <v>481</v>
      </c>
      <c r="D177" s="19">
        <v>3</v>
      </c>
      <c r="E177" s="32">
        <f t="shared" si="21"/>
        <v>67.5</v>
      </c>
      <c r="F177" s="19">
        <v>101163</v>
      </c>
      <c r="G177" s="19" t="s">
        <v>99</v>
      </c>
      <c r="H177" s="19">
        <v>30</v>
      </c>
      <c r="I177" s="36">
        <f t="shared" si="20"/>
        <v>1.1000000000000001</v>
      </c>
      <c r="J177" s="37">
        <f t="shared" si="22"/>
        <v>65.340000000000018</v>
      </c>
      <c r="K177" s="38">
        <f>VLOOKUP(B177,'TINH TOAN'!$A$2:$C$46,3,0)</f>
        <v>341.7000000000001</v>
      </c>
      <c r="L177" s="40"/>
      <c r="M177" s="40"/>
      <c r="N177" s="40"/>
      <c r="O177" s="40"/>
      <c r="P177" s="42"/>
      <c r="Q177" s="42"/>
      <c r="R177" s="42"/>
      <c r="S177" s="42"/>
      <c r="T177" s="42"/>
      <c r="U177" s="40"/>
      <c r="V177" s="40"/>
      <c r="W177" s="40"/>
      <c r="X177" s="19">
        <v>4</v>
      </c>
      <c r="Y177" s="19">
        <v>4</v>
      </c>
      <c r="Z177" s="19">
        <v>4</v>
      </c>
      <c r="AA177" s="19">
        <v>4</v>
      </c>
      <c r="AB177" s="19">
        <v>4</v>
      </c>
      <c r="AC177" s="19">
        <v>4</v>
      </c>
      <c r="AD177" s="19">
        <v>4</v>
      </c>
      <c r="AE177" s="19">
        <v>4</v>
      </c>
      <c r="AF177" s="19">
        <v>4</v>
      </c>
      <c r="AG177" s="19">
        <v>4</v>
      </c>
      <c r="AH177" s="19">
        <v>4</v>
      </c>
      <c r="AI177" s="19">
        <v>4</v>
      </c>
      <c r="AJ177" s="19">
        <v>4</v>
      </c>
      <c r="AK177" s="19">
        <v>4</v>
      </c>
      <c r="AL177" s="19">
        <v>4</v>
      </c>
      <c r="AM177" s="42"/>
      <c r="AN177" s="42"/>
      <c r="AO177" s="42"/>
      <c r="AP177" s="42"/>
      <c r="AQ177" s="42"/>
      <c r="AR177" s="42"/>
      <c r="AS177" s="42"/>
      <c r="AT177" s="42"/>
      <c r="AU177" s="42"/>
      <c r="AV177" s="19" t="s">
        <v>319</v>
      </c>
      <c r="AW177" s="42"/>
      <c r="BE177" s="19" t="s">
        <v>507</v>
      </c>
    </row>
    <row r="178" spans="1:57" ht="15">
      <c r="A178" s="96" t="s">
        <v>51</v>
      </c>
      <c r="B178" s="19" t="s">
        <v>45</v>
      </c>
      <c r="C178" s="19" t="s">
        <v>465</v>
      </c>
      <c r="D178" s="19">
        <v>3</v>
      </c>
      <c r="E178" s="32">
        <f t="shared" si="21"/>
        <v>67.5</v>
      </c>
      <c r="F178" s="19">
        <v>101164</v>
      </c>
      <c r="G178" s="19" t="s">
        <v>252</v>
      </c>
      <c r="H178" s="19">
        <v>44</v>
      </c>
      <c r="I178" s="36">
        <f t="shared" si="20"/>
        <v>1.1000000000000001</v>
      </c>
      <c r="J178" s="37">
        <f t="shared" si="22"/>
        <v>65.340000000000018</v>
      </c>
      <c r="K178" s="38">
        <f>VLOOKUP(B178,'TINH TOAN'!$A$2:$C$46,3,0)</f>
        <v>373.72</v>
      </c>
      <c r="L178" s="40"/>
      <c r="M178" s="40"/>
      <c r="N178" s="40"/>
      <c r="O178" s="40"/>
      <c r="P178" s="42"/>
      <c r="Q178" s="42"/>
      <c r="R178" s="42"/>
      <c r="S178" s="42"/>
      <c r="T178" s="42"/>
      <c r="U178" s="40"/>
      <c r="V178" s="40"/>
      <c r="W178" s="40"/>
      <c r="X178" s="19">
        <v>4</v>
      </c>
      <c r="Y178" s="19">
        <v>4</v>
      </c>
      <c r="Z178" s="19">
        <v>4</v>
      </c>
      <c r="AA178" s="19">
        <v>4</v>
      </c>
      <c r="AB178" s="19">
        <v>4</v>
      </c>
      <c r="AC178" s="19">
        <v>4</v>
      </c>
      <c r="AD178" s="19">
        <v>4</v>
      </c>
      <c r="AE178" s="19">
        <v>4</v>
      </c>
      <c r="AF178" s="19">
        <v>4</v>
      </c>
      <c r="AG178" s="19">
        <v>4</v>
      </c>
      <c r="AH178" s="19">
        <v>4</v>
      </c>
      <c r="AI178" s="19">
        <v>4</v>
      </c>
      <c r="AJ178" s="19">
        <v>4</v>
      </c>
      <c r="AK178" s="19">
        <v>4</v>
      </c>
      <c r="AL178" s="19">
        <v>4</v>
      </c>
      <c r="AM178" s="42"/>
      <c r="AN178" s="42"/>
      <c r="AO178" s="42"/>
      <c r="AP178" s="42"/>
      <c r="AQ178" s="42"/>
      <c r="AR178" s="42"/>
      <c r="AS178" s="42"/>
      <c r="AT178" s="42"/>
      <c r="AU178" s="42"/>
      <c r="AV178" s="19" t="s">
        <v>296</v>
      </c>
      <c r="AW178" s="42"/>
      <c r="BE178" s="19" t="s">
        <v>510</v>
      </c>
    </row>
    <row r="179" spans="1:57" ht="15">
      <c r="A179" s="96" t="s">
        <v>51</v>
      </c>
      <c r="B179" s="19" t="s">
        <v>45</v>
      </c>
      <c r="C179" s="19" t="s">
        <v>470</v>
      </c>
      <c r="D179" s="19">
        <v>1</v>
      </c>
      <c r="E179" s="32">
        <f t="shared" si="21"/>
        <v>32</v>
      </c>
      <c r="F179" s="19">
        <v>101164</v>
      </c>
      <c r="G179" s="19" t="s">
        <v>252</v>
      </c>
      <c r="H179" s="19">
        <v>22</v>
      </c>
      <c r="I179" s="36">
        <f t="shared" si="20"/>
        <v>0.85</v>
      </c>
      <c r="J179" s="37">
        <f t="shared" si="22"/>
        <v>16.32</v>
      </c>
      <c r="K179" s="38">
        <f>VLOOKUP(B179,'TINH TOAN'!$A$2:$C$46,3,0)</f>
        <v>373.72</v>
      </c>
      <c r="L179" s="21"/>
      <c r="M179" s="21" t="s">
        <v>398</v>
      </c>
      <c r="N179" s="40"/>
      <c r="O179" s="40"/>
      <c r="P179" s="42"/>
      <c r="Q179" s="42"/>
      <c r="R179" s="42"/>
      <c r="S179" s="42"/>
      <c r="T179" s="42"/>
      <c r="U179" s="40"/>
      <c r="V179" s="40"/>
      <c r="W179" s="40"/>
      <c r="X179" s="19">
        <v>4</v>
      </c>
      <c r="Y179" s="19">
        <v>4</v>
      </c>
      <c r="Z179" s="19">
        <v>4</v>
      </c>
      <c r="AA179" s="19">
        <v>4</v>
      </c>
      <c r="AB179" s="19">
        <v>4</v>
      </c>
      <c r="AC179" s="19">
        <v>4</v>
      </c>
      <c r="AD179" s="19">
        <v>4</v>
      </c>
      <c r="AE179" s="19">
        <v>4</v>
      </c>
      <c r="AF179" s="19">
        <v>4</v>
      </c>
      <c r="AG179" s="19">
        <v>4</v>
      </c>
      <c r="AH179" s="19">
        <v>4</v>
      </c>
      <c r="AI179" s="19">
        <v>4</v>
      </c>
      <c r="AJ179" s="19">
        <v>4</v>
      </c>
      <c r="AK179" s="19">
        <v>4</v>
      </c>
      <c r="AL179" s="19">
        <v>4</v>
      </c>
      <c r="AM179" s="42"/>
      <c r="AN179" s="42"/>
      <c r="AO179" s="42"/>
      <c r="AP179" s="42"/>
      <c r="AQ179" s="42"/>
      <c r="AR179" s="42"/>
      <c r="AS179" s="42"/>
      <c r="AT179" s="42"/>
      <c r="AU179" s="42"/>
      <c r="AV179" s="19" t="s">
        <v>296</v>
      </c>
      <c r="AW179" s="42"/>
      <c r="BE179" s="19" t="s">
        <v>510</v>
      </c>
    </row>
    <row r="180" spans="1:57" ht="15">
      <c r="A180" s="96" t="s">
        <v>51</v>
      </c>
      <c r="B180" s="19" t="s">
        <v>45</v>
      </c>
      <c r="C180" s="19" t="s">
        <v>470</v>
      </c>
      <c r="D180" s="19">
        <v>1</v>
      </c>
      <c r="E180" s="32">
        <f t="shared" si="21"/>
        <v>32</v>
      </c>
      <c r="F180" s="19">
        <v>101164</v>
      </c>
      <c r="G180" s="19" t="s">
        <v>252</v>
      </c>
      <c r="H180" s="19">
        <v>22</v>
      </c>
      <c r="I180" s="36">
        <f t="shared" si="20"/>
        <v>0.85</v>
      </c>
      <c r="J180" s="37">
        <f t="shared" si="22"/>
        <v>16.32</v>
      </c>
      <c r="K180" s="38">
        <f>VLOOKUP(B180,'TINH TOAN'!$A$2:$C$46,3,0)</f>
        <v>373.72</v>
      </c>
      <c r="L180" s="21"/>
      <c r="M180" s="21" t="s">
        <v>398</v>
      </c>
      <c r="N180" s="40"/>
      <c r="O180" s="40"/>
      <c r="P180" s="42"/>
      <c r="Q180" s="42"/>
      <c r="R180" s="42"/>
      <c r="S180" s="42"/>
      <c r="T180" s="42"/>
      <c r="U180" s="40"/>
      <c r="V180" s="40"/>
      <c r="W180" s="40"/>
      <c r="X180" s="19">
        <v>4</v>
      </c>
      <c r="Y180" s="19">
        <v>4</v>
      </c>
      <c r="Z180" s="19">
        <v>4</v>
      </c>
      <c r="AA180" s="19">
        <v>4</v>
      </c>
      <c r="AB180" s="19">
        <v>4</v>
      </c>
      <c r="AC180" s="19">
        <v>4</v>
      </c>
      <c r="AD180" s="19">
        <v>4</v>
      </c>
      <c r="AE180" s="19">
        <v>4</v>
      </c>
      <c r="AF180" s="19">
        <v>4</v>
      </c>
      <c r="AG180" s="19">
        <v>4</v>
      </c>
      <c r="AH180" s="19">
        <v>4</v>
      </c>
      <c r="AI180" s="19">
        <v>4</v>
      </c>
      <c r="AJ180" s="19">
        <v>4</v>
      </c>
      <c r="AK180" s="19">
        <v>4</v>
      </c>
      <c r="AL180" s="19">
        <v>4</v>
      </c>
      <c r="AM180" s="42"/>
      <c r="AN180" s="42"/>
      <c r="AO180" s="42"/>
      <c r="AP180" s="42"/>
      <c r="AQ180" s="42"/>
      <c r="AR180" s="42"/>
      <c r="AS180" s="42"/>
      <c r="AT180" s="42"/>
      <c r="AU180" s="42"/>
      <c r="AV180" s="19" t="s">
        <v>296</v>
      </c>
      <c r="AW180" s="42"/>
      <c r="BE180" s="19" t="s">
        <v>510</v>
      </c>
    </row>
    <row r="181" spans="1:57" ht="15">
      <c r="A181" s="96" t="s">
        <v>83</v>
      </c>
      <c r="B181" s="19" t="s">
        <v>9</v>
      </c>
      <c r="C181" s="19" t="s">
        <v>475</v>
      </c>
      <c r="D181" s="19">
        <v>2</v>
      </c>
      <c r="E181" s="32">
        <f t="shared" si="21"/>
        <v>45</v>
      </c>
      <c r="F181" s="19">
        <v>101164</v>
      </c>
      <c r="G181" s="19" t="s">
        <v>252</v>
      </c>
      <c r="H181" s="19">
        <v>44</v>
      </c>
      <c r="I181" s="36">
        <f t="shared" si="20"/>
        <v>1</v>
      </c>
      <c r="J181" s="37">
        <f t="shared" si="22"/>
        <v>39.6</v>
      </c>
      <c r="K181" s="38">
        <f>VLOOKUP(B181,'TINH TOAN'!$A$2:$C$46,3,0)</f>
        <v>433.68</v>
      </c>
      <c r="L181" s="40"/>
      <c r="M181" s="40"/>
      <c r="N181" s="40"/>
      <c r="O181" s="40"/>
      <c r="P181" s="42"/>
      <c r="Q181" s="42"/>
      <c r="R181" s="19">
        <v>8</v>
      </c>
      <c r="S181" s="19">
        <v>8</v>
      </c>
      <c r="T181" s="19">
        <v>8</v>
      </c>
      <c r="U181" s="40"/>
      <c r="V181" s="40"/>
      <c r="W181" s="40"/>
      <c r="X181" s="19">
        <v>8</v>
      </c>
      <c r="Y181" s="19">
        <v>4</v>
      </c>
      <c r="Z181" s="19">
        <v>4</v>
      </c>
      <c r="AA181" s="19">
        <v>4</v>
      </c>
      <c r="AB181" s="19">
        <v>4</v>
      </c>
      <c r="AC181" s="19">
        <v>4</v>
      </c>
      <c r="AD181" s="19">
        <v>4</v>
      </c>
      <c r="AE181" s="19">
        <v>4</v>
      </c>
      <c r="AF181" s="19">
        <v>4</v>
      </c>
      <c r="AG181" s="19"/>
      <c r="AH181" s="19"/>
      <c r="AI181" s="19"/>
      <c r="AJ181" s="19"/>
      <c r="AK181" s="19"/>
      <c r="AL181" s="19"/>
      <c r="AM181" s="42"/>
      <c r="AN181" s="42"/>
      <c r="AO181" s="42"/>
      <c r="AP181" s="42"/>
      <c r="AQ181" s="42"/>
      <c r="AR181" s="42"/>
      <c r="AS181" s="42"/>
      <c r="AT181" s="42"/>
      <c r="AU181" s="42"/>
      <c r="AV181" s="19" t="s">
        <v>296</v>
      </c>
      <c r="AW181" s="42"/>
      <c r="BE181" s="19" t="s">
        <v>510</v>
      </c>
    </row>
    <row r="182" spans="1:57" ht="15">
      <c r="A182" s="96" t="s">
        <v>83</v>
      </c>
      <c r="B182" s="19" t="s">
        <v>9</v>
      </c>
      <c r="C182" s="19" t="s">
        <v>476</v>
      </c>
      <c r="D182" s="19">
        <v>1</v>
      </c>
      <c r="E182" s="32">
        <f t="shared" si="21"/>
        <v>32</v>
      </c>
      <c r="F182" s="19">
        <v>101164</v>
      </c>
      <c r="G182" s="19" t="s">
        <v>252</v>
      </c>
      <c r="H182" s="19">
        <v>22</v>
      </c>
      <c r="I182" s="36">
        <f t="shared" si="20"/>
        <v>0.85</v>
      </c>
      <c r="J182" s="37">
        <f t="shared" si="22"/>
        <v>16.32</v>
      </c>
      <c r="K182" s="38">
        <f>VLOOKUP(B182,'TINH TOAN'!$A$2:$C$46,3,0)</f>
        <v>433.68</v>
      </c>
      <c r="L182" s="40"/>
      <c r="M182" s="40"/>
      <c r="N182" s="40"/>
      <c r="O182" s="40"/>
      <c r="P182" s="42"/>
      <c r="Q182" s="42"/>
      <c r="R182" s="42"/>
      <c r="S182" s="42"/>
      <c r="T182" s="42"/>
      <c r="U182" s="40"/>
      <c r="V182" s="40"/>
      <c r="W182" s="40"/>
      <c r="X182" s="19"/>
      <c r="Y182" s="19">
        <v>4</v>
      </c>
      <c r="Z182" s="19">
        <v>4</v>
      </c>
      <c r="AA182" s="19">
        <v>4</v>
      </c>
      <c r="AB182" s="19">
        <v>4</v>
      </c>
      <c r="AC182" s="19">
        <v>4</v>
      </c>
      <c r="AD182" s="19">
        <v>4</v>
      </c>
      <c r="AE182" s="19">
        <v>4</v>
      </c>
      <c r="AF182" s="19">
        <v>4</v>
      </c>
      <c r="AG182" s="19"/>
      <c r="AH182" s="19"/>
      <c r="AI182" s="19"/>
      <c r="AJ182" s="19"/>
      <c r="AK182" s="19"/>
      <c r="AL182" s="19"/>
      <c r="AM182" s="42"/>
      <c r="AN182" s="42"/>
      <c r="AO182" s="42"/>
      <c r="AP182" s="42"/>
      <c r="AQ182" s="42"/>
      <c r="AR182" s="42"/>
      <c r="AS182" s="42"/>
      <c r="AT182" s="42"/>
      <c r="AU182" s="42"/>
      <c r="AV182" s="19" t="s">
        <v>296</v>
      </c>
      <c r="AW182" s="42"/>
      <c r="BE182" s="19" t="s">
        <v>510</v>
      </c>
    </row>
    <row r="183" spans="1:57" ht="15">
      <c r="A183" s="96" t="s">
        <v>83</v>
      </c>
      <c r="B183" s="19" t="s">
        <v>9</v>
      </c>
      <c r="C183" s="19" t="s">
        <v>476</v>
      </c>
      <c r="D183" s="19">
        <v>1</v>
      </c>
      <c r="E183" s="32">
        <f t="shared" si="21"/>
        <v>32</v>
      </c>
      <c r="F183" s="19">
        <v>101164</v>
      </c>
      <c r="G183" s="19" t="s">
        <v>252</v>
      </c>
      <c r="H183" s="19">
        <v>22</v>
      </c>
      <c r="I183" s="36">
        <f t="shared" si="20"/>
        <v>0.85</v>
      </c>
      <c r="J183" s="37">
        <f t="shared" si="22"/>
        <v>16.32</v>
      </c>
      <c r="K183" s="38">
        <f>VLOOKUP(B183,'TINH TOAN'!$A$2:$C$46,3,0)</f>
        <v>433.68</v>
      </c>
      <c r="L183" s="40"/>
      <c r="M183" s="40"/>
      <c r="N183" s="40"/>
      <c r="O183" s="40"/>
      <c r="P183" s="42"/>
      <c r="Q183" s="42"/>
      <c r="R183" s="42"/>
      <c r="S183" s="42"/>
      <c r="T183" s="42"/>
      <c r="U183" s="40"/>
      <c r="V183" s="40"/>
      <c r="W183" s="40"/>
      <c r="X183" s="19"/>
      <c r="Y183" s="19">
        <v>4</v>
      </c>
      <c r="Z183" s="19">
        <v>4</v>
      </c>
      <c r="AA183" s="19">
        <v>4</v>
      </c>
      <c r="AB183" s="19">
        <v>4</v>
      </c>
      <c r="AC183" s="19">
        <v>4</v>
      </c>
      <c r="AD183" s="19">
        <v>4</v>
      </c>
      <c r="AE183" s="19">
        <v>4</v>
      </c>
      <c r="AF183" s="19">
        <v>4</v>
      </c>
      <c r="AG183" s="19"/>
      <c r="AH183" s="19"/>
      <c r="AI183" s="19"/>
      <c r="AJ183" s="19"/>
      <c r="AK183" s="19"/>
      <c r="AL183" s="19"/>
      <c r="AM183" s="42"/>
      <c r="AN183" s="42"/>
      <c r="AO183" s="42"/>
      <c r="AP183" s="42"/>
      <c r="AQ183" s="42"/>
      <c r="AR183" s="42"/>
      <c r="AS183" s="42"/>
      <c r="AT183" s="42"/>
      <c r="AU183" s="42"/>
      <c r="AV183" s="19" t="s">
        <v>296</v>
      </c>
      <c r="AW183" s="42"/>
      <c r="BE183" s="19" t="s">
        <v>510</v>
      </c>
    </row>
    <row r="184" spans="1:57" ht="15">
      <c r="A184" s="96" t="s">
        <v>139</v>
      </c>
      <c r="B184" s="19" t="s">
        <v>117</v>
      </c>
      <c r="C184" s="19" t="s">
        <v>481</v>
      </c>
      <c r="D184" s="19">
        <v>3</v>
      </c>
      <c r="E184" s="32">
        <f t="shared" si="21"/>
        <v>67.5</v>
      </c>
      <c r="F184" s="19">
        <v>101164</v>
      </c>
      <c r="G184" s="19" t="s">
        <v>252</v>
      </c>
      <c r="H184" s="19">
        <v>44</v>
      </c>
      <c r="I184" s="36">
        <f t="shared" si="20"/>
        <v>1.1000000000000001</v>
      </c>
      <c r="J184" s="37">
        <f t="shared" si="22"/>
        <v>65.340000000000018</v>
      </c>
      <c r="K184" s="38">
        <f>VLOOKUP(B184,'TINH TOAN'!$A$2:$C$46,3,0)</f>
        <v>341.7000000000001</v>
      </c>
      <c r="L184" s="40"/>
      <c r="M184" s="40"/>
      <c r="N184" s="40"/>
      <c r="O184" s="40"/>
      <c r="P184" s="42"/>
      <c r="Q184" s="42"/>
      <c r="R184" s="42"/>
      <c r="S184" s="42"/>
      <c r="T184" s="42"/>
      <c r="U184" s="40"/>
      <c r="V184" s="40"/>
      <c r="W184" s="40"/>
      <c r="X184" s="19">
        <v>4</v>
      </c>
      <c r="Y184" s="19">
        <v>4</v>
      </c>
      <c r="Z184" s="19">
        <v>4</v>
      </c>
      <c r="AA184" s="19">
        <v>4</v>
      </c>
      <c r="AB184" s="19">
        <v>4</v>
      </c>
      <c r="AC184" s="19">
        <v>4</v>
      </c>
      <c r="AD184" s="19">
        <v>4</v>
      </c>
      <c r="AE184" s="19">
        <v>4</v>
      </c>
      <c r="AF184" s="19">
        <v>4</v>
      </c>
      <c r="AG184" s="19">
        <v>4</v>
      </c>
      <c r="AH184" s="19">
        <v>4</v>
      </c>
      <c r="AI184" s="19">
        <v>4</v>
      </c>
      <c r="AJ184" s="19">
        <v>4</v>
      </c>
      <c r="AK184" s="19">
        <v>4</v>
      </c>
      <c r="AL184" s="19">
        <v>4</v>
      </c>
      <c r="AM184" s="42"/>
      <c r="AN184" s="42"/>
      <c r="AO184" s="42"/>
      <c r="AP184" s="42"/>
      <c r="AQ184" s="42"/>
      <c r="AR184" s="42"/>
      <c r="AS184" s="42"/>
      <c r="AT184" s="42"/>
      <c r="AU184" s="42"/>
      <c r="AV184" s="19" t="s">
        <v>319</v>
      </c>
      <c r="AW184" s="42"/>
      <c r="BE184" s="19" t="s">
        <v>510</v>
      </c>
    </row>
    <row r="185" spans="1:57" ht="15">
      <c r="A185" s="96"/>
      <c r="B185" s="19" t="s">
        <v>538</v>
      </c>
      <c r="C185" s="19" t="s">
        <v>465</v>
      </c>
      <c r="D185" s="19">
        <v>1</v>
      </c>
      <c r="E185" s="32">
        <f t="shared" si="21"/>
        <v>22.5</v>
      </c>
      <c r="F185" s="19">
        <v>101165</v>
      </c>
      <c r="G185" s="19" t="s">
        <v>99</v>
      </c>
      <c r="H185" s="19">
        <v>25</v>
      </c>
      <c r="I185" s="36">
        <f t="shared" si="20"/>
        <v>1</v>
      </c>
      <c r="J185" s="37">
        <f t="shared" si="22"/>
        <v>19.8</v>
      </c>
      <c r="K185" s="38" t="e">
        <f>VLOOKUP(B185,'TINH TOAN'!$A$2:$C$46,3,0)</f>
        <v>#N/A</v>
      </c>
      <c r="L185" s="21"/>
      <c r="M185" s="21" t="s">
        <v>398</v>
      </c>
      <c r="N185" s="40"/>
      <c r="O185" s="40"/>
      <c r="P185" s="42"/>
      <c r="Q185" s="42"/>
      <c r="R185" s="42"/>
      <c r="S185" s="42"/>
      <c r="T185" s="42"/>
      <c r="U185" s="40"/>
      <c r="V185" s="40"/>
      <c r="W185" s="40"/>
      <c r="X185" s="19">
        <v>4</v>
      </c>
      <c r="Y185" s="19">
        <v>4</v>
      </c>
      <c r="Z185" s="19">
        <v>4</v>
      </c>
      <c r="AA185" s="19">
        <v>4</v>
      </c>
      <c r="AB185" s="19">
        <v>4</v>
      </c>
      <c r="AC185" s="19">
        <v>4</v>
      </c>
      <c r="AD185" s="19">
        <v>4</v>
      </c>
      <c r="AE185" s="19">
        <v>4</v>
      </c>
      <c r="AF185" s="19">
        <v>4</v>
      </c>
      <c r="AG185" s="19">
        <v>4</v>
      </c>
      <c r="AH185" s="19">
        <v>4</v>
      </c>
      <c r="AI185" s="19">
        <v>4</v>
      </c>
      <c r="AJ185" s="19">
        <v>4</v>
      </c>
      <c r="AK185" s="19">
        <v>4</v>
      </c>
      <c r="AL185" s="19">
        <v>4</v>
      </c>
      <c r="AM185" s="42"/>
      <c r="AN185" s="42"/>
      <c r="AO185" s="42"/>
      <c r="AP185" s="42"/>
      <c r="AQ185" s="42"/>
      <c r="AR185" s="42"/>
      <c r="AS185" s="42"/>
      <c r="AT185" s="42"/>
      <c r="AU185" s="42"/>
      <c r="AV185" s="19" t="s">
        <v>296</v>
      </c>
      <c r="AW185" s="42"/>
      <c r="BE185" s="19" t="s">
        <v>510</v>
      </c>
    </row>
    <row r="186" spans="1:57" ht="15">
      <c r="A186" s="96"/>
      <c r="B186" s="136" t="s">
        <v>538</v>
      </c>
      <c r="C186" s="19" t="s">
        <v>470</v>
      </c>
      <c r="D186" s="19">
        <v>1</v>
      </c>
      <c r="E186" s="32">
        <f t="shared" si="21"/>
        <v>32</v>
      </c>
      <c r="F186" s="19">
        <v>101165</v>
      </c>
      <c r="G186" s="19" t="s">
        <v>99</v>
      </c>
      <c r="H186" s="19">
        <v>25</v>
      </c>
      <c r="I186" s="36">
        <f t="shared" si="20"/>
        <v>1</v>
      </c>
      <c r="J186" s="37">
        <f t="shared" si="22"/>
        <v>19.2</v>
      </c>
      <c r="K186" s="38" t="e">
        <f>VLOOKUP(B186,'TINH TOAN'!$A$2:$C$46,3,0)</f>
        <v>#N/A</v>
      </c>
      <c r="L186" s="21"/>
      <c r="M186" s="21" t="s">
        <v>398</v>
      </c>
      <c r="N186" s="40"/>
      <c r="O186" s="40"/>
      <c r="P186" s="42"/>
      <c r="Q186" s="42"/>
      <c r="R186" s="42"/>
      <c r="S186" s="42"/>
      <c r="T186" s="42"/>
      <c r="U186" s="40"/>
      <c r="V186" s="40"/>
      <c r="W186" s="40"/>
      <c r="X186" s="19">
        <v>4</v>
      </c>
      <c r="Y186" s="19">
        <v>4</v>
      </c>
      <c r="Z186" s="19">
        <v>4</v>
      </c>
      <c r="AA186" s="19">
        <v>4</v>
      </c>
      <c r="AB186" s="19">
        <v>4</v>
      </c>
      <c r="AC186" s="19">
        <v>4</v>
      </c>
      <c r="AD186" s="19">
        <v>4</v>
      </c>
      <c r="AE186" s="19">
        <v>4</v>
      </c>
      <c r="AF186" s="19">
        <v>4</v>
      </c>
      <c r="AG186" s="19">
        <v>4</v>
      </c>
      <c r="AH186" s="19">
        <v>4</v>
      </c>
      <c r="AI186" s="19">
        <v>4</v>
      </c>
      <c r="AJ186" s="19">
        <v>4</v>
      </c>
      <c r="AK186" s="19">
        <v>4</v>
      </c>
      <c r="AL186" s="19">
        <v>4</v>
      </c>
      <c r="AM186" s="42"/>
      <c r="AN186" s="42"/>
      <c r="AO186" s="42"/>
      <c r="AP186" s="42"/>
      <c r="AQ186" s="42"/>
      <c r="AR186" s="42"/>
      <c r="AS186" s="42"/>
      <c r="AT186" s="42"/>
      <c r="AU186" s="42"/>
      <c r="AV186" s="19" t="s">
        <v>296</v>
      </c>
      <c r="AW186" s="42"/>
      <c r="BE186" s="19" t="s">
        <v>510</v>
      </c>
    </row>
    <row r="187" spans="1:57" ht="15">
      <c r="A187" s="96"/>
      <c r="B187" s="136" t="s">
        <v>538</v>
      </c>
      <c r="C187" s="19" t="s">
        <v>475</v>
      </c>
      <c r="D187" s="19">
        <v>2</v>
      </c>
      <c r="E187" s="32">
        <f t="shared" si="21"/>
        <v>45</v>
      </c>
      <c r="F187" s="19">
        <v>101165</v>
      </c>
      <c r="G187" s="19" t="s">
        <v>99</v>
      </c>
      <c r="H187" s="19">
        <v>25</v>
      </c>
      <c r="I187" s="36">
        <f t="shared" si="20"/>
        <v>1</v>
      </c>
      <c r="J187" s="37">
        <f t="shared" si="22"/>
        <v>39.6</v>
      </c>
      <c r="K187" s="38" t="e">
        <f>VLOOKUP(B187,'TINH TOAN'!$A$2:$C$46,3,0)</f>
        <v>#N/A</v>
      </c>
      <c r="L187" s="40"/>
      <c r="M187" s="40"/>
      <c r="N187" s="40"/>
      <c r="O187" s="40"/>
      <c r="P187" s="42"/>
      <c r="Q187" s="42"/>
      <c r="R187" s="19">
        <v>8</v>
      </c>
      <c r="S187" s="19">
        <v>8</v>
      </c>
      <c r="T187" s="19">
        <v>8</v>
      </c>
      <c r="U187" s="40"/>
      <c r="V187" s="40"/>
      <c r="W187" s="40"/>
      <c r="X187" s="19">
        <v>8</v>
      </c>
      <c r="Y187" s="19">
        <v>4</v>
      </c>
      <c r="Z187" s="19">
        <v>4</v>
      </c>
      <c r="AA187" s="19">
        <v>4</v>
      </c>
      <c r="AB187" s="19">
        <v>4</v>
      </c>
      <c r="AC187" s="19">
        <v>4</v>
      </c>
      <c r="AD187" s="19">
        <v>4</v>
      </c>
      <c r="AE187" s="19">
        <v>4</v>
      </c>
      <c r="AF187" s="19">
        <v>4</v>
      </c>
      <c r="AG187" s="19"/>
      <c r="AH187" s="19"/>
      <c r="AI187" s="19"/>
      <c r="AJ187" s="19"/>
      <c r="AK187" s="19"/>
      <c r="AL187" s="19"/>
      <c r="AM187" s="42"/>
      <c r="AN187" s="42"/>
      <c r="AO187" s="42"/>
      <c r="AP187" s="42"/>
      <c r="AQ187" s="42"/>
      <c r="AR187" s="42"/>
      <c r="AS187" s="42"/>
      <c r="AT187" s="42"/>
      <c r="AU187" s="42"/>
      <c r="AV187" s="19" t="s">
        <v>296</v>
      </c>
      <c r="AW187" s="42"/>
      <c r="BE187" s="19" t="s">
        <v>510</v>
      </c>
    </row>
    <row r="188" spans="1:57" ht="15">
      <c r="A188" s="96"/>
      <c r="B188" s="136" t="s">
        <v>538</v>
      </c>
      <c r="C188" s="19" t="s">
        <v>476</v>
      </c>
      <c r="D188" s="19">
        <v>1</v>
      </c>
      <c r="E188" s="32">
        <f t="shared" si="21"/>
        <v>32</v>
      </c>
      <c r="F188" s="19">
        <v>101165</v>
      </c>
      <c r="G188" s="19" t="s">
        <v>99</v>
      </c>
      <c r="H188" s="19">
        <v>25</v>
      </c>
      <c r="I188" s="36">
        <f t="shared" si="20"/>
        <v>1</v>
      </c>
      <c r="J188" s="37">
        <f t="shared" si="22"/>
        <v>19.2</v>
      </c>
      <c r="K188" s="38" t="e">
        <f>VLOOKUP(B188,'TINH TOAN'!$A$2:$C$46,3,0)</f>
        <v>#N/A</v>
      </c>
      <c r="L188" s="40"/>
      <c r="M188" s="40"/>
      <c r="N188" s="40"/>
      <c r="O188" s="40"/>
      <c r="P188" s="42"/>
      <c r="Q188" s="42"/>
      <c r="R188" s="42"/>
      <c r="S188" s="42"/>
      <c r="T188" s="42"/>
      <c r="U188" s="40"/>
      <c r="V188" s="40"/>
      <c r="W188" s="40"/>
      <c r="X188" s="19"/>
      <c r="Y188" s="19">
        <v>4</v>
      </c>
      <c r="Z188" s="19">
        <v>4</v>
      </c>
      <c r="AA188" s="19">
        <v>4</v>
      </c>
      <c r="AB188" s="19">
        <v>4</v>
      </c>
      <c r="AC188" s="19">
        <v>4</v>
      </c>
      <c r="AD188" s="19">
        <v>4</v>
      </c>
      <c r="AE188" s="19">
        <v>4</v>
      </c>
      <c r="AF188" s="19">
        <v>4</v>
      </c>
      <c r="AG188" s="19"/>
      <c r="AH188" s="19"/>
      <c r="AI188" s="19"/>
      <c r="AJ188" s="19"/>
      <c r="AK188" s="19"/>
      <c r="AL188" s="19"/>
      <c r="AM188" s="42"/>
      <c r="AN188" s="42"/>
      <c r="AO188" s="42"/>
      <c r="AP188" s="42"/>
      <c r="AQ188" s="42"/>
      <c r="AR188" s="42"/>
      <c r="AS188" s="42"/>
      <c r="AT188" s="42"/>
      <c r="AU188" s="42"/>
      <c r="AV188" s="19" t="s">
        <v>296</v>
      </c>
      <c r="AW188" s="42"/>
      <c r="BE188" s="19" t="s">
        <v>510</v>
      </c>
    </row>
    <row r="189" spans="1:57" ht="15">
      <c r="A189" s="96"/>
      <c r="B189" s="136" t="s">
        <v>538</v>
      </c>
      <c r="C189" s="19" t="s">
        <v>481</v>
      </c>
      <c r="D189" s="19">
        <v>3</v>
      </c>
      <c r="E189" s="32">
        <f t="shared" si="21"/>
        <v>67.5</v>
      </c>
      <c r="F189" s="19">
        <v>101165</v>
      </c>
      <c r="G189" s="19" t="s">
        <v>99</v>
      </c>
      <c r="H189" s="19">
        <v>25</v>
      </c>
      <c r="I189" s="36">
        <f t="shared" si="20"/>
        <v>1.1000000000000001</v>
      </c>
      <c r="J189" s="37">
        <f t="shared" si="22"/>
        <v>65.340000000000018</v>
      </c>
      <c r="K189" s="38" t="e">
        <f>VLOOKUP(B189,'TINH TOAN'!$A$2:$C$46,3,0)</f>
        <v>#N/A</v>
      </c>
      <c r="L189" s="40"/>
      <c r="M189" s="40"/>
      <c r="N189" s="40"/>
      <c r="O189" s="40"/>
      <c r="P189" s="42"/>
      <c r="Q189" s="42"/>
      <c r="R189" s="42"/>
      <c r="S189" s="42"/>
      <c r="T189" s="42"/>
      <c r="U189" s="40"/>
      <c r="V189" s="40"/>
      <c r="W189" s="40"/>
      <c r="X189" s="19">
        <v>4</v>
      </c>
      <c r="Y189" s="19">
        <v>4</v>
      </c>
      <c r="Z189" s="19">
        <v>4</v>
      </c>
      <c r="AA189" s="19">
        <v>4</v>
      </c>
      <c r="AB189" s="19">
        <v>4</v>
      </c>
      <c r="AC189" s="19">
        <v>4</v>
      </c>
      <c r="AD189" s="19">
        <v>4</v>
      </c>
      <c r="AE189" s="19">
        <v>4</v>
      </c>
      <c r="AF189" s="19">
        <v>4</v>
      </c>
      <c r="AG189" s="19">
        <v>4</v>
      </c>
      <c r="AH189" s="19">
        <v>4</v>
      </c>
      <c r="AI189" s="19">
        <v>4</v>
      </c>
      <c r="AJ189" s="19">
        <v>4</v>
      </c>
      <c r="AK189" s="19">
        <v>4</v>
      </c>
      <c r="AL189" s="19">
        <v>4</v>
      </c>
      <c r="AM189" s="42"/>
      <c r="AN189" s="42"/>
      <c r="AO189" s="42"/>
      <c r="AP189" s="42"/>
      <c r="AQ189" s="42"/>
      <c r="AR189" s="42"/>
      <c r="AS189" s="42"/>
      <c r="AT189" s="42"/>
      <c r="AU189" s="42"/>
      <c r="AV189" s="19" t="s">
        <v>319</v>
      </c>
      <c r="AW189" s="42"/>
      <c r="BE189" s="19" t="s">
        <v>510</v>
      </c>
    </row>
    <row r="190" spans="1:57" ht="15">
      <c r="A190" s="96"/>
      <c r="B190" s="136" t="s">
        <v>538</v>
      </c>
      <c r="C190" s="19" t="s">
        <v>465</v>
      </c>
      <c r="D190" s="19">
        <v>1</v>
      </c>
      <c r="E190" s="32">
        <f t="shared" si="21"/>
        <v>22.5</v>
      </c>
      <c r="F190" s="19">
        <v>101166</v>
      </c>
      <c r="G190" s="19" t="s">
        <v>99</v>
      </c>
      <c r="H190" s="19">
        <v>25</v>
      </c>
      <c r="I190" s="36">
        <f t="shared" si="20"/>
        <v>1</v>
      </c>
      <c r="J190" s="37">
        <f t="shared" si="22"/>
        <v>19.8</v>
      </c>
      <c r="K190" s="38" t="e">
        <f>VLOOKUP(B190,'TINH TOAN'!$A$2:$C$46,3,0)</f>
        <v>#N/A</v>
      </c>
      <c r="L190" s="21"/>
      <c r="M190" s="21" t="s">
        <v>398</v>
      </c>
      <c r="N190" s="40"/>
      <c r="O190" s="40"/>
      <c r="P190" s="42"/>
      <c r="Q190" s="42"/>
      <c r="R190" s="42"/>
      <c r="S190" s="42"/>
      <c r="T190" s="42"/>
      <c r="U190" s="40"/>
      <c r="V190" s="40"/>
      <c r="W190" s="40"/>
      <c r="X190" s="19">
        <v>4</v>
      </c>
      <c r="Y190" s="19">
        <v>4</v>
      </c>
      <c r="Z190" s="19">
        <v>4</v>
      </c>
      <c r="AA190" s="19">
        <v>4</v>
      </c>
      <c r="AB190" s="19">
        <v>4</v>
      </c>
      <c r="AC190" s="19">
        <v>4</v>
      </c>
      <c r="AD190" s="19">
        <v>4</v>
      </c>
      <c r="AE190" s="19">
        <v>4</v>
      </c>
      <c r="AF190" s="19">
        <v>4</v>
      </c>
      <c r="AG190" s="19">
        <v>4</v>
      </c>
      <c r="AH190" s="19">
        <v>4</v>
      </c>
      <c r="AI190" s="19">
        <v>4</v>
      </c>
      <c r="AJ190" s="19">
        <v>4</v>
      </c>
      <c r="AK190" s="19">
        <v>4</v>
      </c>
      <c r="AL190" s="19">
        <v>4</v>
      </c>
      <c r="AM190" s="42"/>
      <c r="AN190" s="42"/>
      <c r="AO190" s="42"/>
      <c r="AP190" s="42"/>
      <c r="AQ190" s="42"/>
      <c r="AR190" s="42"/>
      <c r="AS190" s="42"/>
      <c r="AT190" s="42"/>
      <c r="AU190" s="42"/>
      <c r="AV190" s="19" t="s">
        <v>296</v>
      </c>
      <c r="AW190" s="42"/>
      <c r="BE190" s="19" t="s">
        <v>510</v>
      </c>
    </row>
    <row r="191" spans="1:57" ht="15">
      <c r="A191" s="96"/>
      <c r="B191" s="136" t="s">
        <v>538</v>
      </c>
      <c r="C191" s="19" t="s">
        <v>470</v>
      </c>
      <c r="D191" s="19">
        <v>1</v>
      </c>
      <c r="E191" s="32">
        <f t="shared" si="21"/>
        <v>32</v>
      </c>
      <c r="F191" s="19">
        <v>101166</v>
      </c>
      <c r="G191" s="19" t="s">
        <v>99</v>
      </c>
      <c r="H191" s="19">
        <v>25</v>
      </c>
      <c r="I191" s="36">
        <f t="shared" si="20"/>
        <v>1</v>
      </c>
      <c r="J191" s="37">
        <f t="shared" si="22"/>
        <v>19.2</v>
      </c>
      <c r="K191" s="38" t="e">
        <f>VLOOKUP(B191,'TINH TOAN'!$A$2:$C$46,3,0)</f>
        <v>#N/A</v>
      </c>
      <c r="L191" s="21"/>
      <c r="M191" s="21" t="s">
        <v>398</v>
      </c>
      <c r="N191" s="40"/>
      <c r="O191" s="40"/>
      <c r="P191" s="42"/>
      <c r="Q191" s="42"/>
      <c r="R191" s="42"/>
      <c r="S191" s="42"/>
      <c r="T191" s="42"/>
      <c r="U191" s="40"/>
      <c r="V191" s="40"/>
      <c r="W191" s="40"/>
      <c r="X191" s="19">
        <v>4</v>
      </c>
      <c r="Y191" s="19">
        <v>4</v>
      </c>
      <c r="Z191" s="19">
        <v>4</v>
      </c>
      <c r="AA191" s="19">
        <v>4</v>
      </c>
      <c r="AB191" s="19">
        <v>4</v>
      </c>
      <c r="AC191" s="19">
        <v>4</v>
      </c>
      <c r="AD191" s="19">
        <v>4</v>
      </c>
      <c r="AE191" s="19">
        <v>4</v>
      </c>
      <c r="AF191" s="19">
        <v>4</v>
      </c>
      <c r="AG191" s="19">
        <v>4</v>
      </c>
      <c r="AH191" s="19">
        <v>4</v>
      </c>
      <c r="AI191" s="19">
        <v>4</v>
      </c>
      <c r="AJ191" s="19">
        <v>4</v>
      </c>
      <c r="AK191" s="19">
        <v>4</v>
      </c>
      <c r="AL191" s="19">
        <v>4</v>
      </c>
      <c r="AM191" s="42"/>
      <c r="AN191" s="42"/>
      <c r="AO191" s="42"/>
      <c r="AP191" s="42"/>
      <c r="AQ191" s="42"/>
      <c r="AR191" s="42"/>
      <c r="AS191" s="42"/>
      <c r="AT191" s="42"/>
      <c r="AU191" s="42"/>
      <c r="AV191" s="19" t="s">
        <v>296</v>
      </c>
      <c r="AW191" s="42"/>
      <c r="BE191" s="19" t="s">
        <v>510</v>
      </c>
    </row>
    <row r="192" spans="1:57" ht="15">
      <c r="A192" s="96"/>
      <c r="B192" s="136" t="s">
        <v>538</v>
      </c>
      <c r="C192" s="19" t="s">
        <v>475</v>
      </c>
      <c r="D192" s="19">
        <v>2</v>
      </c>
      <c r="E192" s="32">
        <f t="shared" si="21"/>
        <v>45</v>
      </c>
      <c r="F192" s="19">
        <v>101166</v>
      </c>
      <c r="G192" s="19" t="s">
        <v>99</v>
      </c>
      <c r="H192" s="19">
        <v>25</v>
      </c>
      <c r="I192" s="36">
        <f t="shared" si="20"/>
        <v>1</v>
      </c>
      <c r="J192" s="37">
        <f t="shared" si="22"/>
        <v>39.6</v>
      </c>
      <c r="K192" s="38" t="e">
        <f>VLOOKUP(B192,'TINH TOAN'!$A$2:$C$46,3,0)</f>
        <v>#N/A</v>
      </c>
      <c r="L192" s="40"/>
      <c r="M192" s="40"/>
      <c r="N192" s="40"/>
      <c r="O192" s="40"/>
      <c r="P192" s="42"/>
      <c r="Q192" s="42"/>
      <c r="R192" s="19">
        <v>8</v>
      </c>
      <c r="S192" s="19">
        <v>8</v>
      </c>
      <c r="T192" s="19">
        <v>8</v>
      </c>
      <c r="U192" s="40"/>
      <c r="V192" s="40"/>
      <c r="W192" s="40"/>
      <c r="X192" s="19">
        <v>8</v>
      </c>
      <c r="Y192" s="19">
        <v>4</v>
      </c>
      <c r="Z192" s="19">
        <v>4</v>
      </c>
      <c r="AA192" s="19">
        <v>4</v>
      </c>
      <c r="AB192" s="19">
        <v>4</v>
      </c>
      <c r="AC192" s="19">
        <v>4</v>
      </c>
      <c r="AD192" s="19">
        <v>4</v>
      </c>
      <c r="AE192" s="19">
        <v>4</v>
      </c>
      <c r="AF192" s="19">
        <v>4</v>
      </c>
      <c r="AG192" s="19"/>
      <c r="AH192" s="19"/>
      <c r="AI192" s="19"/>
      <c r="AJ192" s="19"/>
      <c r="AK192" s="19"/>
      <c r="AL192" s="19"/>
      <c r="AM192" s="42"/>
      <c r="AN192" s="42"/>
      <c r="AO192" s="42"/>
      <c r="AP192" s="42"/>
      <c r="AQ192" s="42"/>
      <c r="AR192" s="42"/>
      <c r="AS192" s="42"/>
      <c r="AT192" s="42"/>
      <c r="AU192" s="42"/>
      <c r="AV192" s="19" t="s">
        <v>296</v>
      </c>
      <c r="AW192" s="42"/>
      <c r="BE192" s="19" t="s">
        <v>510</v>
      </c>
    </row>
    <row r="193" spans="1:62" ht="15">
      <c r="A193" s="96"/>
      <c r="B193" s="136" t="s">
        <v>538</v>
      </c>
      <c r="C193" s="19" t="s">
        <v>476</v>
      </c>
      <c r="D193" s="19">
        <v>1</v>
      </c>
      <c r="E193" s="32">
        <f t="shared" si="21"/>
        <v>32</v>
      </c>
      <c r="F193" s="19">
        <v>101166</v>
      </c>
      <c r="G193" s="19" t="s">
        <v>99</v>
      </c>
      <c r="H193" s="19">
        <v>25</v>
      </c>
      <c r="I193" s="36">
        <f t="shared" si="20"/>
        <v>1</v>
      </c>
      <c r="J193" s="37">
        <f t="shared" si="22"/>
        <v>19.2</v>
      </c>
      <c r="K193" s="38" t="e">
        <f>VLOOKUP(B193,'TINH TOAN'!$A$2:$C$46,3,0)</f>
        <v>#N/A</v>
      </c>
      <c r="L193" s="40"/>
      <c r="M193" s="40"/>
      <c r="N193" s="40"/>
      <c r="O193" s="40"/>
      <c r="P193" s="42"/>
      <c r="Q193" s="42"/>
      <c r="R193" s="42"/>
      <c r="S193" s="42"/>
      <c r="T193" s="42"/>
      <c r="U193" s="40"/>
      <c r="V193" s="40"/>
      <c r="W193" s="40"/>
      <c r="X193" s="19"/>
      <c r="Y193" s="19">
        <v>4</v>
      </c>
      <c r="Z193" s="19">
        <v>4</v>
      </c>
      <c r="AA193" s="19">
        <v>4</v>
      </c>
      <c r="AB193" s="19">
        <v>4</v>
      </c>
      <c r="AC193" s="19">
        <v>4</v>
      </c>
      <c r="AD193" s="19">
        <v>4</v>
      </c>
      <c r="AE193" s="19">
        <v>4</v>
      </c>
      <c r="AF193" s="19">
        <v>4</v>
      </c>
      <c r="AG193" s="19"/>
      <c r="AH193" s="19"/>
      <c r="AI193" s="19"/>
      <c r="AJ193" s="19"/>
      <c r="AK193" s="19"/>
      <c r="AL193" s="19"/>
      <c r="AM193" s="42"/>
      <c r="AN193" s="42"/>
      <c r="AO193" s="42"/>
      <c r="AP193" s="42"/>
      <c r="AQ193" s="42"/>
      <c r="AR193" s="42"/>
      <c r="AS193" s="42"/>
      <c r="AT193" s="42"/>
      <c r="AU193" s="42"/>
      <c r="AV193" s="19" t="s">
        <v>296</v>
      </c>
      <c r="AW193" s="42"/>
      <c r="BE193" s="19" t="s">
        <v>510</v>
      </c>
    </row>
    <row r="194" spans="1:62" ht="15">
      <c r="A194" s="96"/>
      <c r="B194" s="136" t="s">
        <v>538</v>
      </c>
      <c r="C194" s="19" t="s">
        <v>481</v>
      </c>
      <c r="D194" s="19">
        <v>3</v>
      </c>
      <c r="E194" s="32">
        <f t="shared" si="21"/>
        <v>67.5</v>
      </c>
      <c r="F194" s="19">
        <v>101166</v>
      </c>
      <c r="G194" s="19" t="s">
        <v>99</v>
      </c>
      <c r="H194" s="19">
        <v>25</v>
      </c>
      <c r="I194" s="36">
        <f t="shared" si="20"/>
        <v>1.1000000000000001</v>
      </c>
      <c r="J194" s="37">
        <f t="shared" si="22"/>
        <v>65.340000000000018</v>
      </c>
      <c r="K194" s="38" t="e">
        <f>VLOOKUP(B194,'TINH TOAN'!$A$2:$C$46,3,0)</f>
        <v>#N/A</v>
      </c>
      <c r="L194" s="40"/>
      <c r="M194" s="40"/>
      <c r="N194" s="40"/>
      <c r="O194" s="40"/>
      <c r="P194" s="42"/>
      <c r="Q194" s="42"/>
      <c r="R194" s="42"/>
      <c r="S194" s="42"/>
      <c r="T194" s="42"/>
      <c r="U194" s="40"/>
      <c r="V194" s="40"/>
      <c r="W194" s="40"/>
      <c r="X194" s="19">
        <v>4</v>
      </c>
      <c r="Y194" s="19">
        <v>4</v>
      </c>
      <c r="Z194" s="19">
        <v>4</v>
      </c>
      <c r="AA194" s="19">
        <v>4</v>
      </c>
      <c r="AB194" s="19">
        <v>4</v>
      </c>
      <c r="AC194" s="19">
        <v>4</v>
      </c>
      <c r="AD194" s="19">
        <v>4</v>
      </c>
      <c r="AE194" s="19">
        <v>4</v>
      </c>
      <c r="AF194" s="19">
        <v>4</v>
      </c>
      <c r="AG194" s="19">
        <v>4</v>
      </c>
      <c r="AH194" s="19">
        <v>4</v>
      </c>
      <c r="AI194" s="19">
        <v>4</v>
      </c>
      <c r="AJ194" s="19">
        <v>4</v>
      </c>
      <c r="AK194" s="19">
        <v>4</v>
      </c>
      <c r="AL194" s="19">
        <v>4</v>
      </c>
      <c r="AM194" s="42"/>
      <c r="AN194" s="42"/>
      <c r="AO194" s="42"/>
      <c r="AP194" s="42"/>
      <c r="AQ194" s="42"/>
      <c r="AR194" s="42"/>
      <c r="AS194" s="42"/>
      <c r="AT194" s="42"/>
      <c r="AU194" s="42"/>
      <c r="AV194" s="19" t="s">
        <v>319</v>
      </c>
      <c r="AW194" s="42"/>
      <c r="BE194" s="19" t="s">
        <v>510</v>
      </c>
    </row>
    <row r="195" spans="1:62" ht="15">
      <c r="A195" s="96" t="s">
        <v>179</v>
      </c>
      <c r="B195" s="19" t="s">
        <v>128</v>
      </c>
      <c r="C195" s="19" t="s">
        <v>312</v>
      </c>
      <c r="D195" s="19">
        <v>4</v>
      </c>
      <c r="E195" s="32">
        <f t="shared" si="21"/>
        <v>90</v>
      </c>
      <c r="F195" s="19">
        <v>601141</v>
      </c>
      <c r="G195" s="19" t="s">
        <v>99</v>
      </c>
      <c r="H195" s="19">
        <v>11</v>
      </c>
      <c r="I195" s="36">
        <f t="shared" si="20"/>
        <v>0.5</v>
      </c>
      <c r="J195" s="37">
        <f t="shared" si="22"/>
        <v>30</v>
      </c>
      <c r="K195" s="38">
        <f>VLOOKUP(B195,'TINH TOAN'!$A$2:$C$46,3,0)</f>
        <v>365.24</v>
      </c>
      <c r="L195" s="178"/>
      <c r="M195" s="178"/>
      <c r="N195" s="178"/>
      <c r="O195" s="21"/>
      <c r="P195" s="42"/>
      <c r="Q195" s="42"/>
      <c r="R195" s="42"/>
      <c r="S195" s="42"/>
      <c r="T195" s="42"/>
      <c r="U195" s="40"/>
      <c r="V195" s="40"/>
      <c r="W195" s="40"/>
      <c r="X195" s="42"/>
      <c r="Y195" s="42"/>
      <c r="Z195" s="42"/>
      <c r="AA195" s="42"/>
      <c r="AB195" s="42"/>
      <c r="AC195" s="42"/>
      <c r="AD195" s="42"/>
      <c r="AE195" s="42"/>
      <c r="AF195" s="19"/>
      <c r="AG195" s="19"/>
      <c r="AH195" s="19"/>
      <c r="AI195" s="19"/>
      <c r="AJ195" s="19"/>
      <c r="AK195" s="19"/>
      <c r="AL195" s="42"/>
      <c r="AM195" s="42"/>
      <c r="AN195" s="42"/>
      <c r="AO195" s="42"/>
      <c r="AP195" s="42"/>
      <c r="AQ195" s="42"/>
      <c r="AR195" s="42"/>
      <c r="AS195" s="42"/>
      <c r="AT195" s="42"/>
      <c r="AU195" s="42"/>
      <c r="AV195" s="19"/>
      <c r="AW195" s="42"/>
      <c r="BE195" s="19"/>
    </row>
    <row r="196" spans="1:62" ht="15">
      <c r="A196" s="96" t="s">
        <v>180</v>
      </c>
      <c r="B196" s="19" t="s">
        <v>149</v>
      </c>
      <c r="C196" s="19" t="s">
        <v>544</v>
      </c>
      <c r="D196" s="19">
        <v>3</v>
      </c>
      <c r="E196" s="32">
        <f t="shared" si="21"/>
        <v>67.5</v>
      </c>
      <c r="F196" s="19">
        <v>601141</v>
      </c>
      <c r="G196" s="19" t="s">
        <v>99</v>
      </c>
      <c r="H196" s="19">
        <v>5</v>
      </c>
      <c r="I196" s="36">
        <f t="shared" si="20"/>
        <v>1</v>
      </c>
      <c r="J196" s="37">
        <f t="shared" ref="J196:J198" si="23">12*H196</f>
        <v>60</v>
      </c>
      <c r="K196" s="38">
        <f>VLOOKUP(B196,'TINH TOAN'!$A$2:$C$46,3,0)</f>
        <v>346.82</v>
      </c>
      <c r="L196" s="178"/>
      <c r="M196" s="178"/>
      <c r="N196" s="178"/>
      <c r="O196" s="21"/>
      <c r="P196" s="42"/>
      <c r="Q196" s="42"/>
      <c r="R196" s="42"/>
      <c r="S196" s="42"/>
      <c r="T196" s="42"/>
      <c r="U196" s="40"/>
      <c r="V196" s="40"/>
      <c r="W196" s="40"/>
      <c r="X196" s="42"/>
      <c r="Y196" s="42"/>
      <c r="Z196" s="42"/>
      <c r="AA196" s="42"/>
      <c r="AB196" s="42"/>
      <c r="AC196" s="42"/>
      <c r="AD196" s="42"/>
      <c r="AE196" s="42"/>
      <c r="AF196" s="19"/>
      <c r="AG196" s="19"/>
      <c r="AH196" s="19"/>
      <c r="AI196" s="19"/>
      <c r="AJ196" s="19"/>
      <c r="AK196" s="19"/>
      <c r="AL196" s="42"/>
      <c r="AM196" s="42"/>
      <c r="AN196" s="42"/>
      <c r="AO196" s="42"/>
      <c r="AP196" s="42"/>
      <c r="AQ196" s="42"/>
      <c r="AR196" s="42"/>
      <c r="AS196" s="42"/>
      <c r="AT196" s="42"/>
      <c r="AU196" s="42"/>
      <c r="AV196" s="19"/>
      <c r="AW196" s="42"/>
      <c r="BE196" s="19"/>
    </row>
    <row r="197" spans="1:62" ht="15">
      <c r="A197" s="96" t="s">
        <v>177</v>
      </c>
      <c r="B197" s="19" t="s">
        <v>136</v>
      </c>
      <c r="C197" s="19" t="s">
        <v>544</v>
      </c>
      <c r="D197" s="19">
        <v>3</v>
      </c>
      <c r="E197" s="32">
        <f t="shared" si="21"/>
        <v>67.5</v>
      </c>
      <c r="F197" s="19">
        <v>601141</v>
      </c>
      <c r="G197" s="19" t="s">
        <v>99</v>
      </c>
      <c r="H197" s="19">
        <v>3</v>
      </c>
      <c r="I197" s="36">
        <f t="shared" si="20"/>
        <v>1</v>
      </c>
      <c r="J197" s="37">
        <f t="shared" si="23"/>
        <v>36</v>
      </c>
      <c r="K197" s="38">
        <f>VLOOKUP(B197,'TINH TOAN'!$A$2:$C$46,3,0)</f>
        <v>349.54000000000008</v>
      </c>
      <c r="L197" s="178"/>
      <c r="M197" s="178"/>
      <c r="N197" s="178"/>
      <c r="O197" s="21"/>
      <c r="P197" s="42"/>
      <c r="Q197" s="42"/>
      <c r="R197" s="42"/>
      <c r="S197" s="42"/>
      <c r="T197" s="42"/>
      <c r="U197" s="40"/>
      <c r="V197" s="40"/>
      <c r="W197" s="40"/>
      <c r="X197" s="42"/>
      <c r="Y197" s="42"/>
      <c r="Z197" s="42"/>
      <c r="AA197" s="42"/>
      <c r="AB197" s="42"/>
      <c r="AC197" s="42"/>
      <c r="AD197" s="42"/>
      <c r="AE197" s="42"/>
      <c r="AF197" s="19"/>
      <c r="AG197" s="19"/>
      <c r="AH197" s="19"/>
      <c r="AI197" s="19"/>
      <c r="AJ197" s="19"/>
      <c r="AK197" s="19"/>
      <c r="AL197" s="42"/>
      <c r="AM197" s="42"/>
      <c r="AN197" s="42"/>
      <c r="AO197" s="42"/>
      <c r="AP197" s="42"/>
      <c r="AQ197" s="42"/>
      <c r="AR197" s="42"/>
      <c r="AS197" s="42"/>
      <c r="AT197" s="42"/>
      <c r="AU197" s="42"/>
      <c r="AV197" s="19"/>
      <c r="AW197" s="42"/>
      <c r="BE197" s="19"/>
    </row>
    <row r="198" spans="1:62" ht="15">
      <c r="A198" s="96" t="s">
        <v>179</v>
      </c>
      <c r="B198" s="19" t="s">
        <v>128</v>
      </c>
      <c r="C198" s="19" t="s">
        <v>544</v>
      </c>
      <c r="D198" s="19">
        <v>3</v>
      </c>
      <c r="E198" s="32">
        <f t="shared" si="21"/>
        <v>67.5</v>
      </c>
      <c r="F198" s="19">
        <v>601141</v>
      </c>
      <c r="G198" s="19" t="s">
        <v>99</v>
      </c>
      <c r="H198" s="19">
        <v>3</v>
      </c>
      <c r="I198" s="36">
        <f t="shared" si="20"/>
        <v>1</v>
      </c>
      <c r="J198" s="37">
        <f t="shared" si="23"/>
        <v>36</v>
      </c>
      <c r="K198" s="38">
        <f>VLOOKUP(B198,'TINH TOAN'!$A$2:$C$46,3,0)</f>
        <v>365.24</v>
      </c>
      <c r="L198" s="178"/>
      <c r="M198" s="178"/>
      <c r="N198" s="178"/>
      <c r="O198" s="21"/>
      <c r="P198" s="42"/>
      <c r="Q198" s="42"/>
      <c r="R198" s="42"/>
      <c r="S198" s="42"/>
      <c r="T198" s="42"/>
      <c r="U198" s="40"/>
      <c r="V198" s="40"/>
      <c r="W198" s="40"/>
      <c r="X198" s="42"/>
      <c r="Y198" s="42"/>
      <c r="Z198" s="42"/>
      <c r="AA198" s="42"/>
      <c r="AB198" s="42"/>
      <c r="AC198" s="42"/>
      <c r="AD198" s="42"/>
      <c r="AE198" s="42"/>
      <c r="AF198" s="19"/>
      <c r="AG198" s="19"/>
      <c r="AH198" s="19"/>
      <c r="AI198" s="19"/>
      <c r="AJ198" s="19"/>
      <c r="AK198" s="19"/>
      <c r="AL198" s="42"/>
      <c r="AM198" s="42"/>
      <c r="AN198" s="42"/>
      <c r="AO198" s="42"/>
      <c r="AP198" s="42"/>
      <c r="AQ198" s="42"/>
      <c r="AR198" s="42"/>
      <c r="AS198" s="42"/>
      <c r="AT198" s="42"/>
      <c r="AU198" s="42"/>
      <c r="AV198" s="19"/>
      <c r="AW198" s="42"/>
      <c r="BE198" s="19"/>
    </row>
    <row r="199" spans="1:62" ht="15">
      <c r="A199" s="96" t="s">
        <v>178</v>
      </c>
      <c r="B199" s="19" t="s">
        <v>146</v>
      </c>
      <c r="C199" s="19" t="s">
        <v>338</v>
      </c>
      <c r="D199" s="19">
        <v>3</v>
      </c>
      <c r="E199" s="32">
        <f t="shared" si="21"/>
        <v>67.5</v>
      </c>
      <c r="F199" s="19">
        <v>201151</v>
      </c>
      <c r="G199" s="19" t="s">
        <v>99</v>
      </c>
      <c r="H199" s="19">
        <v>5</v>
      </c>
      <c r="I199" s="36">
        <f t="shared" si="20"/>
        <v>1</v>
      </c>
      <c r="J199" s="37">
        <f t="shared" ref="J199:J203" si="24">(IF(OR(LEFT(C199,5)="Đồ án",RIGHT(C199,10)="tốt nghiệp"),H199*2,IF(LEFT(C199,3)="TH ",I199*E199*0.6,IF(RIGHT(C199,4)="NVSP",H199*3*2,IF(RIGHT(C199,9)="xí nghiệp",D199*5*3*I199,D199*18*I199*1.1)))))</f>
        <v>10</v>
      </c>
      <c r="K199" s="38">
        <f>VLOOKUP(B199,'TINH TOAN'!$A$2:$C$46,3,0)</f>
        <v>523.26</v>
      </c>
      <c r="L199" s="178"/>
      <c r="M199" s="178"/>
      <c r="N199" s="178"/>
      <c r="O199" s="21"/>
      <c r="P199" s="42"/>
      <c r="Q199" s="42"/>
      <c r="R199" s="42"/>
      <c r="S199" s="42"/>
      <c r="T199" s="42"/>
      <c r="U199" s="40"/>
      <c r="V199" s="40"/>
      <c r="W199" s="40"/>
      <c r="X199" s="42"/>
      <c r="Y199" s="42"/>
      <c r="Z199" s="42"/>
      <c r="AA199" s="42"/>
      <c r="AB199" s="42"/>
      <c r="AC199" s="42"/>
      <c r="AD199" s="42"/>
      <c r="AE199" s="42"/>
      <c r="AF199" s="19"/>
      <c r="AG199" s="19"/>
      <c r="AH199" s="19"/>
      <c r="AI199" s="19"/>
      <c r="AJ199" s="19"/>
      <c r="AK199" s="19"/>
      <c r="AL199" s="42"/>
      <c r="AM199" s="42"/>
      <c r="AN199" s="42"/>
      <c r="AO199" s="42"/>
      <c r="AP199" s="42"/>
      <c r="AQ199" s="42"/>
      <c r="AR199" s="42"/>
      <c r="AS199" s="42"/>
      <c r="AT199" s="42"/>
      <c r="AU199" s="42"/>
      <c r="AV199" s="19"/>
      <c r="AW199" s="42"/>
      <c r="BE199" s="19"/>
    </row>
    <row r="200" spans="1:62" ht="15">
      <c r="A200" s="96" t="s">
        <v>121</v>
      </c>
      <c r="B200" s="19" t="s">
        <v>118</v>
      </c>
      <c r="C200" s="19" t="s">
        <v>338</v>
      </c>
      <c r="D200" s="19">
        <v>3</v>
      </c>
      <c r="E200" s="32">
        <f t="shared" si="21"/>
        <v>67.5</v>
      </c>
      <c r="F200" s="19">
        <v>201151</v>
      </c>
      <c r="G200" s="19" t="s">
        <v>99</v>
      </c>
      <c r="H200" s="19">
        <v>5</v>
      </c>
      <c r="I200" s="36">
        <f t="shared" si="20"/>
        <v>1</v>
      </c>
      <c r="J200" s="37">
        <f t="shared" si="24"/>
        <v>10</v>
      </c>
      <c r="K200" s="38">
        <f>VLOOKUP(B200,'TINH TOAN'!$A$2:$C$46,3,0)</f>
        <v>198</v>
      </c>
      <c r="L200" s="178"/>
      <c r="M200" s="178"/>
      <c r="N200" s="178"/>
      <c r="O200" s="21"/>
      <c r="P200" s="42"/>
      <c r="Q200" s="42"/>
      <c r="R200" s="42"/>
      <c r="S200" s="42"/>
      <c r="T200" s="42"/>
      <c r="U200" s="40"/>
      <c r="V200" s="40"/>
      <c r="W200" s="40"/>
      <c r="X200" s="42"/>
      <c r="Y200" s="42"/>
      <c r="Z200" s="42"/>
      <c r="AA200" s="42"/>
      <c r="AB200" s="42"/>
      <c r="AC200" s="42"/>
      <c r="AD200" s="42"/>
      <c r="AE200" s="42"/>
      <c r="AF200" s="19"/>
      <c r="AG200" s="19"/>
      <c r="AH200" s="19"/>
      <c r="AI200" s="19"/>
      <c r="AJ200" s="19"/>
      <c r="AK200" s="19"/>
      <c r="AL200" s="42"/>
      <c r="AM200" s="42"/>
      <c r="AN200" s="42"/>
      <c r="AO200" s="42"/>
      <c r="AP200" s="42"/>
      <c r="AQ200" s="42"/>
      <c r="AR200" s="42"/>
      <c r="AS200" s="42"/>
      <c r="AT200" s="42"/>
      <c r="AU200" s="42"/>
      <c r="AV200" s="19"/>
      <c r="AW200" s="42"/>
      <c r="BE200" s="19"/>
    </row>
    <row r="201" spans="1:62" ht="15">
      <c r="A201" s="96" t="s">
        <v>179</v>
      </c>
      <c r="B201" s="19" t="s">
        <v>128</v>
      </c>
      <c r="C201" s="19" t="s">
        <v>338</v>
      </c>
      <c r="D201" s="19">
        <v>3</v>
      </c>
      <c r="E201" s="32">
        <f t="shared" si="21"/>
        <v>67.5</v>
      </c>
      <c r="F201" s="19">
        <v>201151</v>
      </c>
      <c r="G201" s="19" t="s">
        <v>99</v>
      </c>
      <c r="H201" s="19">
        <v>4</v>
      </c>
      <c r="I201" s="36">
        <f t="shared" si="20"/>
        <v>1</v>
      </c>
      <c r="J201" s="37">
        <f t="shared" si="24"/>
        <v>8</v>
      </c>
      <c r="K201" s="38">
        <f>VLOOKUP(B201,'TINH TOAN'!$A$2:$C$46,3,0)</f>
        <v>365.24</v>
      </c>
      <c r="L201" s="178"/>
      <c r="M201" s="178"/>
      <c r="N201" s="178"/>
      <c r="O201" s="21"/>
      <c r="P201" s="42"/>
      <c r="Q201" s="42"/>
      <c r="R201" s="42"/>
      <c r="S201" s="42"/>
      <c r="T201" s="42"/>
      <c r="U201" s="40"/>
      <c r="V201" s="40"/>
      <c r="W201" s="40"/>
      <c r="X201" s="42"/>
      <c r="Y201" s="42"/>
      <c r="Z201" s="42"/>
      <c r="AA201" s="42"/>
      <c r="AB201" s="42"/>
      <c r="AC201" s="42"/>
      <c r="AD201" s="42"/>
      <c r="AE201" s="42"/>
      <c r="AF201" s="19"/>
      <c r="AG201" s="19"/>
      <c r="AH201" s="19"/>
      <c r="AI201" s="19"/>
      <c r="AJ201" s="19"/>
      <c r="AK201" s="19"/>
      <c r="AL201" s="42"/>
      <c r="AM201" s="42"/>
      <c r="AN201" s="42"/>
      <c r="AO201" s="42"/>
      <c r="AP201" s="42"/>
      <c r="AQ201" s="42"/>
      <c r="AR201" s="42"/>
      <c r="AS201" s="42"/>
      <c r="AT201" s="42"/>
      <c r="AU201" s="42"/>
      <c r="AV201" s="19"/>
      <c r="AW201" s="42"/>
      <c r="BE201" s="19"/>
    </row>
    <row r="202" spans="1:62" ht="15">
      <c r="A202" s="96"/>
      <c r="B202" s="19"/>
      <c r="C202" s="19" t="s">
        <v>365</v>
      </c>
      <c r="D202" s="19">
        <v>2</v>
      </c>
      <c r="E202" s="32">
        <f t="shared" si="21"/>
        <v>45</v>
      </c>
      <c r="F202" s="19">
        <v>201151</v>
      </c>
      <c r="G202" s="19" t="s">
        <v>99</v>
      </c>
      <c r="H202" s="19">
        <v>15</v>
      </c>
      <c r="I202" s="36">
        <f t="shared" si="20"/>
        <v>1</v>
      </c>
      <c r="J202" s="37">
        <f t="shared" si="24"/>
        <v>39.6</v>
      </c>
      <c r="K202" s="38" t="e">
        <f>VLOOKUP(B202,'TINH TOAN'!$A$2:$C$46,3,0)</f>
        <v>#N/A</v>
      </c>
      <c r="L202" s="178"/>
      <c r="M202" s="178"/>
      <c r="N202" s="178"/>
      <c r="O202" s="21"/>
      <c r="P202" s="42"/>
      <c r="Q202" s="42"/>
      <c r="R202" s="42"/>
      <c r="S202" s="42"/>
      <c r="T202" s="42"/>
      <c r="U202" s="40"/>
      <c r="V202" s="40"/>
      <c r="W202" s="40"/>
      <c r="X202" s="42"/>
      <c r="Y202" s="42"/>
      <c r="Z202" s="42"/>
      <c r="AA202" s="42"/>
      <c r="AB202" s="42"/>
      <c r="AC202" s="42"/>
      <c r="AD202" s="42"/>
      <c r="AE202" s="42"/>
      <c r="AF202" s="19"/>
      <c r="AG202" s="19"/>
      <c r="AH202" s="19"/>
      <c r="AI202" s="19"/>
      <c r="AJ202" s="19"/>
      <c r="AK202" s="19"/>
      <c r="AL202" s="42"/>
      <c r="AM202" s="42"/>
      <c r="AN202" s="42"/>
      <c r="AO202" s="42"/>
      <c r="AP202" s="42"/>
      <c r="AQ202" s="42"/>
      <c r="AR202" s="42"/>
      <c r="AS202" s="42"/>
      <c r="AT202" s="42"/>
      <c r="AU202" s="42"/>
      <c r="AV202" s="19"/>
      <c r="AW202" s="42"/>
      <c r="BE202" s="19"/>
    </row>
    <row r="203" spans="1:62" ht="15">
      <c r="A203" s="96" t="s">
        <v>178</v>
      </c>
      <c r="B203" s="102" t="s">
        <v>146</v>
      </c>
      <c r="C203" s="102" t="s">
        <v>314</v>
      </c>
      <c r="D203" s="102">
        <v>3</v>
      </c>
      <c r="E203" s="103">
        <f t="shared" si="21"/>
        <v>67.5</v>
      </c>
      <c r="F203" s="102">
        <v>201151</v>
      </c>
      <c r="G203" s="102" t="s">
        <v>99</v>
      </c>
      <c r="H203" s="102">
        <v>15</v>
      </c>
      <c r="I203" s="104">
        <f t="shared" si="20"/>
        <v>1.1000000000000001</v>
      </c>
      <c r="J203" s="105">
        <f t="shared" si="24"/>
        <v>65.340000000000018</v>
      </c>
      <c r="K203" s="38">
        <f>VLOOKUP(B203,'TINH TOAN'!$A$2:$C$46,3,0)</f>
        <v>523.26</v>
      </c>
      <c r="L203" s="180"/>
      <c r="M203" s="180"/>
      <c r="N203" s="180"/>
      <c r="O203" s="102"/>
      <c r="P203" s="129"/>
      <c r="Q203" s="129"/>
      <c r="R203" s="129"/>
      <c r="S203" s="129"/>
      <c r="T203" s="129"/>
      <c r="U203" s="129"/>
      <c r="V203" s="129"/>
      <c r="W203" s="129"/>
      <c r="X203" s="129"/>
      <c r="Y203" s="129"/>
      <c r="Z203" s="129"/>
      <c r="AA203" s="129"/>
      <c r="AB203" s="129"/>
      <c r="AC203" s="129"/>
      <c r="AD203" s="129"/>
      <c r="AE203" s="129"/>
      <c r="AF203" s="102"/>
      <c r="AG203" s="102"/>
      <c r="AH203" s="102"/>
      <c r="AI203" s="102"/>
      <c r="AJ203" s="102"/>
      <c r="AK203" s="102"/>
      <c r="AL203" s="129"/>
      <c r="AM203" s="129"/>
      <c r="AN203" s="129"/>
      <c r="AO203" s="129"/>
      <c r="AP203" s="129"/>
      <c r="AQ203" s="129"/>
      <c r="AR203" s="129"/>
      <c r="AS203" s="129"/>
      <c r="AT203" s="129"/>
      <c r="AU203" s="129"/>
      <c r="AV203" s="102"/>
      <c r="AW203" s="129"/>
      <c r="AX203" s="134"/>
      <c r="AY203" s="134"/>
      <c r="AZ203" s="134"/>
      <c r="BA203" s="134"/>
      <c r="BB203" s="134"/>
      <c r="BC203" s="134"/>
      <c r="BD203" s="134"/>
      <c r="BE203" s="102"/>
      <c r="BF203" s="134"/>
      <c r="BG203" s="134"/>
      <c r="BH203" s="134"/>
      <c r="BI203" s="134"/>
      <c r="BJ203" s="134"/>
    </row>
    <row r="204" spans="1:62" ht="15">
      <c r="A204" s="96" t="s">
        <v>178</v>
      </c>
      <c r="B204" s="19" t="s">
        <v>146</v>
      </c>
      <c r="C204" s="19" t="s">
        <v>181</v>
      </c>
      <c r="D204" s="19">
        <v>3</v>
      </c>
      <c r="E204" s="32">
        <f t="shared" si="21"/>
        <v>67.5</v>
      </c>
      <c r="F204" s="19">
        <v>201151</v>
      </c>
      <c r="G204" s="19" t="s">
        <v>99</v>
      </c>
      <c r="H204" s="19">
        <v>5</v>
      </c>
      <c r="I204" s="36">
        <f t="shared" si="20"/>
        <v>1</v>
      </c>
      <c r="J204" s="37">
        <f t="shared" ref="J204:J206" si="25">H204*12</f>
        <v>60</v>
      </c>
      <c r="K204" s="38">
        <f>VLOOKUP(B204,'TINH TOAN'!$A$2:$C$46,3,0)</f>
        <v>523.26</v>
      </c>
      <c r="L204" s="178"/>
      <c r="M204" s="178"/>
      <c r="N204" s="178"/>
      <c r="O204" s="21"/>
      <c r="P204" s="42"/>
      <c r="Q204" s="42"/>
      <c r="R204" s="42"/>
      <c r="S204" s="42"/>
      <c r="T204" s="42"/>
      <c r="U204" s="40"/>
      <c r="V204" s="40"/>
      <c r="W204" s="40"/>
      <c r="X204" s="42"/>
      <c r="Y204" s="42"/>
      <c r="Z204" s="42"/>
      <c r="AA204" s="42"/>
      <c r="AB204" s="42"/>
      <c r="AC204" s="42"/>
      <c r="AD204" s="42"/>
      <c r="AE204" s="42"/>
      <c r="AF204" s="19"/>
      <c r="AG204" s="19"/>
      <c r="AH204" s="19"/>
      <c r="AI204" s="19"/>
      <c r="AJ204" s="19"/>
      <c r="AK204" s="19"/>
      <c r="AL204" s="42"/>
      <c r="AM204" s="42"/>
      <c r="AN204" s="42"/>
      <c r="AO204" s="42"/>
      <c r="AP204" s="42"/>
      <c r="AQ204" s="42"/>
      <c r="AR204" s="42"/>
      <c r="AS204" s="42"/>
      <c r="AT204" s="42"/>
      <c r="AU204" s="42"/>
      <c r="AV204" s="19"/>
      <c r="AW204" s="42"/>
      <c r="BE204" s="19"/>
    </row>
    <row r="205" spans="1:62" ht="15">
      <c r="A205" s="96" t="s">
        <v>121</v>
      </c>
      <c r="B205" s="19" t="s">
        <v>118</v>
      </c>
      <c r="C205" s="19" t="s">
        <v>181</v>
      </c>
      <c r="D205" s="19">
        <v>3</v>
      </c>
      <c r="E205" s="32">
        <f t="shared" si="21"/>
        <v>67.5</v>
      </c>
      <c r="F205" s="19">
        <v>201151</v>
      </c>
      <c r="G205" s="19" t="s">
        <v>99</v>
      </c>
      <c r="H205" s="19">
        <v>5</v>
      </c>
      <c r="I205" s="36">
        <f t="shared" si="20"/>
        <v>1</v>
      </c>
      <c r="J205" s="37">
        <f t="shared" si="25"/>
        <v>60</v>
      </c>
      <c r="K205" s="38">
        <f>VLOOKUP(B205,'TINH TOAN'!$A$2:$C$46,3,0)</f>
        <v>198</v>
      </c>
      <c r="L205" s="178"/>
      <c r="M205" s="178"/>
      <c r="N205" s="178"/>
      <c r="O205" s="21"/>
      <c r="P205" s="42"/>
      <c r="Q205" s="42"/>
      <c r="R205" s="42"/>
      <c r="S205" s="42"/>
      <c r="T205" s="42"/>
      <c r="U205" s="40"/>
      <c r="V205" s="40"/>
      <c r="W205" s="40"/>
      <c r="X205" s="42"/>
      <c r="Y205" s="42"/>
      <c r="Z205" s="42"/>
      <c r="AA205" s="42"/>
      <c r="AB205" s="42"/>
      <c r="AC205" s="42"/>
      <c r="AD205" s="42"/>
      <c r="AE205" s="42"/>
      <c r="AF205" s="19"/>
      <c r="AG205" s="19"/>
      <c r="AH205" s="19"/>
      <c r="AI205" s="19"/>
      <c r="AJ205" s="19"/>
      <c r="AK205" s="19"/>
      <c r="AL205" s="42"/>
      <c r="AM205" s="42"/>
      <c r="AN205" s="42"/>
      <c r="AO205" s="42"/>
      <c r="AP205" s="42"/>
      <c r="AQ205" s="42"/>
      <c r="AR205" s="42"/>
      <c r="AS205" s="42"/>
      <c r="AT205" s="42"/>
      <c r="AU205" s="42"/>
      <c r="AV205" s="19"/>
      <c r="AW205" s="42"/>
      <c r="BE205" s="19"/>
    </row>
    <row r="206" spans="1:62" ht="15">
      <c r="A206" s="96" t="s">
        <v>179</v>
      </c>
      <c r="B206" s="19" t="s">
        <v>128</v>
      </c>
      <c r="C206" s="19" t="s">
        <v>181</v>
      </c>
      <c r="D206" s="19">
        <v>3</v>
      </c>
      <c r="E206" s="32">
        <f t="shared" si="21"/>
        <v>67.5</v>
      </c>
      <c r="F206" s="19">
        <v>201151</v>
      </c>
      <c r="G206" s="19" t="s">
        <v>99</v>
      </c>
      <c r="H206" s="19">
        <v>4</v>
      </c>
      <c r="I206" s="36">
        <f t="shared" si="20"/>
        <v>1</v>
      </c>
      <c r="J206" s="37">
        <f t="shared" si="25"/>
        <v>48</v>
      </c>
      <c r="K206" s="38">
        <f>VLOOKUP(B206,'TINH TOAN'!$A$2:$C$46,3,0)</f>
        <v>365.24</v>
      </c>
      <c r="L206" s="178"/>
      <c r="M206" s="178"/>
      <c r="N206" s="178"/>
      <c r="O206" s="21"/>
      <c r="P206" s="42"/>
      <c r="Q206" s="42"/>
      <c r="R206" s="42"/>
      <c r="S206" s="42"/>
      <c r="T206" s="42"/>
      <c r="U206" s="40"/>
      <c r="V206" s="40"/>
      <c r="W206" s="40"/>
      <c r="X206" s="42"/>
      <c r="Y206" s="42"/>
      <c r="Z206" s="42"/>
      <c r="AA206" s="42"/>
      <c r="AB206" s="42"/>
      <c r="AC206" s="42"/>
      <c r="AD206" s="42"/>
      <c r="AE206" s="42"/>
      <c r="AF206" s="19"/>
      <c r="AG206" s="19"/>
      <c r="AH206" s="19"/>
      <c r="AI206" s="19"/>
      <c r="AJ206" s="19"/>
      <c r="AK206" s="19"/>
      <c r="AL206" s="42"/>
      <c r="AM206" s="42"/>
      <c r="AN206" s="42"/>
      <c r="AO206" s="42"/>
      <c r="AP206" s="42"/>
      <c r="AQ206" s="42"/>
      <c r="AR206" s="42"/>
      <c r="AS206" s="42"/>
      <c r="AT206" s="42"/>
      <c r="AU206" s="42"/>
      <c r="AV206" s="19"/>
      <c r="AW206" s="42"/>
      <c r="BE206" s="19"/>
    </row>
    <row r="207" spans="1:62" ht="15">
      <c r="A207" s="96" t="s">
        <v>179</v>
      </c>
      <c r="B207" s="19" t="s">
        <v>128</v>
      </c>
      <c r="C207" s="19" t="s">
        <v>310</v>
      </c>
      <c r="D207" s="19">
        <v>3</v>
      </c>
      <c r="E207" s="32">
        <f t="shared" si="21"/>
        <v>67.5</v>
      </c>
      <c r="F207" s="19" t="s">
        <v>550</v>
      </c>
      <c r="G207" s="19" t="s">
        <v>99</v>
      </c>
      <c r="H207" s="19">
        <v>4</v>
      </c>
      <c r="I207" s="36">
        <f t="shared" si="20"/>
        <v>1</v>
      </c>
      <c r="J207" s="37">
        <f t="shared" ref="J207:J226" si="26">(IF(OR(LEFT(C207,5)="Đồ án",RIGHT(C207,10)="tốt nghiệp"),H207*2,IF(LEFT(C207,3)="TH ",I207*E207*0.6,IF(RIGHT(C207,4)="NVSP",H207*3*2,IF(RIGHT(C207,9)="xí nghiệp",D207*5*3*I207,D207*18*I207*1.1)))))</f>
        <v>8</v>
      </c>
      <c r="K207" s="38">
        <f>VLOOKUP(B207,'TINH TOAN'!$A$2:$C$46,3,0)</f>
        <v>365.24</v>
      </c>
      <c r="L207" s="178"/>
      <c r="M207" s="178"/>
      <c r="N207" s="178"/>
      <c r="O207" s="21"/>
      <c r="P207" s="42"/>
      <c r="Q207" s="42"/>
      <c r="R207" s="42"/>
      <c r="S207" s="42"/>
      <c r="T207" s="42"/>
      <c r="U207" s="40"/>
      <c r="V207" s="40"/>
      <c r="W207" s="40"/>
      <c r="X207" s="42"/>
      <c r="Y207" s="42"/>
      <c r="Z207" s="42"/>
      <c r="AA207" s="42"/>
      <c r="AB207" s="42"/>
      <c r="AC207" s="42"/>
      <c r="AD207" s="42"/>
      <c r="AE207" s="42"/>
      <c r="AF207" s="19"/>
      <c r="AG207" s="19"/>
      <c r="AH207" s="19"/>
      <c r="AI207" s="19"/>
      <c r="AJ207" s="19"/>
      <c r="AK207" s="19"/>
      <c r="AL207" s="42"/>
      <c r="AM207" s="42"/>
      <c r="AN207" s="42"/>
      <c r="AO207" s="42"/>
      <c r="AP207" s="42"/>
      <c r="AQ207" s="42"/>
      <c r="AR207" s="42"/>
      <c r="AS207" s="42"/>
      <c r="AT207" s="42"/>
      <c r="AU207" s="42"/>
      <c r="AV207" s="19"/>
      <c r="AW207" s="42"/>
      <c r="BE207" s="19"/>
    </row>
    <row r="208" spans="1:62" ht="15">
      <c r="A208" s="96" t="s">
        <v>182</v>
      </c>
      <c r="B208" s="19" t="s">
        <v>133</v>
      </c>
      <c r="C208" s="19" t="s">
        <v>310</v>
      </c>
      <c r="D208" s="19">
        <v>3</v>
      </c>
      <c r="E208" s="32">
        <f t="shared" si="21"/>
        <v>67.5</v>
      </c>
      <c r="F208" s="19" t="s">
        <v>550</v>
      </c>
      <c r="G208" s="19" t="s">
        <v>99</v>
      </c>
      <c r="H208" s="19">
        <v>4</v>
      </c>
      <c r="I208" s="36">
        <f t="shared" si="20"/>
        <v>1</v>
      </c>
      <c r="J208" s="37">
        <f t="shared" si="26"/>
        <v>8</v>
      </c>
      <c r="K208" s="38">
        <f>VLOOKUP(B208,'TINH TOAN'!$A$2:$C$46,3,0)</f>
        <v>348.98</v>
      </c>
      <c r="L208" s="178"/>
      <c r="M208" s="178"/>
      <c r="N208" s="178"/>
      <c r="O208" s="21"/>
      <c r="P208" s="42"/>
      <c r="Q208" s="42"/>
      <c r="R208" s="42"/>
      <c r="S208" s="42"/>
      <c r="T208" s="42"/>
      <c r="U208" s="40"/>
      <c r="V208" s="40"/>
      <c r="W208" s="40"/>
      <c r="X208" s="42"/>
      <c r="Y208" s="42"/>
      <c r="Z208" s="42"/>
      <c r="AA208" s="42"/>
      <c r="AB208" s="42"/>
      <c r="AC208" s="42"/>
      <c r="AD208" s="42"/>
      <c r="AE208" s="42"/>
      <c r="AF208" s="19"/>
      <c r="AG208" s="19"/>
      <c r="AH208" s="19"/>
      <c r="AI208" s="19"/>
      <c r="AJ208" s="19"/>
      <c r="AK208" s="19"/>
      <c r="AL208" s="42"/>
      <c r="AM208" s="42"/>
      <c r="AN208" s="42"/>
      <c r="AO208" s="42"/>
      <c r="AP208" s="42"/>
      <c r="AQ208" s="42"/>
      <c r="AR208" s="42"/>
      <c r="AS208" s="42"/>
      <c r="AT208" s="42"/>
      <c r="AU208" s="42"/>
      <c r="AV208" s="19"/>
      <c r="AW208" s="42"/>
      <c r="BE208" s="19"/>
    </row>
    <row r="209" spans="1:57" ht="15">
      <c r="A209" s="96" t="s">
        <v>179</v>
      </c>
      <c r="B209" s="19" t="s">
        <v>128</v>
      </c>
      <c r="C209" s="19" t="s">
        <v>341</v>
      </c>
      <c r="D209" s="19">
        <v>3</v>
      </c>
      <c r="E209" s="32">
        <f t="shared" si="21"/>
        <v>67.5</v>
      </c>
      <c r="F209" s="19" t="s">
        <v>551</v>
      </c>
      <c r="G209" s="19" t="s">
        <v>99</v>
      </c>
      <c r="H209" s="19">
        <v>3</v>
      </c>
      <c r="I209" s="36">
        <f t="shared" si="20"/>
        <v>1</v>
      </c>
      <c r="J209" s="37">
        <f t="shared" si="26"/>
        <v>6</v>
      </c>
      <c r="K209" s="38">
        <f>VLOOKUP(B209,'TINH TOAN'!$A$2:$C$46,3,0)</f>
        <v>365.24</v>
      </c>
      <c r="L209" s="178"/>
      <c r="M209" s="178"/>
      <c r="N209" s="178"/>
      <c r="O209" s="21"/>
      <c r="P209" s="42"/>
      <c r="Q209" s="42"/>
      <c r="R209" s="42"/>
      <c r="S209" s="42"/>
      <c r="T209" s="42"/>
      <c r="U209" s="40"/>
      <c r="V209" s="40"/>
      <c r="W209" s="40"/>
      <c r="X209" s="42"/>
      <c r="Y209" s="42"/>
      <c r="Z209" s="42"/>
      <c r="AA209" s="42"/>
      <c r="AB209" s="42"/>
      <c r="AC209" s="42"/>
      <c r="AD209" s="42"/>
      <c r="AE209" s="42"/>
      <c r="AF209" s="19"/>
      <c r="AG209" s="19"/>
      <c r="AH209" s="19"/>
      <c r="AI209" s="19"/>
      <c r="AJ209" s="19"/>
      <c r="AK209" s="19"/>
      <c r="AL209" s="42"/>
      <c r="AM209" s="42"/>
      <c r="AN209" s="42"/>
      <c r="AO209" s="42"/>
      <c r="AP209" s="42"/>
      <c r="AQ209" s="42"/>
      <c r="AR209" s="42"/>
      <c r="AS209" s="42"/>
      <c r="AT209" s="42"/>
      <c r="AU209" s="42"/>
      <c r="AV209" s="19"/>
      <c r="AW209" s="42"/>
      <c r="BE209" s="19"/>
    </row>
    <row r="210" spans="1:57" ht="15">
      <c r="A210" s="96" t="s">
        <v>135</v>
      </c>
      <c r="B210" s="19" t="s">
        <v>112</v>
      </c>
      <c r="C210" s="19" t="s">
        <v>348</v>
      </c>
      <c r="D210" s="19">
        <v>1</v>
      </c>
      <c r="E210" s="32">
        <f t="shared" si="21"/>
        <v>32</v>
      </c>
      <c r="F210" s="19">
        <v>107161</v>
      </c>
      <c r="G210" s="19" t="s">
        <v>252</v>
      </c>
      <c r="H210" s="19">
        <v>25</v>
      </c>
      <c r="I210" s="36">
        <f t="shared" si="20"/>
        <v>1</v>
      </c>
      <c r="J210" s="37">
        <f t="shared" si="26"/>
        <v>19.2</v>
      </c>
      <c r="K210" s="38">
        <f>VLOOKUP(B210,'TINH TOAN'!$A$2:$C$46,3,0)</f>
        <v>63.36</v>
      </c>
      <c r="L210" s="40"/>
      <c r="M210" s="40"/>
      <c r="N210" s="40"/>
      <c r="O210" s="40"/>
      <c r="P210" s="42"/>
      <c r="Q210" s="42"/>
      <c r="R210" s="42"/>
      <c r="S210" s="42"/>
      <c r="T210" s="42"/>
      <c r="U210" s="40"/>
      <c r="V210" s="40"/>
      <c r="W210" s="40"/>
      <c r="X210" s="42"/>
      <c r="Y210" s="42"/>
      <c r="Z210" s="42"/>
      <c r="AA210" s="42"/>
      <c r="AB210" s="42"/>
      <c r="AC210" s="42"/>
      <c r="AD210" s="42"/>
      <c r="AE210" s="42"/>
      <c r="AF210" s="19"/>
      <c r="AG210" s="19">
        <v>4</v>
      </c>
      <c r="AH210" s="19">
        <v>4</v>
      </c>
      <c r="AI210" s="19">
        <v>4</v>
      </c>
      <c r="AJ210" s="19">
        <v>4</v>
      </c>
      <c r="AK210" s="19">
        <v>4</v>
      </c>
      <c r="AL210" s="19">
        <v>4</v>
      </c>
      <c r="AM210" s="19">
        <v>4</v>
      </c>
      <c r="AN210" s="19">
        <v>4</v>
      </c>
      <c r="AO210" s="42"/>
      <c r="AP210" s="42"/>
      <c r="AQ210" s="42"/>
      <c r="AR210" s="42"/>
      <c r="AS210" s="42"/>
      <c r="AT210" s="42"/>
      <c r="AU210" s="42"/>
      <c r="AV210" s="19" t="s">
        <v>137</v>
      </c>
      <c r="AW210" s="42"/>
      <c r="BE210" s="19" t="s">
        <v>552</v>
      </c>
    </row>
    <row r="211" spans="1:57" ht="15">
      <c r="A211" s="96" t="s">
        <v>113</v>
      </c>
      <c r="B211" s="19" t="s">
        <v>26</v>
      </c>
      <c r="C211" s="19" t="s">
        <v>348</v>
      </c>
      <c r="D211" s="19">
        <v>1</v>
      </c>
      <c r="E211" s="32">
        <f t="shared" si="21"/>
        <v>32</v>
      </c>
      <c r="F211" s="19">
        <v>1071610</v>
      </c>
      <c r="G211" s="19" t="s">
        <v>252</v>
      </c>
      <c r="H211" s="19">
        <v>36</v>
      </c>
      <c r="I211" s="36">
        <f t="shared" si="20"/>
        <v>1.4</v>
      </c>
      <c r="J211" s="37">
        <f t="shared" si="26"/>
        <v>26.88</v>
      </c>
      <c r="K211" s="38">
        <f>VLOOKUP(B211,'TINH TOAN'!$A$2:$C$46,3,0)</f>
        <v>444.85999999999996</v>
      </c>
      <c r="L211" s="40"/>
      <c r="M211" s="40"/>
      <c r="N211" s="40"/>
      <c r="O211" s="40"/>
      <c r="P211" s="42"/>
      <c r="Q211" s="42"/>
      <c r="R211" s="42"/>
      <c r="S211" s="42"/>
      <c r="T211" s="42"/>
      <c r="U211" s="40"/>
      <c r="V211" s="40"/>
      <c r="W211" s="40"/>
      <c r="X211" s="42"/>
      <c r="Y211" s="42"/>
      <c r="Z211" s="42"/>
      <c r="AA211" s="42"/>
      <c r="AB211" s="42"/>
      <c r="AC211" s="42"/>
      <c r="AD211" s="42"/>
      <c r="AE211" s="42"/>
      <c r="AF211" s="19"/>
      <c r="AG211" s="19">
        <v>4</v>
      </c>
      <c r="AH211" s="19">
        <v>4</v>
      </c>
      <c r="AI211" s="19">
        <v>4</v>
      </c>
      <c r="AJ211" s="19">
        <v>4</v>
      </c>
      <c r="AK211" s="19">
        <v>4</v>
      </c>
      <c r="AL211" s="19">
        <v>4</v>
      </c>
      <c r="AM211" s="19">
        <v>4</v>
      </c>
      <c r="AN211" s="19">
        <v>4</v>
      </c>
      <c r="AO211" s="42"/>
      <c r="AP211" s="42"/>
      <c r="AQ211" s="42"/>
      <c r="AR211" s="42"/>
      <c r="AS211" s="42"/>
      <c r="AT211" s="42"/>
      <c r="AU211" s="42"/>
      <c r="AV211" s="19" t="s">
        <v>137</v>
      </c>
      <c r="AW211" s="42"/>
      <c r="BE211" s="19" t="s">
        <v>552</v>
      </c>
    </row>
    <row r="212" spans="1:57" ht="15">
      <c r="A212" s="96" t="s">
        <v>113</v>
      </c>
      <c r="B212" s="19" t="s">
        <v>26</v>
      </c>
      <c r="C212" s="19" t="s">
        <v>348</v>
      </c>
      <c r="D212" s="19">
        <v>1</v>
      </c>
      <c r="E212" s="32">
        <f t="shared" si="21"/>
        <v>32</v>
      </c>
      <c r="F212" s="19">
        <v>1071610</v>
      </c>
      <c r="G212" s="19" t="s">
        <v>252</v>
      </c>
      <c r="H212" s="19">
        <v>36</v>
      </c>
      <c r="I212" s="36">
        <f t="shared" si="20"/>
        <v>1.4</v>
      </c>
      <c r="J212" s="37">
        <f t="shared" si="26"/>
        <v>26.88</v>
      </c>
      <c r="K212" s="38">
        <f>VLOOKUP(B212,'TINH TOAN'!$A$2:$C$46,3,0)</f>
        <v>444.85999999999996</v>
      </c>
      <c r="L212" s="40"/>
      <c r="M212" s="40"/>
      <c r="N212" s="40"/>
      <c r="O212" s="40"/>
      <c r="P212" s="42"/>
      <c r="Q212" s="42"/>
      <c r="R212" s="42"/>
      <c r="S212" s="42"/>
      <c r="T212" s="42"/>
      <c r="U212" s="40"/>
      <c r="V212" s="40"/>
      <c r="W212" s="40"/>
      <c r="X212" s="42"/>
      <c r="Y212" s="42"/>
      <c r="Z212" s="42"/>
      <c r="AA212" s="42"/>
      <c r="AB212" s="42"/>
      <c r="AC212" s="42"/>
      <c r="AD212" s="42"/>
      <c r="AE212" s="42"/>
      <c r="AF212" s="19"/>
      <c r="AG212" s="19">
        <v>4</v>
      </c>
      <c r="AH212" s="19">
        <v>4</v>
      </c>
      <c r="AI212" s="19">
        <v>4</v>
      </c>
      <c r="AJ212" s="19">
        <v>4</v>
      </c>
      <c r="AK212" s="19">
        <v>4</v>
      </c>
      <c r="AL212" s="19">
        <v>4</v>
      </c>
      <c r="AM212" s="19">
        <v>4</v>
      </c>
      <c r="AN212" s="19">
        <v>4</v>
      </c>
      <c r="AO212" s="42"/>
      <c r="AP212" s="42"/>
      <c r="AQ212" s="42"/>
      <c r="AR212" s="42"/>
      <c r="AS212" s="42"/>
      <c r="AT212" s="42"/>
      <c r="AU212" s="42"/>
      <c r="AV212" s="19" t="s">
        <v>137</v>
      </c>
      <c r="AW212" s="42"/>
      <c r="BE212" s="19" t="s">
        <v>552</v>
      </c>
    </row>
    <row r="213" spans="1:57" ht="15">
      <c r="A213" s="96" t="s">
        <v>185</v>
      </c>
      <c r="B213" s="19" t="s">
        <v>168</v>
      </c>
      <c r="C213" s="19" t="s">
        <v>348</v>
      </c>
      <c r="D213" s="19">
        <v>1</v>
      </c>
      <c r="E213" s="32">
        <f t="shared" si="21"/>
        <v>32</v>
      </c>
      <c r="F213" s="19">
        <v>107162</v>
      </c>
      <c r="G213" s="19" t="s">
        <v>99</v>
      </c>
      <c r="H213" s="19">
        <v>25</v>
      </c>
      <c r="I213" s="36">
        <f t="shared" si="20"/>
        <v>1</v>
      </c>
      <c r="J213" s="37">
        <f t="shared" si="26"/>
        <v>19.2</v>
      </c>
      <c r="K213" s="38">
        <f>VLOOKUP(B213,'TINH TOAN'!$A$2:$C$46,3,0)</f>
        <v>19.2</v>
      </c>
      <c r="L213" s="40"/>
      <c r="M213" s="40"/>
      <c r="N213" s="40"/>
      <c r="O213" s="40"/>
      <c r="P213" s="42"/>
      <c r="Q213" s="42"/>
      <c r="R213" s="42"/>
      <c r="S213" s="42"/>
      <c r="T213" s="42"/>
      <c r="U213" s="40"/>
      <c r="V213" s="40"/>
      <c r="W213" s="40"/>
      <c r="X213" s="42"/>
      <c r="Y213" s="42"/>
      <c r="Z213" s="42"/>
      <c r="AA213" s="42"/>
      <c r="AB213" s="42"/>
      <c r="AC213" s="42"/>
      <c r="AD213" s="42"/>
      <c r="AE213" s="42"/>
      <c r="AF213" s="19">
        <v>5</v>
      </c>
      <c r="AG213" s="19">
        <v>5</v>
      </c>
      <c r="AH213" s="19">
        <v>5</v>
      </c>
      <c r="AI213" s="19">
        <v>5</v>
      </c>
      <c r="AJ213" s="19">
        <v>5</v>
      </c>
      <c r="AK213" s="19">
        <v>5</v>
      </c>
      <c r="AL213" s="42"/>
      <c r="AM213" s="42"/>
      <c r="AN213" s="42"/>
      <c r="AO213" s="42"/>
      <c r="AP213" s="42"/>
      <c r="AQ213" s="42"/>
      <c r="AR213" s="42"/>
      <c r="AS213" s="42"/>
      <c r="AT213" s="42"/>
      <c r="AU213" s="42"/>
      <c r="AV213" s="19" t="s">
        <v>137</v>
      </c>
      <c r="AW213" s="42"/>
      <c r="BE213" s="19" t="s">
        <v>553</v>
      </c>
    </row>
    <row r="214" spans="1:57" ht="15">
      <c r="A214" s="96" t="s">
        <v>97</v>
      </c>
      <c r="B214" s="19" t="s">
        <v>85</v>
      </c>
      <c r="C214" s="19" t="s">
        <v>348</v>
      </c>
      <c r="D214" s="19">
        <v>1</v>
      </c>
      <c r="E214" s="32">
        <f t="shared" si="21"/>
        <v>32</v>
      </c>
      <c r="F214" s="19">
        <v>107162</v>
      </c>
      <c r="G214" s="19" t="s">
        <v>99</v>
      </c>
      <c r="H214" s="19">
        <v>26</v>
      </c>
      <c r="I214" s="36">
        <f t="shared" si="20"/>
        <v>1.1000000000000001</v>
      </c>
      <c r="J214" s="37">
        <f t="shared" si="26"/>
        <v>21.12</v>
      </c>
      <c r="K214" s="38">
        <f>VLOOKUP(B214,'TINH TOAN'!$A$2:$C$46,3,0)</f>
        <v>394.94000000000005</v>
      </c>
      <c r="L214" s="40"/>
      <c r="M214" s="40"/>
      <c r="N214" s="40"/>
      <c r="O214" s="40"/>
      <c r="P214" s="19"/>
      <c r="Q214" s="42"/>
      <c r="R214" s="42"/>
      <c r="S214" s="42"/>
      <c r="T214" s="42"/>
      <c r="U214" s="40"/>
      <c r="V214" s="40"/>
      <c r="W214" s="40"/>
      <c r="X214" s="42"/>
      <c r="Y214" s="42"/>
      <c r="Z214" s="42"/>
      <c r="AA214" s="42"/>
      <c r="AB214" s="42"/>
      <c r="AC214" s="42"/>
      <c r="AD214" s="42"/>
      <c r="AE214" s="42"/>
      <c r="AF214" s="19">
        <v>5</v>
      </c>
      <c r="AG214" s="19">
        <v>5</v>
      </c>
      <c r="AH214" s="19">
        <v>5</v>
      </c>
      <c r="AI214" s="19">
        <v>5</v>
      </c>
      <c r="AJ214" s="19">
        <v>5</v>
      </c>
      <c r="AK214" s="19">
        <v>5</v>
      </c>
      <c r="AL214" s="42"/>
      <c r="AM214" s="42"/>
      <c r="AN214" s="42"/>
      <c r="AO214" s="42"/>
      <c r="AP214" s="42"/>
      <c r="AQ214" s="42"/>
      <c r="AR214" s="42"/>
      <c r="AS214" s="42"/>
      <c r="AT214" s="42"/>
      <c r="AU214" s="42"/>
      <c r="AV214" s="19" t="s">
        <v>137</v>
      </c>
      <c r="AW214" s="42"/>
      <c r="BE214" s="19" t="s">
        <v>553</v>
      </c>
    </row>
    <row r="215" spans="1:57" ht="15">
      <c r="A215" s="96" t="s">
        <v>141</v>
      </c>
      <c r="B215" s="19" t="s">
        <v>114</v>
      </c>
      <c r="C215" s="19" t="s">
        <v>348</v>
      </c>
      <c r="D215" s="19">
        <v>1</v>
      </c>
      <c r="E215" s="32">
        <f t="shared" si="21"/>
        <v>32</v>
      </c>
      <c r="F215" s="19">
        <v>107163</v>
      </c>
      <c r="G215" s="19" t="s">
        <v>99</v>
      </c>
      <c r="H215" s="19">
        <v>28</v>
      </c>
      <c r="I215" s="36">
        <f t="shared" si="20"/>
        <v>1.1000000000000001</v>
      </c>
      <c r="J215" s="37">
        <f t="shared" si="26"/>
        <v>21.12</v>
      </c>
      <c r="K215" s="38">
        <f>VLOOKUP(B215,'TINH TOAN'!$A$2:$C$46,3,0)</f>
        <v>222.76</v>
      </c>
      <c r="L215" s="40"/>
      <c r="M215" s="40"/>
      <c r="N215" s="40"/>
      <c r="O215" s="40"/>
      <c r="P215" s="42"/>
      <c r="Q215" s="42"/>
      <c r="R215" s="42"/>
      <c r="S215" s="42"/>
      <c r="T215" s="42"/>
      <c r="U215" s="40"/>
      <c r="V215" s="40"/>
      <c r="W215" s="40"/>
      <c r="X215" s="42"/>
      <c r="Y215" s="42"/>
      <c r="Z215" s="42"/>
      <c r="AA215" s="42"/>
      <c r="AB215" s="42"/>
      <c r="AC215" s="42"/>
      <c r="AD215" s="42"/>
      <c r="AE215" s="42"/>
      <c r="AF215" s="19">
        <v>5</v>
      </c>
      <c r="AG215" s="19">
        <v>5</v>
      </c>
      <c r="AH215" s="19">
        <v>5</v>
      </c>
      <c r="AI215" s="19">
        <v>5</v>
      </c>
      <c r="AJ215" s="19">
        <v>5</v>
      </c>
      <c r="AK215" s="19">
        <v>5</v>
      </c>
      <c r="AL215" s="19">
        <v>5</v>
      </c>
      <c r="AM215" s="42"/>
      <c r="AN215" s="42"/>
      <c r="AO215" s="42"/>
      <c r="AP215" s="42"/>
      <c r="AQ215" s="42"/>
      <c r="AR215" s="42"/>
      <c r="AS215" s="42"/>
      <c r="AT215" s="42"/>
      <c r="AU215" s="42"/>
      <c r="AV215" s="19" t="s">
        <v>137</v>
      </c>
      <c r="AW215" s="42"/>
      <c r="BE215" s="19" t="s">
        <v>452</v>
      </c>
    </row>
    <row r="216" spans="1:57" ht="15">
      <c r="A216" s="96" t="s">
        <v>135</v>
      </c>
      <c r="B216" s="19" t="s">
        <v>112</v>
      </c>
      <c r="C216" s="19" t="s">
        <v>348</v>
      </c>
      <c r="D216" s="19">
        <v>1</v>
      </c>
      <c r="E216" s="32">
        <f t="shared" si="21"/>
        <v>32</v>
      </c>
      <c r="F216" s="19">
        <v>107163</v>
      </c>
      <c r="G216" s="19" t="s">
        <v>99</v>
      </c>
      <c r="H216" s="19">
        <v>27</v>
      </c>
      <c r="I216" s="36">
        <f t="shared" si="20"/>
        <v>1.1000000000000001</v>
      </c>
      <c r="J216" s="37">
        <f t="shared" si="26"/>
        <v>21.12</v>
      </c>
      <c r="K216" s="38">
        <f>VLOOKUP(B216,'TINH TOAN'!$A$2:$C$46,3,0)</f>
        <v>63.36</v>
      </c>
      <c r="L216" s="40"/>
      <c r="M216" s="40"/>
      <c r="N216" s="40"/>
      <c r="O216" s="40"/>
      <c r="P216" s="42"/>
      <c r="Q216" s="42"/>
      <c r="R216" s="42"/>
      <c r="S216" s="42"/>
      <c r="T216" s="42"/>
      <c r="U216" s="40"/>
      <c r="V216" s="40"/>
      <c r="W216" s="40"/>
      <c r="X216" s="42"/>
      <c r="Y216" s="42"/>
      <c r="Z216" s="42"/>
      <c r="AA216" s="42"/>
      <c r="AB216" s="42"/>
      <c r="AC216" s="42"/>
      <c r="AD216" s="42"/>
      <c r="AE216" s="42"/>
      <c r="AF216" s="19">
        <v>5</v>
      </c>
      <c r="AG216" s="19">
        <v>5</v>
      </c>
      <c r="AH216" s="19">
        <v>5</v>
      </c>
      <c r="AI216" s="19">
        <v>5</v>
      </c>
      <c r="AJ216" s="19">
        <v>5</v>
      </c>
      <c r="AK216" s="19">
        <v>5</v>
      </c>
      <c r="AL216" s="19">
        <v>5</v>
      </c>
      <c r="AM216" s="42"/>
      <c r="AN216" s="42"/>
      <c r="AO216" s="42"/>
      <c r="AP216" s="42"/>
      <c r="AQ216" s="42"/>
      <c r="AR216" s="42"/>
      <c r="AS216" s="42"/>
      <c r="AT216" s="42"/>
      <c r="AU216" s="42"/>
      <c r="AV216" s="19" t="s">
        <v>137</v>
      </c>
      <c r="AW216" s="42"/>
      <c r="BE216" s="19" t="s">
        <v>452</v>
      </c>
    </row>
    <row r="217" spans="1:57" ht="19.5" customHeight="1">
      <c r="A217" s="96" t="s">
        <v>177</v>
      </c>
      <c r="B217" s="19" t="s">
        <v>136</v>
      </c>
      <c r="C217" s="19" t="s">
        <v>348</v>
      </c>
      <c r="D217" s="19">
        <v>1</v>
      </c>
      <c r="E217" s="32">
        <f t="shared" si="21"/>
        <v>32</v>
      </c>
      <c r="F217" s="19">
        <v>107164</v>
      </c>
      <c r="G217" s="19" t="s">
        <v>99</v>
      </c>
      <c r="H217" s="19">
        <v>34</v>
      </c>
      <c r="I217" s="36">
        <f t="shared" si="20"/>
        <v>1.2</v>
      </c>
      <c r="J217" s="37">
        <f t="shared" si="26"/>
        <v>23.04</v>
      </c>
      <c r="K217" s="38">
        <f>VLOOKUP(B217,'TINH TOAN'!$A$2:$C$46,3,0)</f>
        <v>349.54000000000008</v>
      </c>
      <c r="L217" s="178"/>
      <c r="M217" s="178" t="s">
        <v>554</v>
      </c>
      <c r="N217" s="178" t="s">
        <v>555</v>
      </c>
      <c r="O217" s="21" t="s">
        <v>506</v>
      </c>
      <c r="P217" s="42"/>
      <c r="Q217" s="42"/>
      <c r="R217" s="42"/>
      <c r="S217" s="42"/>
      <c r="T217" s="42"/>
      <c r="U217" s="40"/>
      <c r="V217" s="40"/>
      <c r="W217" s="40"/>
      <c r="X217" s="42"/>
      <c r="Y217" s="42"/>
      <c r="Z217" s="42"/>
      <c r="AA217" s="42"/>
      <c r="AB217" s="42"/>
      <c r="AC217" s="42"/>
      <c r="AD217" s="42"/>
      <c r="AF217" s="136">
        <v>4</v>
      </c>
      <c r="AG217" s="136">
        <v>4</v>
      </c>
      <c r="AH217" s="136">
        <v>4</v>
      </c>
      <c r="AI217" s="136">
        <v>4</v>
      </c>
      <c r="AJ217" s="136">
        <v>4</v>
      </c>
      <c r="AK217" s="136">
        <v>4</v>
      </c>
      <c r="AL217" s="136">
        <v>4</v>
      </c>
      <c r="AM217" s="136">
        <v>4</v>
      </c>
      <c r="AN217" s="42"/>
      <c r="AO217" s="42"/>
      <c r="AP217" s="42"/>
      <c r="AQ217" s="42"/>
      <c r="AR217" s="42"/>
      <c r="AS217" s="42"/>
      <c r="AT217" s="42"/>
      <c r="AU217" s="42"/>
      <c r="AV217" s="19" t="s">
        <v>137</v>
      </c>
      <c r="AW217" s="42"/>
      <c r="BE217" s="19" t="s">
        <v>556</v>
      </c>
    </row>
    <row r="218" spans="1:57" ht="15">
      <c r="A218" s="96" t="s">
        <v>177</v>
      </c>
      <c r="B218" s="19" t="s">
        <v>136</v>
      </c>
      <c r="C218" s="19" t="s">
        <v>348</v>
      </c>
      <c r="D218" s="19">
        <v>1</v>
      </c>
      <c r="E218" s="32">
        <f t="shared" si="21"/>
        <v>32</v>
      </c>
      <c r="F218" s="19">
        <v>107164</v>
      </c>
      <c r="G218" s="19" t="s">
        <v>99</v>
      </c>
      <c r="H218" s="19">
        <v>34</v>
      </c>
      <c r="I218" s="36">
        <f t="shared" si="20"/>
        <v>1.2</v>
      </c>
      <c r="J218" s="37">
        <f t="shared" si="26"/>
        <v>23.04</v>
      </c>
      <c r="K218" s="38">
        <f>VLOOKUP(B218,'TINH TOAN'!$A$2:$C$46,3,0)</f>
        <v>349.54000000000008</v>
      </c>
      <c r="L218" s="40"/>
      <c r="M218" s="40"/>
      <c r="N218" s="40"/>
      <c r="O218" s="40"/>
      <c r="P218" s="42"/>
      <c r="Q218" s="42"/>
      <c r="R218" s="42"/>
      <c r="S218" s="42"/>
      <c r="T218" s="42"/>
      <c r="U218" s="40"/>
      <c r="V218" s="40"/>
      <c r="W218" s="40"/>
      <c r="X218" s="42"/>
      <c r="Y218" s="42"/>
      <c r="Z218" s="42"/>
      <c r="AA218" s="42"/>
      <c r="AB218" s="42"/>
      <c r="AC218" s="42"/>
      <c r="AD218" s="42"/>
      <c r="AF218" s="136">
        <v>4</v>
      </c>
      <c r="AG218" s="136">
        <v>4</v>
      </c>
      <c r="AH218" s="136">
        <v>4</v>
      </c>
      <c r="AI218" s="136">
        <v>4</v>
      </c>
      <c r="AJ218" s="136">
        <v>4</v>
      </c>
      <c r="AK218" s="136">
        <v>4</v>
      </c>
      <c r="AL218" s="136">
        <v>4</v>
      </c>
      <c r="AM218" s="136">
        <v>4</v>
      </c>
      <c r="AN218" s="42"/>
      <c r="AO218" s="42"/>
      <c r="AP218" s="42"/>
      <c r="AQ218" s="42"/>
      <c r="AR218" s="42"/>
      <c r="AS218" s="42"/>
      <c r="AT218" s="42"/>
      <c r="AU218" s="42"/>
      <c r="AV218" s="19" t="s">
        <v>137</v>
      </c>
      <c r="AW218" s="42"/>
      <c r="BE218" s="19" t="s">
        <v>556</v>
      </c>
    </row>
    <row r="219" spans="1:57" ht="15">
      <c r="A219" s="96" t="s">
        <v>139</v>
      </c>
      <c r="B219" s="19" t="s">
        <v>117</v>
      </c>
      <c r="C219" s="19" t="s">
        <v>348</v>
      </c>
      <c r="D219" s="19">
        <v>1</v>
      </c>
      <c r="E219" s="32">
        <f t="shared" si="21"/>
        <v>32</v>
      </c>
      <c r="F219" s="19">
        <v>107165</v>
      </c>
      <c r="G219" s="19" t="s">
        <v>99</v>
      </c>
      <c r="H219" s="19">
        <v>34</v>
      </c>
      <c r="I219" s="36">
        <f t="shared" si="20"/>
        <v>1.2</v>
      </c>
      <c r="J219" s="37">
        <f t="shared" si="26"/>
        <v>23.04</v>
      </c>
      <c r="K219" s="38">
        <f>VLOOKUP(B219,'TINH TOAN'!$A$2:$C$46,3,0)</f>
        <v>341.7000000000001</v>
      </c>
      <c r="L219" s="40"/>
      <c r="M219" s="40"/>
      <c r="N219" s="40"/>
      <c r="O219" s="40"/>
      <c r="P219" s="42"/>
      <c r="Q219" s="42"/>
      <c r="R219" s="42"/>
      <c r="S219" s="42"/>
      <c r="T219" s="42"/>
      <c r="U219" s="40"/>
      <c r="V219" s="40"/>
      <c r="W219" s="40"/>
      <c r="X219" s="42"/>
      <c r="Y219" s="42"/>
      <c r="Z219" s="42"/>
      <c r="AA219" s="42"/>
      <c r="AB219" s="42"/>
      <c r="AC219" s="42"/>
      <c r="AD219" s="42"/>
      <c r="AE219" s="42"/>
      <c r="AF219" s="19">
        <v>5</v>
      </c>
      <c r="AG219" s="19">
        <v>5</v>
      </c>
      <c r="AH219" s="19">
        <v>5</v>
      </c>
      <c r="AI219" s="19">
        <v>5</v>
      </c>
      <c r="AJ219" s="19">
        <v>5</v>
      </c>
      <c r="AK219" s="19">
        <v>5</v>
      </c>
      <c r="AL219" s="19">
        <v>5</v>
      </c>
      <c r="AM219" s="42"/>
      <c r="AN219" s="42"/>
      <c r="AO219" s="42"/>
      <c r="AP219" s="42"/>
      <c r="AQ219" s="42"/>
      <c r="AR219" s="42"/>
      <c r="AS219" s="42"/>
      <c r="AT219" s="42"/>
      <c r="AU219" s="42"/>
      <c r="AV219" s="19" t="s">
        <v>137</v>
      </c>
      <c r="AW219" s="42"/>
      <c r="BE219" s="19" t="s">
        <v>558</v>
      </c>
    </row>
    <row r="220" spans="1:57" ht="15">
      <c r="A220" s="96" t="s">
        <v>139</v>
      </c>
      <c r="B220" s="19" t="s">
        <v>117</v>
      </c>
      <c r="C220" s="19" t="s">
        <v>348</v>
      </c>
      <c r="D220" s="19">
        <v>1</v>
      </c>
      <c r="E220" s="32">
        <f t="shared" si="21"/>
        <v>32</v>
      </c>
      <c r="F220" s="19">
        <v>107165</v>
      </c>
      <c r="G220" s="19" t="s">
        <v>99</v>
      </c>
      <c r="H220" s="19">
        <v>34</v>
      </c>
      <c r="I220" s="36">
        <f t="shared" si="20"/>
        <v>1.2</v>
      </c>
      <c r="J220" s="37">
        <f t="shared" si="26"/>
        <v>23.04</v>
      </c>
      <c r="K220" s="38">
        <f>VLOOKUP(B220,'TINH TOAN'!$A$2:$C$46,3,0)</f>
        <v>341.7000000000001</v>
      </c>
      <c r="L220" s="40"/>
      <c r="M220" s="40"/>
      <c r="N220" s="40"/>
      <c r="O220" s="40"/>
      <c r="P220" s="42"/>
      <c r="Q220" s="42"/>
      <c r="R220" s="42"/>
      <c r="S220" s="42"/>
      <c r="T220" s="42"/>
      <c r="U220" s="40"/>
      <c r="V220" s="40"/>
      <c r="W220" s="40"/>
      <c r="X220" s="42"/>
      <c r="Y220" s="42"/>
      <c r="Z220" s="42"/>
      <c r="AA220" s="42"/>
      <c r="AB220" s="42"/>
      <c r="AC220" s="42"/>
      <c r="AD220" s="42"/>
      <c r="AE220" s="42"/>
      <c r="AF220" s="19">
        <v>5</v>
      </c>
      <c r="AG220" s="19">
        <v>5</v>
      </c>
      <c r="AH220" s="19">
        <v>5</v>
      </c>
      <c r="AI220" s="19">
        <v>5</v>
      </c>
      <c r="AJ220" s="19">
        <v>5</v>
      </c>
      <c r="AK220" s="19">
        <v>5</v>
      </c>
      <c r="AL220" s="19">
        <v>5</v>
      </c>
      <c r="AM220" s="42"/>
      <c r="AN220" s="42"/>
      <c r="AO220" s="42"/>
      <c r="AP220" s="42"/>
      <c r="AQ220" s="42"/>
      <c r="AR220" s="42"/>
      <c r="AS220" s="42"/>
      <c r="AT220" s="42"/>
      <c r="AU220" s="42"/>
      <c r="AV220" s="19" t="s">
        <v>137</v>
      </c>
      <c r="AW220" s="42"/>
      <c r="BE220" s="19" t="s">
        <v>558</v>
      </c>
    </row>
    <row r="221" spans="1:57" ht="15">
      <c r="A221" s="96" t="s">
        <v>97</v>
      </c>
      <c r="B221" s="19" t="s">
        <v>85</v>
      </c>
      <c r="C221" s="19" t="s">
        <v>348</v>
      </c>
      <c r="D221" s="19">
        <v>1</v>
      </c>
      <c r="E221" s="32">
        <f t="shared" si="21"/>
        <v>32</v>
      </c>
      <c r="F221" s="19">
        <v>107166</v>
      </c>
      <c r="G221" s="19" t="s">
        <v>99</v>
      </c>
      <c r="H221" s="19">
        <v>32</v>
      </c>
      <c r="I221" s="36">
        <f t="shared" si="20"/>
        <v>1.2</v>
      </c>
      <c r="J221" s="37">
        <f t="shared" si="26"/>
        <v>23.04</v>
      </c>
      <c r="K221" s="38">
        <f>VLOOKUP(B221,'TINH TOAN'!$A$2:$C$46,3,0)</f>
        <v>394.94000000000005</v>
      </c>
      <c r="L221" s="40"/>
      <c r="M221" s="40"/>
      <c r="N221" s="40"/>
      <c r="O221" s="40"/>
      <c r="P221" s="42"/>
      <c r="Q221" s="42"/>
      <c r="R221" s="42"/>
      <c r="S221" s="42"/>
      <c r="T221" s="42"/>
      <c r="U221" s="40"/>
      <c r="V221" s="40"/>
      <c r="W221" s="40"/>
      <c r="X221" s="42"/>
      <c r="Y221" s="42"/>
      <c r="Z221" s="42"/>
      <c r="AA221" s="42"/>
      <c r="AB221" s="42"/>
      <c r="AC221" s="42"/>
      <c r="AD221" s="42"/>
      <c r="AE221" s="42"/>
      <c r="AF221" s="19">
        <v>5</v>
      </c>
      <c r="AG221" s="19">
        <v>5</v>
      </c>
      <c r="AH221" s="19">
        <v>5</v>
      </c>
      <c r="AI221" s="19">
        <v>5</v>
      </c>
      <c r="AJ221" s="19">
        <v>5</v>
      </c>
      <c r="AK221" s="19">
        <v>5</v>
      </c>
      <c r="AL221" s="19">
        <v>5</v>
      </c>
      <c r="AM221" s="42"/>
      <c r="AN221" s="42"/>
      <c r="AO221" s="42"/>
      <c r="AP221" s="42"/>
      <c r="AQ221" s="42"/>
      <c r="AR221" s="42"/>
      <c r="AS221" s="42"/>
      <c r="AT221" s="42"/>
      <c r="AU221" s="42"/>
      <c r="AV221" s="19" t="s">
        <v>137</v>
      </c>
      <c r="AW221" s="42"/>
      <c r="BE221" s="19" t="s">
        <v>553</v>
      </c>
    </row>
    <row r="222" spans="1:57" ht="15">
      <c r="A222" s="96" t="s">
        <v>135</v>
      </c>
      <c r="B222" s="19" t="s">
        <v>112</v>
      </c>
      <c r="C222" s="19" t="s">
        <v>348</v>
      </c>
      <c r="D222" s="19">
        <v>1</v>
      </c>
      <c r="E222" s="32">
        <f t="shared" si="21"/>
        <v>32</v>
      </c>
      <c r="F222" s="19">
        <v>107166</v>
      </c>
      <c r="G222" s="19" t="s">
        <v>99</v>
      </c>
      <c r="H222" s="19">
        <v>32</v>
      </c>
      <c r="I222" s="36">
        <f t="shared" si="20"/>
        <v>1.2</v>
      </c>
      <c r="J222" s="37">
        <f t="shared" si="26"/>
        <v>23.04</v>
      </c>
      <c r="K222" s="38">
        <f>VLOOKUP(B222,'TINH TOAN'!$A$2:$C$46,3,0)</f>
        <v>63.36</v>
      </c>
      <c r="L222" s="40"/>
      <c r="M222" s="40"/>
      <c r="N222" s="40"/>
      <c r="O222" s="40"/>
      <c r="P222" s="42"/>
      <c r="Q222" s="42"/>
      <c r="R222" s="42"/>
      <c r="S222" s="42"/>
      <c r="T222" s="42"/>
      <c r="U222" s="40"/>
      <c r="V222" s="40"/>
      <c r="W222" s="40"/>
      <c r="X222" s="42"/>
      <c r="Y222" s="42"/>
      <c r="Z222" s="42"/>
      <c r="AA222" s="42"/>
      <c r="AB222" s="42"/>
      <c r="AC222" s="42"/>
      <c r="AD222" s="42"/>
      <c r="AE222" s="42"/>
      <c r="AF222" s="19">
        <v>5</v>
      </c>
      <c r="AG222" s="19">
        <v>5</v>
      </c>
      <c r="AH222" s="19">
        <v>5</v>
      </c>
      <c r="AI222" s="19">
        <v>5</v>
      </c>
      <c r="AJ222" s="19">
        <v>5</v>
      </c>
      <c r="AK222" s="19">
        <v>5</v>
      </c>
      <c r="AL222" s="19">
        <v>5</v>
      </c>
      <c r="AM222" s="42"/>
      <c r="AN222" s="42"/>
      <c r="AO222" s="42"/>
      <c r="AP222" s="42"/>
      <c r="AQ222" s="42"/>
      <c r="AR222" s="42"/>
      <c r="AS222" s="42"/>
      <c r="AT222" s="42"/>
      <c r="AU222" s="42"/>
      <c r="AV222" s="19" t="s">
        <v>137</v>
      </c>
      <c r="AW222" s="42"/>
      <c r="BE222" s="19" t="s">
        <v>553</v>
      </c>
    </row>
    <row r="223" spans="1:57" ht="15">
      <c r="A223" s="96" t="s">
        <v>179</v>
      </c>
      <c r="B223" s="19" t="s">
        <v>128</v>
      </c>
      <c r="C223" s="19" t="s">
        <v>348</v>
      </c>
      <c r="D223" s="19">
        <v>1</v>
      </c>
      <c r="E223" s="32">
        <f t="shared" si="21"/>
        <v>32</v>
      </c>
      <c r="F223" s="19">
        <v>107167</v>
      </c>
      <c r="G223" s="19" t="s">
        <v>99</v>
      </c>
      <c r="H223" s="19">
        <v>27</v>
      </c>
      <c r="I223" s="36">
        <f t="shared" si="20"/>
        <v>1.1000000000000001</v>
      </c>
      <c r="J223" s="37">
        <f t="shared" si="26"/>
        <v>21.12</v>
      </c>
      <c r="K223" s="38">
        <f>VLOOKUP(B223,'TINH TOAN'!$A$2:$C$46,3,0)</f>
        <v>365.24</v>
      </c>
      <c r="L223" s="40"/>
      <c r="M223" s="40"/>
      <c r="N223" s="40"/>
      <c r="O223" s="40"/>
      <c r="P223" s="42"/>
      <c r="Q223" s="42"/>
      <c r="R223" s="42"/>
      <c r="S223" s="42"/>
      <c r="T223" s="42"/>
      <c r="U223" s="40"/>
      <c r="V223" s="40"/>
      <c r="W223" s="40"/>
      <c r="X223" s="42"/>
      <c r="Y223" s="42"/>
      <c r="Z223" s="42"/>
      <c r="AA223" s="42"/>
      <c r="AB223" s="42"/>
      <c r="AC223" s="42"/>
      <c r="AD223" s="42"/>
      <c r="AE223" s="42"/>
      <c r="AF223" s="19">
        <v>5</v>
      </c>
      <c r="AG223" s="19">
        <v>5</v>
      </c>
      <c r="AH223" s="19">
        <v>5</v>
      </c>
      <c r="AI223" s="19">
        <v>5</v>
      </c>
      <c r="AJ223" s="19">
        <v>5</v>
      </c>
      <c r="AK223" s="19">
        <v>5</v>
      </c>
      <c r="AL223" s="19">
        <v>5</v>
      </c>
      <c r="AM223" s="42"/>
      <c r="AN223" s="42"/>
      <c r="AO223" s="42"/>
      <c r="AP223" s="42"/>
      <c r="AQ223" s="42"/>
      <c r="AR223" s="42"/>
      <c r="AS223" s="42"/>
      <c r="AT223" s="42"/>
      <c r="AU223" s="42"/>
      <c r="AV223" s="19" t="s">
        <v>137</v>
      </c>
      <c r="AW223" s="42"/>
      <c r="BE223" s="19" t="s">
        <v>561</v>
      </c>
    </row>
    <row r="224" spans="1:57" ht="15">
      <c r="A224" s="96" t="s">
        <v>179</v>
      </c>
      <c r="B224" s="19" t="s">
        <v>128</v>
      </c>
      <c r="C224" s="19" t="s">
        <v>348</v>
      </c>
      <c r="D224" s="19">
        <v>1</v>
      </c>
      <c r="E224" s="32">
        <f t="shared" si="21"/>
        <v>32</v>
      </c>
      <c r="F224" s="19">
        <v>107167</v>
      </c>
      <c r="G224" s="19" t="s">
        <v>99</v>
      </c>
      <c r="H224" s="19">
        <v>27</v>
      </c>
      <c r="I224" s="36">
        <f t="shared" si="20"/>
        <v>1.1000000000000001</v>
      </c>
      <c r="J224" s="37">
        <f t="shared" si="26"/>
        <v>21.12</v>
      </c>
      <c r="K224" s="38">
        <f>VLOOKUP(B224,'TINH TOAN'!$A$2:$C$46,3,0)</f>
        <v>365.24</v>
      </c>
      <c r="L224" s="40"/>
      <c r="M224" s="40"/>
      <c r="N224" s="40"/>
      <c r="O224" s="40"/>
      <c r="P224" s="42"/>
      <c r="Q224" s="42"/>
      <c r="R224" s="42"/>
      <c r="S224" s="42"/>
      <c r="T224" s="42"/>
      <c r="U224" s="40"/>
      <c r="V224" s="40"/>
      <c r="W224" s="40"/>
      <c r="X224" s="42"/>
      <c r="Y224" s="42"/>
      <c r="Z224" s="42"/>
      <c r="AA224" s="42"/>
      <c r="AB224" s="42"/>
      <c r="AC224" s="42"/>
      <c r="AD224" s="42"/>
      <c r="AE224" s="42"/>
      <c r="AF224" s="19">
        <v>5</v>
      </c>
      <c r="AG224" s="19">
        <v>5</v>
      </c>
      <c r="AH224" s="19">
        <v>5</v>
      </c>
      <c r="AI224" s="19">
        <v>5</v>
      </c>
      <c r="AJ224" s="19">
        <v>5</v>
      </c>
      <c r="AK224" s="19">
        <v>5</v>
      </c>
      <c r="AL224" s="19">
        <v>5</v>
      </c>
      <c r="AM224" s="42"/>
      <c r="AN224" s="42"/>
      <c r="AO224" s="42"/>
      <c r="AP224" s="42"/>
      <c r="AQ224" s="42"/>
      <c r="AR224" s="42"/>
      <c r="AS224" s="42"/>
      <c r="AT224" s="42"/>
      <c r="AU224" s="42"/>
      <c r="AV224" s="19" t="s">
        <v>137</v>
      </c>
      <c r="AW224" s="42"/>
      <c r="BE224" s="19" t="s">
        <v>561</v>
      </c>
    </row>
    <row r="225" spans="1:57" ht="15">
      <c r="A225" s="96" t="s">
        <v>180</v>
      </c>
      <c r="B225" s="19" t="s">
        <v>149</v>
      </c>
      <c r="C225" s="19" t="s">
        <v>348</v>
      </c>
      <c r="D225" s="19">
        <v>1</v>
      </c>
      <c r="E225" s="32">
        <f t="shared" si="21"/>
        <v>32</v>
      </c>
      <c r="F225" s="19">
        <v>107169</v>
      </c>
      <c r="G225" s="19" t="s">
        <v>252</v>
      </c>
      <c r="H225" s="19">
        <v>37</v>
      </c>
      <c r="I225" s="36">
        <f t="shared" si="20"/>
        <v>1.4</v>
      </c>
      <c r="J225" s="37">
        <f t="shared" si="26"/>
        <v>26.88</v>
      </c>
      <c r="K225" s="38">
        <f>VLOOKUP(B225,'TINH TOAN'!$A$2:$C$46,3,0)</f>
        <v>346.82</v>
      </c>
      <c r="L225" s="40"/>
      <c r="M225" s="40"/>
      <c r="N225" s="40"/>
      <c r="O225" s="40"/>
      <c r="P225" s="42"/>
      <c r="Q225" s="42"/>
      <c r="R225" s="42"/>
      <c r="S225" s="42"/>
      <c r="T225" s="42"/>
      <c r="U225" s="40"/>
      <c r="V225" s="40"/>
      <c r="W225" s="40"/>
      <c r="X225" s="42"/>
      <c r="Y225" s="42"/>
      <c r="Z225" s="42"/>
      <c r="AA225" s="42"/>
      <c r="AB225" s="42"/>
      <c r="AC225" s="42"/>
      <c r="AD225" s="42"/>
      <c r="AE225" s="42"/>
      <c r="AF225" s="42"/>
      <c r="AG225" s="42"/>
      <c r="AH225" s="19">
        <v>8</v>
      </c>
      <c r="AI225" s="19">
        <v>8</v>
      </c>
      <c r="AJ225" s="19">
        <v>8</v>
      </c>
      <c r="AK225" s="19">
        <v>8</v>
      </c>
      <c r="AL225" s="42"/>
      <c r="AM225" s="42"/>
      <c r="AN225" s="42"/>
      <c r="AO225" s="42"/>
      <c r="AP225" s="42"/>
      <c r="AQ225" s="42"/>
      <c r="AR225" s="42"/>
      <c r="AS225" s="42"/>
      <c r="AT225" s="42"/>
      <c r="AU225" s="42"/>
      <c r="AV225" s="19" t="s">
        <v>137</v>
      </c>
      <c r="AW225" s="42"/>
      <c r="BE225" s="19" t="s">
        <v>552</v>
      </c>
    </row>
    <row r="226" spans="1:57" ht="15">
      <c r="A226" s="96" t="s">
        <v>113</v>
      </c>
      <c r="B226" s="19" t="s">
        <v>26</v>
      </c>
      <c r="C226" s="19" t="s">
        <v>348</v>
      </c>
      <c r="D226" s="19">
        <v>1</v>
      </c>
      <c r="E226" s="32">
        <f t="shared" si="21"/>
        <v>32</v>
      </c>
      <c r="F226" s="19">
        <v>107169</v>
      </c>
      <c r="G226" s="19" t="s">
        <v>252</v>
      </c>
      <c r="H226" s="19">
        <v>37</v>
      </c>
      <c r="I226" s="36">
        <f t="shared" si="20"/>
        <v>1.4</v>
      </c>
      <c r="J226" s="37">
        <f t="shared" si="26"/>
        <v>26.88</v>
      </c>
      <c r="K226" s="38">
        <f>VLOOKUP(B226,'TINH TOAN'!$A$2:$C$46,3,0)</f>
        <v>444.85999999999996</v>
      </c>
      <c r="L226" s="40"/>
      <c r="M226" s="40"/>
      <c r="N226" s="40"/>
      <c r="O226" s="40"/>
      <c r="P226" s="42"/>
      <c r="Q226" s="42"/>
      <c r="R226" s="42"/>
      <c r="S226" s="42"/>
      <c r="T226" s="42"/>
      <c r="U226" s="40"/>
      <c r="V226" s="40"/>
      <c r="W226" s="40"/>
      <c r="X226" s="42"/>
      <c r="Y226" s="42"/>
      <c r="Z226" s="42"/>
      <c r="AA226" s="42"/>
      <c r="AB226" s="42"/>
      <c r="AC226" s="42"/>
      <c r="AD226" s="42"/>
      <c r="AE226" s="42"/>
      <c r="AF226" s="42"/>
      <c r="AG226" s="42"/>
      <c r="AH226" s="19">
        <v>8</v>
      </c>
      <c r="AI226" s="19">
        <v>8</v>
      </c>
      <c r="AJ226" s="19">
        <v>8</v>
      </c>
      <c r="AK226" s="19">
        <v>8</v>
      </c>
      <c r="AL226" s="42"/>
      <c r="AM226" s="42"/>
      <c r="AN226" s="42"/>
      <c r="AO226" s="42"/>
      <c r="AP226" s="42"/>
      <c r="AQ226" s="42"/>
      <c r="AR226" s="42"/>
      <c r="AS226" s="42"/>
      <c r="AT226" s="42"/>
      <c r="AU226" s="42"/>
      <c r="AV226" s="19" t="s">
        <v>137</v>
      </c>
      <c r="AW226" s="42"/>
      <c r="BE226" s="19" t="s">
        <v>552</v>
      </c>
    </row>
    <row r="227" spans="1:57" ht="12.75">
      <c r="K227" s="134"/>
      <c r="L227" s="186"/>
      <c r="M227" s="186"/>
      <c r="N227" s="186"/>
      <c r="O227" s="186"/>
    </row>
    <row r="228" spans="1:57" ht="12.75">
      <c r="K228" s="134"/>
      <c r="L228" s="186"/>
      <c r="M228" s="186"/>
      <c r="N228" s="186"/>
      <c r="O228" s="186"/>
    </row>
    <row r="229" spans="1:57" ht="12.75">
      <c r="K229" s="134"/>
      <c r="L229" s="186"/>
      <c r="M229" s="186"/>
      <c r="N229" s="186"/>
      <c r="O229" s="186"/>
    </row>
    <row r="230" spans="1:57" ht="12.75">
      <c r="K230" s="134"/>
      <c r="L230" s="186"/>
      <c r="M230" s="186"/>
      <c r="N230" s="186"/>
      <c r="O230" s="186"/>
    </row>
    <row r="231" spans="1:57" ht="12.75">
      <c r="K231" s="134"/>
      <c r="L231" s="186"/>
      <c r="M231" s="186"/>
      <c r="N231" s="186"/>
      <c r="O231" s="186"/>
    </row>
    <row r="232" spans="1:57" ht="12.75">
      <c r="K232" s="134"/>
      <c r="L232" s="186"/>
      <c r="M232" s="186"/>
      <c r="N232" s="186"/>
      <c r="O232" s="186"/>
    </row>
    <row r="233" spans="1:57" ht="12.75">
      <c r="K233" s="134"/>
      <c r="L233" s="186"/>
      <c r="M233" s="186"/>
      <c r="N233" s="186"/>
      <c r="O233" s="186"/>
    </row>
    <row r="234" spans="1:57" ht="12.75">
      <c r="K234" s="134"/>
      <c r="L234" s="186"/>
      <c r="M234" s="186"/>
      <c r="N234" s="186"/>
      <c r="O234" s="186"/>
    </row>
    <row r="235" spans="1:57" ht="12.75">
      <c r="K235" s="134"/>
      <c r="L235" s="186"/>
      <c r="M235" s="186"/>
      <c r="N235" s="186"/>
      <c r="O235" s="186"/>
    </row>
    <row r="236" spans="1:57" ht="12.75">
      <c r="K236" s="134"/>
      <c r="L236" s="186"/>
      <c r="M236" s="186"/>
      <c r="N236" s="186"/>
      <c r="O236" s="186"/>
    </row>
    <row r="237" spans="1:57" ht="12.75">
      <c r="K237" s="134"/>
      <c r="L237" s="186"/>
      <c r="M237" s="186"/>
      <c r="N237" s="186"/>
      <c r="O237" s="186"/>
    </row>
    <row r="238" spans="1:57" ht="12.75">
      <c r="K238" s="134"/>
      <c r="L238" s="186"/>
      <c r="M238" s="186"/>
      <c r="N238" s="186"/>
      <c r="O238" s="186"/>
    </row>
    <row r="239" spans="1:57" ht="12.75">
      <c r="K239" s="134"/>
      <c r="L239" s="186"/>
      <c r="M239" s="186"/>
      <c r="N239" s="186"/>
      <c r="O239" s="186"/>
    </row>
    <row r="240" spans="1:57" ht="12.75">
      <c r="K240" s="134"/>
      <c r="L240" s="186"/>
      <c r="M240" s="186"/>
      <c r="N240" s="186"/>
      <c r="O240" s="186"/>
    </row>
    <row r="241" spans="11:15" ht="12.75">
      <c r="K241" s="134"/>
      <c r="L241" s="186"/>
      <c r="M241" s="186"/>
      <c r="N241" s="186"/>
      <c r="O241" s="186"/>
    </row>
    <row r="242" spans="11:15" ht="12.75">
      <c r="K242" s="134"/>
      <c r="L242" s="186"/>
      <c r="M242" s="186"/>
      <c r="N242" s="186"/>
      <c r="O242" s="186"/>
    </row>
    <row r="243" spans="11:15" ht="12.75">
      <c r="K243" s="134"/>
      <c r="L243" s="186"/>
      <c r="M243" s="186"/>
      <c r="N243" s="186"/>
      <c r="O243" s="186"/>
    </row>
    <row r="244" spans="11:15" ht="12.75">
      <c r="K244" s="134"/>
      <c r="L244" s="186"/>
      <c r="M244" s="186"/>
      <c r="N244" s="186"/>
      <c r="O244" s="186"/>
    </row>
    <row r="245" spans="11:15" ht="12.75">
      <c r="K245" s="134"/>
      <c r="L245" s="186"/>
      <c r="M245" s="186"/>
      <c r="N245" s="186"/>
      <c r="O245" s="186"/>
    </row>
    <row r="246" spans="11:15" ht="12.75">
      <c r="K246" s="134"/>
      <c r="L246" s="186"/>
      <c r="M246" s="186"/>
      <c r="N246" s="186"/>
      <c r="O246" s="186"/>
    </row>
    <row r="247" spans="11:15" ht="12.75">
      <c r="K247" s="134"/>
      <c r="L247" s="186"/>
      <c r="M247" s="186"/>
      <c r="N247" s="186"/>
      <c r="O247" s="186"/>
    </row>
    <row r="248" spans="11:15" ht="12.75">
      <c r="K248" s="134"/>
      <c r="L248" s="186"/>
      <c r="M248" s="186"/>
      <c r="N248" s="186"/>
      <c r="O248" s="186"/>
    </row>
    <row r="249" spans="11:15" ht="12.75">
      <c r="K249" s="134"/>
      <c r="L249" s="186"/>
      <c r="M249" s="186"/>
      <c r="N249" s="186"/>
      <c r="O249" s="186"/>
    </row>
    <row r="250" spans="11:15" ht="12.75">
      <c r="K250" s="134"/>
      <c r="L250" s="186"/>
      <c r="M250" s="186"/>
      <c r="N250" s="186"/>
      <c r="O250" s="186"/>
    </row>
    <row r="251" spans="11:15" ht="12.75">
      <c r="K251" s="134"/>
      <c r="L251" s="186"/>
      <c r="M251" s="186"/>
      <c r="N251" s="186"/>
      <c r="O251" s="186"/>
    </row>
    <row r="252" spans="11:15" ht="12.75">
      <c r="K252" s="134"/>
      <c r="L252" s="186"/>
      <c r="M252" s="186"/>
      <c r="N252" s="186"/>
      <c r="O252" s="186"/>
    </row>
    <row r="253" spans="11:15" ht="12.75">
      <c r="K253" s="134"/>
      <c r="L253" s="186"/>
      <c r="M253" s="186"/>
      <c r="N253" s="186"/>
      <c r="O253" s="186"/>
    </row>
    <row r="254" spans="11:15" ht="12.75">
      <c r="K254" s="134"/>
      <c r="L254" s="186"/>
      <c r="M254" s="186"/>
      <c r="N254" s="186"/>
      <c r="O254" s="186"/>
    </row>
    <row r="255" spans="11:15" ht="12.75">
      <c r="K255" s="134"/>
      <c r="L255" s="186"/>
      <c r="M255" s="186"/>
      <c r="N255" s="186"/>
      <c r="O255" s="186"/>
    </row>
    <row r="256" spans="11:15" ht="12.75">
      <c r="K256" s="134"/>
      <c r="L256" s="186"/>
      <c r="M256" s="186"/>
      <c r="N256" s="186"/>
      <c r="O256" s="186"/>
    </row>
    <row r="257" spans="11:15" ht="12.75">
      <c r="K257" s="134"/>
      <c r="L257" s="186"/>
      <c r="M257" s="186"/>
      <c r="N257" s="186"/>
      <c r="O257" s="186"/>
    </row>
    <row r="258" spans="11:15" ht="12.75">
      <c r="K258" s="134"/>
      <c r="L258" s="186"/>
      <c r="M258" s="186"/>
      <c r="N258" s="186"/>
      <c r="O258" s="186"/>
    </row>
    <row r="259" spans="11:15" ht="12.75">
      <c r="K259" s="134"/>
      <c r="L259" s="186"/>
      <c r="M259" s="186"/>
      <c r="N259" s="186"/>
      <c r="O259" s="186"/>
    </row>
    <row r="260" spans="11:15" ht="12.75">
      <c r="K260" s="134"/>
      <c r="L260" s="186"/>
      <c r="M260" s="186"/>
      <c r="N260" s="186"/>
      <c r="O260" s="186"/>
    </row>
    <row r="261" spans="11:15" ht="12.75">
      <c r="K261" s="134"/>
      <c r="L261" s="186"/>
      <c r="M261" s="186"/>
      <c r="N261" s="186"/>
      <c r="O261" s="186"/>
    </row>
    <row r="262" spans="11:15" ht="12.75">
      <c r="K262" s="134"/>
      <c r="L262" s="186"/>
      <c r="M262" s="186"/>
      <c r="N262" s="186"/>
      <c r="O262" s="186"/>
    </row>
    <row r="263" spans="11:15" ht="12.75">
      <c r="K263" s="134"/>
      <c r="L263" s="186"/>
      <c r="M263" s="186"/>
      <c r="N263" s="186"/>
      <c r="O263" s="186"/>
    </row>
    <row r="264" spans="11:15" ht="12.75">
      <c r="K264" s="134"/>
      <c r="L264" s="186"/>
      <c r="M264" s="186"/>
      <c r="N264" s="186"/>
      <c r="O264" s="186"/>
    </row>
    <row r="265" spans="11:15" ht="12.75">
      <c r="K265" s="134"/>
      <c r="L265" s="186"/>
      <c r="M265" s="186"/>
      <c r="N265" s="186"/>
      <c r="O265" s="186"/>
    </row>
    <row r="266" spans="11:15" ht="12.75">
      <c r="K266" s="134"/>
      <c r="L266" s="186"/>
      <c r="M266" s="186"/>
      <c r="N266" s="186"/>
      <c r="O266" s="186"/>
    </row>
    <row r="267" spans="11:15" ht="12.75">
      <c r="K267" s="134"/>
      <c r="L267" s="186"/>
      <c r="M267" s="186"/>
      <c r="N267" s="186"/>
      <c r="O267" s="186"/>
    </row>
    <row r="268" spans="11:15" ht="12.75">
      <c r="K268" s="134"/>
      <c r="L268" s="186"/>
      <c r="M268" s="186"/>
      <c r="N268" s="186"/>
      <c r="O268" s="186"/>
    </row>
    <row r="269" spans="11:15" ht="12.75">
      <c r="K269" s="134"/>
      <c r="L269" s="186"/>
      <c r="M269" s="186"/>
      <c r="N269" s="186"/>
      <c r="O269" s="186"/>
    </row>
    <row r="270" spans="11:15" ht="12.75">
      <c r="K270" s="134"/>
      <c r="L270" s="186"/>
      <c r="M270" s="186"/>
      <c r="N270" s="186"/>
      <c r="O270" s="186"/>
    </row>
    <row r="271" spans="11:15" ht="12.75">
      <c r="K271" s="134"/>
      <c r="L271" s="186"/>
      <c r="M271" s="186"/>
      <c r="N271" s="186"/>
      <c r="O271" s="186"/>
    </row>
    <row r="272" spans="11:15" ht="12.75">
      <c r="K272" s="134"/>
      <c r="L272" s="186"/>
      <c r="M272" s="186"/>
      <c r="N272" s="186"/>
      <c r="O272" s="186"/>
    </row>
    <row r="273" spans="11:15" ht="12.75">
      <c r="K273" s="134"/>
      <c r="L273" s="186"/>
      <c r="M273" s="186"/>
      <c r="N273" s="186"/>
      <c r="O273" s="186"/>
    </row>
    <row r="274" spans="11:15" ht="12.75">
      <c r="K274" s="134"/>
      <c r="L274" s="186"/>
      <c r="M274" s="186"/>
      <c r="N274" s="186"/>
      <c r="O274" s="186"/>
    </row>
    <row r="275" spans="11:15" ht="12.75">
      <c r="K275" s="134"/>
      <c r="L275" s="186"/>
      <c r="M275" s="186"/>
      <c r="N275" s="186"/>
      <c r="O275" s="186"/>
    </row>
    <row r="276" spans="11:15" ht="12.75">
      <c r="K276" s="134"/>
      <c r="L276" s="186"/>
      <c r="M276" s="186"/>
      <c r="N276" s="186"/>
      <c r="O276" s="186"/>
    </row>
    <row r="277" spans="11:15" ht="12.75">
      <c r="K277" s="134"/>
      <c r="L277" s="186"/>
      <c r="M277" s="186"/>
      <c r="N277" s="186"/>
      <c r="O277" s="186"/>
    </row>
    <row r="278" spans="11:15" ht="12.75">
      <c r="K278" s="134"/>
      <c r="L278" s="186"/>
      <c r="M278" s="186"/>
      <c r="N278" s="186"/>
      <c r="O278" s="186"/>
    </row>
    <row r="279" spans="11:15" ht="12.75">
      <c r="K279" s="134"/>
      <c r="L279" s="186"/>
      <c r="M279" s="186"/>
      <c r="N279" s="186"/>
      <c r="O279" s="186"/>
    </row>
    <row r="280" spans="11:15" ht="12.75">
      <c r="K280" s="134"/>
      <c r="L280" s="186"/>
      <c r="M280" s="186"/>
      <c r="N280" s="186"/>
      <c r="O280" s="186"/>
    </row>
    <row r="281" spans="11:15" ht="12.75">
      <c r="K281" s="134"/>
      <c r="L281" s="186"/>
      <c r="M281" s="186"/>
      <c r="N281" s="186"/>
      <c r="O281" s="186"/>
    </row>
    <row r="282" spans="11:15" ht="12.75">
      <c r="K282" s="134"/>
      <c r="L282" s="186"/>
      <c r="M282" s="186"/>
      <c r="N282" s="186"/>
      <c r="O282" s="186"/>
    </row>
    <row r="283" spans="11:15" ht="12.75">
      <c r="K283" s="134"/>
      <c r="L283" s="186"/>
      <c r="M283" s="186"/>
      <c r="N283" s="186"/>
      <c r="O283" s="186"/>
    </row>
    <row r="284" spans="11:15" ht="12.75">
      <c r="K284" s="134"/>
      <c r="L284" s="186"/>
      <c r="M284" s="186"/>
      <c r="N284" s="186"/>
      <c r="O284" s="186"/>
    </row>
    <row r="285" spans="11:15" ht="12.75">
      <c r="K285" s="134"/>
      <c r="L285" s="186"/>
      <c r="M285" s="186"/>
      <c r="N285" s="186"/>
      <c r="O285" s="186"/>
    </row>
    <row r="286" spans="11:15" ht="12.75">
      <c r="K286" s="134"/>
      <c r="L286" s="186"/>
      <c r="M286" s="186"/>
      <c r="N286" s="186"/>
      <c r="O286" s="186"/>
    </row>
    <row r="287" spans="11:15" ht="12.75">
      <c r="K287" s="134"/>
      <c r="L287" s="186"/>
      <c r="M287" s="186"/>
      <c r="N287" s="186"/>
      <c r="O287" s="186"/>
    </row>
    <row r="288" spans="11:15" ht="12.75">
      <c r="K288" s="134"/>
      <c r="L288" s="186"/>
      <c r="M288" s="186"/>
      <c r="N288" s="186"/>
      <c r="O288" s="186"/>
    </row>
    <row r="289" spans="11:15" ht="12.75">
      <c r="K289" s="134"/>
      <c r="L289" s="186"/>
      <c r="M289" s="186"/>
      <c r="N289" s="186"/>
      <c r="O289" s="186"/>
    </row>
    <row r="290" spans="11:15" ht="12.75">
      <c r="K290" s="134"/>
      <c r="L290" s="186"/>
      <c r="M290" s="186"/>
      <c r="N290" s="186"/>
      <c r="O290" s="186"/>
    </row>
    <row r="291" spans="11:15" ht="12.75">
      <c r="K291" s="134"/>
      <c r="L291" s="186"/>
      <c r="M291" s="186"/>
      <c r="N291" s="186"/>
      <c r="O291" s="186"/>
    </row>
    <row r="292" spans="11:15" ht="12.75">
      <c r="K292" s="134"/>
      <c r="L292" s="186"/>
      <c r="M292" s="186"/>
      <c r="N292" s="186"/>
      <c r="O292" s="186"/>
    </row>
    <row r="293" spans="11:15" ht="12.75">
      <c r="K293" s="134"/>
      <c r="L293" s="186"/>
      <c r="M293" s="186"/>
      <c r="N293" s="186"/>
      <c r="O293" s="186"/>
    </row>
    <row r="294" spans="11:15" ht="12.75">
      <c r="K294" s="134"/>
      <c r="L294" s="186"/>
      <c r="M294" s="186"/>
      <c r="N294" s="186"/>
      <c r="O294" s="186"/>
    </row>
    <row r="295" spans="11:15" ht="12.75">
      <c r="K295" s="134"/>
      <c r="L295" s="186"/>
      <c r="M295" s="186"/>
      <c r="N295" s="186"/>
      <c r="O295" s="186"/>
    </row>
    <row r="296" spans="11:15" ht="12.75">
      <c r="K296" s="134"/>
      <c r="L296" s="186"/>
      <c r="M296" s="186"/>
      <c r="N296" s="186"/>
      <c r="O296" s="186"/>
    </row>
    <row r="297" spans="11:15" ht="12.75">
      <c r="K297" s="134"/>
      <c r="L297" s="186"/>
      <c r="M297" s="186"/>
      <c r="N297" s="186"/>
      <c r="O297" s="186"/>
    </row>
    <row r="298" spans="11:15" ht="12.75">
      <c r="K298" s="134"/>
      <c r="L298" s="186"/>
      <c r="M298" s="186"/>
      <c r="N298" s="186"/>
      <c r="O298" s="186"/>
    </row>
    <row r="299" spans="11:15" ht="12.75">
      <c r="K299" s="134"/>
      <c r="L299" s="186"/>
      <c r="M299" s="186"/>
      <c r="N299" s="186"/>
      <c r="O299" s="186"/>
    </row>
    <row r="300" spans="11:15" ht="12.75">
      <c r="K300" s="134"/>
      <c r="L300" s="186"/>
      <c r="M300" s="186"/>
      <c r="N300" s="186"/>
      <c r="O300" s="186"/>
    </row>
    <row r="301" spans="11:15" ht="12.75">
      <c r="K301" s="134"/>
      <c r="L301" s="186"/>
      <c r="M301" s="186"/>
      <c r="N301" s="186"/>
      <c r="O301" s="186"/>
    </row>
    <row r="302" spans="11:15" ht="12.75">
      <c r="K302" s="134"/>
      <c r="L302" s="186"/>
      <c r="M302" s="186"/>
      <c r="N302" s="186"/>
      <c r="O302" s="186"/>
    </row>
    <row r="303" spans="11:15" ht="12.75">
      <c r="K303" s="134"/>
      <c r="L303" s="186"/>
      <c r="M303" s="186"/>
      <c r="N303" s="186"/>
      <c r="O303" s="186"/>
    </row>
    <row r="304" spans="11:15" ht="12.75">
      <c r="K304" s="134"/>
      <c r="L304" s="186"/>
      <c r="M304" s="186"/>
      <c r="N304" s="186"/>
      <c r="O304" s="186"/>
    </row>
    <row r="305" spans="11:15" ht="12.75">
      <c r="K305" s="134"/>
      <c r="L305" s="186"/>
      <c r="M305" s="186"/>
      <c r="N305" s="186"/>
      <c r="O305" s="186"/>
    </row>
    <row r="306" spans="11:15" ht="12.75">
      <c r="K306" s="134"/>
      <c r="L306" s="186"/>
      <c r="M306" s="186"/>
      <c r="N306" s="186"/>
      <c r="O306" s="186"/>
    </row>
    <row r="307" spans="11:15" ht="12.75">
      <c r="K307" s="134"/>
      <c r="L307" s="186"/>
      <c r="M307" s="186"/>
      <c r="N307" s="186"/>
      <c r="O307" s="186"/>
    </row>
    <row r="308" spans="11:15" ht="12.75">
      <c r="K308" s="134"/>
      <c r="L308" s="186"/>
      <c r="M308" s="186"/>
      <c r="N308" s="186"/>
      <c r="O308" s="186"/>
    </row>
    <row r="309" spans="11:15" ht="12.75">
      <c r="K309" s="134"/>
      <c r="L309" s="186"/>
      <c r="M309" s="186"/>
      <c r="N309" s="186"/>
      <c r="O309" s="186"/>
    </row>
    <row r="310" spans="11:15" ht="12.75">
      <c r="K310" s="134"/>
      <c r="L310" s="186"/>
      <c r="M310" s="186"/>
      <c r="N310" s="186"/>
      <c r="O310" s="186"/>
    </row>
    <row r="311" spans="11:15" ht="12.75">
      <c r="K311" s="134"/>
      <c r="L311" s="186"/>
      <c r="M311" s="186"/>
      <c r="N311" s="186"/>
      <c r="O311" s="186"/>
    </row>
    <row r="312" spans="11:15" ht="12.75">
      <c r="K312" s="134"/>
      <c r="L312" s="186"/>
      <c r="M312" s="186"/>
      <c r="N312" s="186"/>
      <c r="O312" s="186"/>
    </row>
    <row r="313" spans="11:15" ht="12.75">
      <c r="K313" s="134"/>
      <c r="L313" s="186"/>
      <c r="M313" s="186"/>
      <c r="N313" s="186"/>
      <c r="O313" s="186"/>
    </row>
    <row r="314" spans="11:15" ht="12.75">
      <c r="K314" s="134"/>
      <c r="L314" s="186"/>
      <c r="M314" s="186"/>
      <c r="N314" s="186"/>
      <c r="O314" s="186"/>
    </row>
    <row r="315" spans="11:15" ht="12.75">
      <c r="K315" s="134"/>
      <c r="L315" s="186"/>
      <c r="M315" s="186"/>
      <c r="N315" s="186"/>
      <c r="O315" s="186"/>
    </row>
    <row r="316" spans="11:15" ht="12.75">
      <c r="K316" s="134"/>
      <c r="L316" s="186"/>
      <c r="M316" s="186"/>
      <c r="N316" s="186"/>
      <c r="O316" s="186"/>
    </row>
    <row r="317" spans="11:15" ht="12.75">
      <c r="K317" s="134"/>
      <c r="L317" s="186"/>
      <c r="M317" s="186"/>
      <c r="N317" s="186"/>
      <c r="O317" s="186"/>
    </row>
    <row r="318" spans="11:15" ht="12.75">
      <c r="K318" s="134"/>
      <c r="L318" s="186"/>
      <c r="M318" s="186"/>
      <c r="N318" s="186"/>
      <c r="O318" s="186"/>
    </row>
    <row r="319" spans="11:15" ht="12.75">
      <c r="K319" s="134"/>
      <c r="L319" s="186"/>
      <c r="M319" s="186"/>
      <c r="N319" s="186"/>
      <c r="O319" s="186"/>
    </row>
    <row r="320" spans="11:15" ht="12.75">
      <c r="K320" s="134"/>
      <c r="L320" s="186"/>
      <c r="M320" s="186"/>
      <c r="N320" s="186"/>
      <c r="O320" s="186"/>
    </row>
    <row r="321" spans="11:15" ht="12.75">
      <c r="K321" s="134"/>
      <c r="L321" s="186"/>
      <c r="M321" s="186"/>
      <c r="N321" s="186"/>
      <c r="O321" s="186"/>
    </row>
    <row r="322" spans="11:15" ht="12.75">
      <c r="K322" s="134"/>
      <c r="L322" s="186"/>
      <c r="M322" s="186"/>
      <c r="N322" s="186"/>
      <c r="O322" s="186"/>
    </row>
    <row r="323" spans="11:15" ht="12.75">
      <c r="K323" s="134"/>
      <c r="L323" s="186"/>
      <c r="M323" s="186"/>
      <c r="N323" s="186"/>
      <c r="O323" s="186"/>
    </row>
    <row r="324" spans="11:15" ht="12.75">
      <c r="K324" s="134"/>
      <c r="L324" s="186"/>
      <c r="M324" s="186"/>
      <c r="N324" s="186"/>
      <c r="O324" s="186"/>
    </row>
    <row r="325" spans="11:15" ht="12.75">
      <c r="K325" s="134"/>
      <c r="L325" s="186"/>
      <c r="M325" s="186"/>
      <c r="N325" s="186"/>
      <c r="O325" s="186"/>
    </row>
    <row r="326" spans="11:15" ht="12.75">
      <c r="K326" s="134"/>
      <c r="L326" s="186"/>
      <c r="M326" s="186"/>
      <c r="N326" s="186"/>
      <c r="O326" s="186"/>
    </row>
    <row r="327" spans="11:15" ht="12.75">
      <c r="K327" s="134"/>
      <c r="L327" s="186"/>
      <c r="M327" s="186"/>
      <c r="N327" s="186"/>
      <c r="O327" s="186"/>
    </row>
    <row r="328" spans="11:15" ht="12.75">
      <c r="K328" s="134"/>
      <c r="L328" s="186"/>
      <c r="M328" s="186"/>
      <c r="N328" s="186"/>
      <c r="O328" s="186"/>
    </row>
    <row r="329" spans="11:15" ht="12.75">
      <c r="K329" s="134"/>
      <c r="L329" s="186"/>
      <c r="M329" s="186"/>
      <c r="N329" s="186"/>
      <c r="O329" s="186"/>
    </row>
    <row r="330" spans="11:15" ht="12.75">
      <c r="K330" s="134"/>
      <c r="L330" s="186"/>
      <c r="M330" s="186"/>
      <c r="N330" s="186"/>
      <c r="O330" s="186"/>
    </row>
    <row r="331" spans="11:15" ht="12.75">
      <c r="K331" s="134"/>
      <c r="L331" s="186"/>
      <c r="M331" s="186"/>
      <c r="N331" s="186"/>
      <c r="O331" s="186"/>
    </row>
    <row r="332" spans="11:15" ht="12.75">
      <c r="K332" s="134"/>
      <c r="L332" s="186"/>
      <c r="M332" s="186"/>
      <c r="N332" s="186"/>
      <c r="O332" s="186"/>
    </row>
    <row r="333" spans="11:15" ht="12.75">
      <c r="K333" s="134"/>
      <c r="L333" s="186"/>
      <c r="M333" s="186"/>
      <c r="N333" s="186"/>
      <c r="O333" s="186"/>
    </row>
    <row r="334" spans="11:15" ht="12.75">
      <c r="K334" s="134"/>
      <c r="L334" s="186"/>
      <c r="M334" s="186"/>
      <c r="N334" s="186"/>
      <c r="O334" s="186"/>
    </row>
    <row r="335" spans="11:15" ht="12.75">
      <c r="K335" s="134"/>
      <c r="L335" s="186"/>
      <c r="M335" s="186"/>
      <c r="N335" s="186"/>
      <c r="O335" s="186"/>
    </row>
    <row r="336" spans="11:15" ht="12.75">
      <c r="K336" s="134"/>
      <c r="L336" s="186"/>
      <c r="M336" s="186"/>
      <c r="N336" s="186"/>
      <c r="O336" s="186"/>
    </row>
    <row r="337" spans="11:15" ht="12.75">
      <c r="K337" s="134"/>
      <c r="L337" s="186"/>
      <c r="M337" s="186"/>
      <c r="N337" s="186"/>
      <c r="O337" s="186"/>
    </row>
    <row r="338" spans="11:15" ht="12.75">
      <c r="K338" s="134"/>
      <c r="L338" s="186"/>
      <c r="M338" s="186"/>
      <c r="N338" s="186"/>
      <c r="O338" s="186"/>
    </row>
    <row r="339" spans="11:15" ht="12.75">
      <c r="K339" s="134"/>
      <c r="L339" s="186"/>
      <c r="M339" s="186"/>
      <c r="N339" s="186"/>
      <c r="O339" s="186"/>
    </row>
    <row r="340" spans="11:15" ht="12.75">
      <c r="K340" s="134"/>
      <c r="L340" s="186"/>
      <c r="M340" s="186"/>
      <c r="N340" s="186"/>
      <c r="O340" s="186"/>
    </row>
    <row r="341" spans="11:15" ht="12.75">
      <c r="K341" s="134"/>
      <c r="L341" s="186"/>
      <c r="M341" s="186"/>
      <c r="N341" s="186"/>
      <c r="O341" s="186"/>
    </row>
    <row r="342" spans="11:15" ht="12.75">
      <c r="K342" s="134"/>
      <c r="L342" s="186"/>
      <c r="M342" s="186"/>
      <c r="N342" s="186"/>
      <c r="O342" s="186"/>
    </row>
    <row r="343" spans="11:15" ht="12.75">
      <c r="K343" s="134"/>
      <c r="L343" s="186"/>
      <c r="M343" s="186"/>
      <c r="N343" s="186"/>
      <c r="O343" s="186"/>
    </row>
    <row r="344" spans="11:15" ht="12.75">
      <c r="K344" s="134"/>
      <c r="L344" s="186"/>
      <c r="M344" s="186"/>
      <c r="N344" s="186"/>
      <c r="O344" s="186"/>
    </row>
    <row r="345" spans="11:15" ht="12.75">
      <c r="K345" s="134"/>
      <c r="L345" s="186"/>
      <c r="M345" s="186"/>
      <c r="N345" s="186"/>
      <c r="O345" s="186"/>
    </row>
    <row r="346" spans="11:15" ht="12.75">
      <c r="K346" s="134"/>
      <c r="L346" s="186"/>
      <c r="M346" s="186"/>
      <c r="N346" s="186"/>
      <c r="O346" s="186"/>
    </row>
    <row r="347" spans="11:15" ht="12.75">
      <c r="K347" s="134"/>
      <c r="L347" s="186"/>
      <c r="M347" s="186"/>
      <c r="N347" s="186"/>
      <c r="O347" s="186"/>
    </row>
    <row r="348" spans="11:15" ht="12.75">
      <c r="K348" s="134"/>
      <c r="L348" s="186"/>
      <c r="M348" s="186"/>
      <c r="N348" s="186"/>
      <c r="O348" s="186"/>
    </row>
    <row r="349" spans="11:15" ht="12.75">
      <c r="K349" s="134"/>
      <c r="L349" s="186"/>
      <c r="M349" s="186"/>
      <c r="N349" s="186"/>
      <c r="O349" s="186"/>
    </row>
    <row r="350" spans="11:15" ht="12.75">
      <c r="K350" s="134"/>
      <c r="L350" s="186"/>
      <c r="M350" s="186"/>
      <c r="N350" s="186"/>
      <c r="O350" s="186"/>
    </row>
    <row r="351" spans="11:15" ht="12.75">
      <c r="K351" s="134"/>
      <c r="L351" s="186"/>
      <c r="M351" s="186"/>
      <c r="N351" s="186"/>
      <c r="O351" s="186"/>
    </row>
    <row r="352" spans="11:15" ht="12.75">
      <c r="K352" s="134"/>
      <c r="L352" s="186"/>
      <c r="M352" s="186"/>
      <c r="N352" s="186"/>
      <c r="O352" s="186"/>
    </row>
    <row r="353" spans="11:15" ht="12.75">
      <c r="K353" s="134"/>
      <c r="L353" s="186"/>
      <c r="M353" s="186"/>
      <c r="N353" s="186"/>
      <c r="O353" s="186"/>
    </row>
    <row r="354" spans="11:15" ht="12.75">
      <c r="K354" s="134"/>
      <c r="L354" s="186"/>
      <c r="M354" s="186"/>
      <c r="N354" s="186"/>
      <c r="O354" s="186"/>
    </row>
    <row r="355" spans="11:15" ht="12.75">
      <c r="K355" s="134"/>
      <c r="L355" s="186"/>
      <c r="M355" s="186"/>
      <c r="N355" s="186"/>
      <c r="O355" s="186"/>
    </row>
    <row r="356" spans="11:15" ht="12.75">
      <c r="K356" s="134"/>
      <c r="L356" s="186"/>
      <c r="M356" s="186"/>
      <c r="N356" s="186"/>
      <c r="O356" s="186"/>
    </row>
    <row r="357" spans="11:15" ht="12.75">
      <c r="K357" s="134"/>
      <c r="L357" s="186"/>
      <c r="M357" s="186"/>
      <c r="N357" s="186"/>
      <c r="O357" s="186"/>
    </row>
    <row r="358" spans="11:15" ht="12.75">
      <c r="K358" s="134"/>
      <c r="L358" s="186"/>
      <c r="M358" s="186"/>
      <c r="N358" s="186"/>
      <c r="O358" s="186"/>
    </row>
    <row r="359" spans="11:15" ht="12.75">
      <c r="K359" s="134"/>
      <c r="L359" s="186"/>
      <c r="M359" s="186"/>
      <c r="N359" s="186"/>
      <c r="O359" s="186"/>
    </row>
    <row r="360" spans="11:15" ht="12.75">
      <c r="K360" s="134"/>
      <c r="L360" s="186"/>
      <c r="M360" s="186"/>
      <c r="N360" s="186"/>
      <c r="O360" s="186"/>
    </row>
    <row r="361" spans="11:15" ht="12.75">
      <c r="K361" s="134"/>
      <c r="L361" s="186"/>
      <c r="M361" s="186"/>
      <c r="N361" s="186"/>
      <c r="O361" s="186"/>
    </row>
    <row r="362" spans="11:15" ht="12.75">
      <c r="K362" s="134"/>
      <c r="L362" s="186"/>
      <c r="M362" s="186"/>
      <c r="N362" s="186"/>
      <c r="O362" s="186"/>
    </row>
    <row r="363" spans="11:15" ht="12.75">
      <c r="K363" s="134"/>
      <c r="L363" s="186"/>
      <c r="M363" s="186"/>
      <c r="N363" s="186"/>
      <c r="O363" s="186"/>
    </row>
    <row r="364" spans="11:15" ht="12.75">
      <c r="K364" s="134"/>
      <c r="L364" s="186"/>
      <c r="M364" s="186"/>
      <c r="N364" s="186"/>
      <c r="O364" s="186"/>
    </row>
    <row r="365" spans="11:15" ht="12.75">
      <c r="K365" s="134"/>
      <c r="L365" s="186"/>
      <c r="M365" s="186"/>
      <c r="N365" s="186"/>
      <c r="O365" s="186"/>
    </row>
    <row r="366" spans="11:15" ht="12.75">
      <c r="K366" s="134"/>
      <c r="L366" s="186"/>
      <c r="M366" s="186"/>
      <c r="N366" s="186"/>
      <c r="O366" s="186"/>
    </row>
    <row r="367" spans="11:15" ht="12.75">
      <c r="K367" s="134"/>
      <c r="L367" s="186"/>
      <c r="M367" s="186"/>
      <c r="N367" s="186"/>
      <c r="O367" s="186"/>
    </row>
    <row r="368" spans="11:15" ht="12.75">
      <c r="K368" s="134"/>
      <c r="L368" s="186"/>
      <c r="M368" s="186"/>
      <c r="N368" s="186"/>
      <c r="O368" s="186"/>
    </row>
    <row r="369" spans="11:15" ht="12.75">
      <c r="K369" s="134"/>
      <c r="L369" s="186"/>
      <c r="M369" s="186"/>
      <c r="N369" s="186"/>
      <c r="O369" s="186"/>
    </row>
    <row r="370" spans="11:15" ht="12.75">
      <c r="K370" s="134"/>
      <c r="L370" s="186"/>
      <c r="M370" s="186"/>
      <c r="N370" s="186"/>
      <c r="O370" s="186"/>
    </row>
    <row r="371" spans="11:15" ht="12.75">
      <c r="K371" s="134"/>
      <c r="L371" s="186"/>
      <c r="M371" s="186"/>
      <c r="N371" s="186"/>
      <c r="O371" s="186"/>
    </row>
    <row r="372" spans="11:15" ht="12.75">
      <c r="K372" s="134"/>
      <c r="L372" s="186"/>
      <c r="M372" s="186"/>
      <c r="N372" s="186"/>
      <c r="O372" s="186"/>
    </row>
    <row r="373" spans="11:15" ht="12.75">
      <c r="K373" s="134"/>
      <c r="L373" s="186"/>
      <c r="M373" s="186"/>
      <c r="N373" s="186"/>
      <c r="O373" s="186"/>
    </row>
    <row r="374" spans="11:15" ht="12.75">
      <c r="K374" s="134"/>
      <c r="L374" s="186"/>
      <c r="M374" s="186"/>
      <c r="N374" s="186"/>
      <c r="O374" s="186"/>
    </row>
    <row r="375" spans="11:15" ht="12.75">
      <c r="K375" s="134"/>
      <c r="L375" s="186"/>
      <c r="M375" s="186"/>
      <c r="N375" s="186"/>
      <c r="O375" s="186"/>
    </row>
    <row r="376" spans="11:15" ht="12.75">
      <c r="K376" s="134"/>
      <c r="L376" s="186"/>
      <c r="M376" s="186"/>
      <c r="N376" s="186"/>
      <c r="O376" s="186"/>
    </row>
    <row r="377" spans="11:15" ht="12.75">
      <c r="K377" s="134"/>
      <c r="L377" s="186"/>
      <c r="M377" s="186"/>
      <c r="N377" s="186"/>
      <c r="O377" s="186"/>
    </row>
    <row r="378" spans="11:15" ht="12.75">
      <c r="K378" s="134"/>
      <c r="L378" s="186"/>
      <c r="M378" s="186"/>
      <c r="N378" s="186"/>
      <c r="O378" s="186"/>
    </row>
    <row r="379" spans="11:15" ht="12.75">
      <c r="K379" s="134"/>
      <c r="L379" s="186"/>
      <c r="M379" s="186"/>
      <c r="N379" s="186"/>
      <c r="O379" s="186"/>
    </row>
    <row r="380" spans="11:15" ht="12.75">
      <c r="K380" s="134"/>
      <c r="L380" s="186"/>
      <c r="M380" s="186"/>
      <c r="N380" s="186"/>
      <c r="O380" s="186"/>
    </row>
    <row r="381" spans="11:15" ht="12.75">
      <c r="K381" s="134"/>
      <c r="L381" s="186"/>
      <c r="M381" s="186"/>
      <c r="N381" s="186"/>
      <c r="O381" s="186"/>
    </row>
    <row r="382" spans="11:15" ht="12.75">
      <c r="K382" s="134"/>
      <c r="L382" s="186"/>
      <c r="M382" s="186"/>
      <c r="N382" s="186"/>
      <c r="O382" s="186"/>
    </row>
    <row r="383" spans="11:15" ht="12.75">
      <c r="K383" s="134"/>
      <c r="L383" s="186"/>
      <c r="M383" s="186"/>
      <c r="N383" s="186"/>
      <c r="O383" s="186"/>
    </row>
    <row r="384" spans="11:15" ht="12.75">
      <c r="K384" s="134"/>
      <c r="L384" s="186"/>
      <c r="M384" s="186"/>
      <c r="N384" s="186"/>
      <c r="O384" s="186"/>
    </row>
    <row r="385" spans="11:15" ht="12.75">
      <c r="K385" s="134"/>
      <c r="L385" s="186"/>
      <c r="M385" s="186"/>
      <c r="N385" s="186"/>
      <c r="O385" s="186"/>
    </row>
    <row r="386" spans="11:15" ht="12.75">
      <c r="K386" s="134"/>
      <c r="L386" s="186"/>
      <c r="M386" s="186"/>
      <c r="N386" s="186"/>
      <c r="O386" s="186"/>
    </row>
    <row r="387" spans="11:15" ht="12.75">
      <c r="K387" s="134"/>
      <c r="L387" s="186"/>
      <c r="M387" s="186"/>
      <c r="N387" s="186"/>
      <c r="O387" s="186"/>
    </row>
    <row r="388" spans="11:15" ht="12.75">
      <c r="K388" s="134"/>
      <c r="L388" s="186"/>
      <c r="M388" s="186"/>
      <c r="N388" s="186"/>
      <c r="O388" s="186"/>
    </row>
    <row r="389" spans="11:15" ht="12.75">
      <c r="K389" s="134"/>
      <c r="L389" s="186"/>
      <c r="M389" s="186"/>
      <c r="N389" s="186"/>
      <c r="O389" s="186"/>
    </row>
    <row r="390" spans="11:15" ht="12.75">
      <c r="K390" s="134"/>
      <c r="L390" s="186"/>
      <c r="M390" s="186"/>
      <c r="N390" s="186"/>
      <c r="O390" s="186"/>
    </row>
    <row r="391" spans="11:15" ht="12.75">
      <c r="K391" s="134"/>
      <c r="L391" s="186"/>
      <c r="M391" s="186"/>
      <c r="N391" s="186"/>
      <c r="O391" s="186"/>
    </row>
    <row r="392" spans="11:15" ht="12.75">
      <c r="K392" s="134"/>
      <c r="L392" s="186"/>
      <c r="M392" s="186"/>
      <c r="N392" s="186"/>
      <c r="O392" s="186"/>
    </row>
    <row r="393" spans="11:15" ht="12.75">
      <c r="K393" s="134"/>
      <c r="L393" s="186"/>
      <c r="M393" s="186"/>
      <c r="N393" s="186"/>
      <c r="O393" s="186"/>
    </row>
    <row r="394" spans="11:15" ht="12.75">
      <c r="K394" s="134"/>
      <c r="L394" s="186"/>
      <c r="M394" s="186"/>
      <c r="N394" s="186"/>
      <c r="O394" s="186"/>
    </row>
    <row r="395" spans="11:15" ht="12.75">
      <c r="K395" s="134"/>
      <c r="L395" s="186"/>
      <c r="M395" s="186"/>
      <c r="N395" s="186"/>
      <c r="O395" s="186"/>
    </row>
    <row r="396" spans="11:15" ht="12.75">
      <c r="K396" s="134"/>
      <c r="L396" s="186"/>
      <c r="M396" s="186"/>
      <c r="N396" s="186"/>
      <c r="O396" s="186"/>
    </row>
    <row r="397" spans="11:15" ht="12.75">
      <c r="K397" s="134"/>
      <c r="L397" s="186"/>
      <c r="M397" s="186"/>
      <c r="N397" s="186"/>
      <c r="O397" s="186"/>
    </row>
    <row r="398" spans="11:15" ht="12.75">
      <c r="K398" s="134"/>
      <c r="L398" s="186"/>
      <c r="M398" s="186"/>
      <c r="N398" s="186"/>
      <c r="O398" s="186"/>
    </row>
    <row r="399" spans="11:15" ht="12.75">
      <c r="K399" s="134"/>
      <c r="L399" s="186"/>
      <c r="M399" s="186"/>
      <c r="N399" s="186"/>
      <c r="O399" s="186"/>
    </row>
    <row r="400" spans="11:15" ht="12.75">
      <c r="K400" s="134"/>
      <c r="L400" s="186"/>
      <c r="M400" s="186"/>
      <c r="N400" s="186"/>
      <c r="O400" s="186"/>
    </row>
    <row r="401" spans="11:15" ht="12.75">
      <c r="K401" s="134"/>
      <c r="L401" s="186"/>
      <c r="M401" s="186"/>
      <c r="N401" s="186"/>
      <c r="O401" s="186"/>
    </row>
    <row r="402" spans="11:15" ht="12.75">
      <c r="K402" s="134"/>
      <c r="L402" s="186"/>
      <c r="M402" s="186"/>
      <c r="N402" s="186"/>
      <c r="O402" s="186"/>
    </row>
    <row r="403" spans="11:15" ht="12.75">
      <c r="K403" s="134"/>
      <c r="L403" s="186"/>
      <c r="M403" s="186"/>
      <c r="N403" s="186"/>
      <c r="O403" s="186"/>
    </row>
    <row r="404" spans="11:15" ht="12.75">
      <c r="K404" s="134"/>
      <c r="L404" s="186"/>
      <c r="M404" s="186"/>
      <c r="N404" s="186"/>
      <c r="O404" s="186"/>
    </row>
    <row r="405" spans="11:15" ht="12.75">
      <c r="K405" s="134"/>
      <c r="L405" s="186"/>
      <c r="M405" s="186"/>
      <c r="N405" s="186"/>
      <c r="O405" s="186"/>
    </row>
    <row r="406" spans="11:15" ht="12.75">
      <c r="K406" s="134"/>
      <c r="L406" s="186"/>
      <c r="M406" s="186"/>
      <c r="N406" s="186"/>
      <c r="O406" s="186"/>
    </row>
    <row r="407" spans="11:15" ht="12.75">
      <c r="K407" s="134"/>
      <c r="L407" s="186"/>
      <c r="M407" s="186"/>
      <c r="N407" s="186"/>
      <c r="O407" s="186"/>
    </row>
    <row r="408" spans="11:15" ht="12.75">
      <c r="K408" s="134"/>
      <c r="L408" s="186"/>
      <c r="M408" s="186"/>
      <c r="N408" s="186"/>
      <c r="O408" s="186"/>
    </row>
    <row r="409" spans="11:15" ht="12.75">
      <c r="K409" s="134"/>
      <c r="L409" s="186"/>
      <c r="M409" s="186"/>
      <c r="N409" s="186"/>
      <c r="O409" s="186"/>
    </row>
    <row r="410" spans="11:15" ht="12.75">
      <c r="K410" s="134"/>
      <c r="L410" s="186"/>
      <c r="M410" s="186"/>
      <c r="N410" s="186"/>
      <c r="O410" s="186"/>
    </row>
    <row r="411" spans="11:15" ht="12.75">
      <c r="K411" s="134"/>
      <c r="L411" s="186"/>
      <c r="M411" s="186"/>
      <c r="N411" s="186"/>
      <c r="O411" s="186"/>
    </row>
    <row r="412" spans="11:15" ht="12.75">
      <c r="K412" s="134"/>
      <c r="L412" s="186"/>
      <c r="M412" s="186"/>
      <c r="N412" s="186"/>
      <c r="O412" s="186"/>
    </row>
    <row r="413" spans="11:15" ht="12.75">
      <c r="K413" s="134"/>
      <c r="L413" s="186"/>
      <c r="M413" s="186"/>
      <c r="N413" s="186"/>
      <c r="O413" s="186"/>
    </row>
    <row r="414" spans="11:15" ht="12.75">
      <c r="K414" s="134"/>
      <c r="L414" s="186"/>
      <c r="M414" s="186"/>
      <c r="N414" s="186"/>
      <c r="O414" s="186"/>
    </row>
    <row r="415" spans="11:15" ht="12.75">
      <c r="K415" s="134"/>
      <c r="L415" s="186"/>
      <c r="M415" s="186"/>
      <c r="N415" s="186"/>
      <c r="O415" s="186"/>
    </row>
    <row r="416" spans="11:15" ht="12.75">
      <c r="K416" s="134"/>
      <c r="L416" s="186"/>
      <c r="M416" s="186"/>
      <c r="N416" s="186"/>
      <c r="O416" s="186"/>
    </row>
    <row r="417" spans="11:15" ht="12.75">
      <c r="K417" s="134"/>
      <c r="L417" s="186"/>
      <c r="M417" s="186"/>
      <c r="N417" s="186"/>
      <c r="O417" s="186"/>
    </row>
    <row r="418" spans="11:15" ht="12.75">
      <c r="K418" s="134"/>
      <c r="L418" s="186"/>
      <c r="M418" s="186"/>
      <c r="N418" s="186"/>
      <c r="O418" s="186"/>
    </row>
    <row r="419" spans="11:15" ht="12.75">
      <c r="K419" s="134"/>
      <c r="L419" s="186"/>
      <c r="M419" s="186"/>
      <c r="N419" s="186"/>
      <c r="O419" s="186"/>
    </row>
    <row r="420" spans="11:15" ht="12.75">
      <c r="K420" s="134"/>
      <c r="L420" s="186"/>
      <c r="M420" s="186"/>
      <c r="N420" s="186"/>
      <c r="O420" s="186"/>
    </row>
    <row r="421" spans="11:15" ht="12.75">
      <c r="K421" s="134"/>
      <c r="L421" s="186"/>
      <c r="M421" s="186"/>
      <c r="N421" s="186"/>
      <c r="O421" s="186"/>
    </row>
    <row r="422" spans="11:15" ht="12.75">
      <c r="K422" s="134"/>
      <c r="L422" s="186"/>
      <c r="M422" s="186"/>
      <c r="N422" s="186"/>
      <c r="O422" s="186"/>
    </row>
    <row r="423" spans="11:15" ht="12.75">
      <c r="K423" s="134"/>
      <c r="L423" s="186"/>
      <c r="M423" s="186"/>
      <c r="N423" s="186"/>
      <c r="O423" s="186"/>
    </row>
    <row r="424" spans="11:15" ht="12.75">
      <c r="K424" s="134"/>
      <c r="L424" s="186"/>
      <c r="M424" s="186"/>
      <c r="N424" s="186"/>
      <c r="O424" s="186"/>
    </row>
    <row r="425" spans="11:15" ht="12.75">
      <c r="K425" s="134"/>
      <c r="L425" s="186"/>
      <c r="M425" s="186"/>
      <c r="N425" s="186"/>
      <c r="O425" s="186"/>
    </row>
    <row r="426" spans="11:15" ht="12.75">
      <c r="K426" s="134"/>
      <c r="L426" s="186"/>
      <c r="M426" s="186"/>
      <c r="N426" s="186"/>
      <c r="O426" s="186"/>
    </row>
    <row r="427" spans="11:15" ht="12.75">
      <c r="K427" s="134"/>
      <c r="L427" s="186"/>
      <c r="M427" s="186"/>
      <c r="N427" s="186"/>
      <c r="O427" s="186"/>
    </row>
    <row r="428" spans="11:15" ht="12.75">
      <c r="K428" s="134"/>
      <c r="L428" s="186"/>
      <c r="M428" s="186"/>
      <c r="N428" s="186"/>
      <c r="O428" s="186"/>
    </row>
    <row r="429" spans="11:15" ht="12.75">
      <c r="K429" s="134"/>
      <c r="L429" s="186"/>
      <c r="M429" s="186"/>
      <c r="N429" s="186"/>
      <c r="O429" s="186"/>
    </row>
    <row r="430" spans="11:15" ht="12.75">
      <c r="K430" s="134"/>
      <c r="L430" s="186"/>
      <c r="M430" s="186"/>
      <c r="N430" s="186"/>
      <c r="O430" s="186"/>
    </row>
    <row r="431" spans="11:15" ht="12.75">
      <c r="K431" s="134"/>
      <c r="L431" s="186"/>
      <c r="M431" s="186"/>
      <c r="N431" s="186"/>
      <c r="O431" s="186"/>
    </row>
    <row r="432" spans="11:15" ht="12.75">
      <c r="K432" s="134"/>
      <c r="L432" s="186"/>
      <c r="M432" s="186"/>
      <c r="N432" s="186"/>
      <c r="O432" s="186"/>
    </row>
    <row r="433" spans="11:15" ht="12.75">
      <c r="K433" s="134"/>
      <c r="L433" s="186"/>
      <c r="M433" s="186"/>
      <c r="N433" s="186"/>
      <c r="O433" s="186"/>
    </row>
    <row r="434" spans="11:15" ht="12.75">
      <c r="K434" s="134"/>
      <c r="L434" s="186"/>
      <c r="M434" s="186"/>
      <c r="N434" s="186"/>
      <c r="O434" s="186"/>
    </row>
    <row r="435" spans="11:15" ht="12.75">
      <c r="K435" s="134"/>
      <c r="L435" s="186"/>
      <c r="M435" s="186"/>
      <c r="N435" s="186"/>
      <c r="O435" s="186"/>
    </row>
    <row r="436" spans="11:15" ht="12.75">
      <c r="K436" s="134"/>
      <c r="L436" s="186"/>
      <c r="M436" s="186"/>
      <c r="N436" s="186"/>
      <c r="O436" s="186"/>
    </row>
    <row r="437" spans="11:15" ht="12.75">
      <c r="K437" s="134"/>
      <c r="L437" s="186"/>
      <c r="M437" s="186"/>
      <c r="N437" s="186"/>
      <c r="O437" s="186"/>
    </row>
    <row r="438" spans="11:15" ht="12.75">
      <c r="K438" s="134"/>
      <c r="L438" s="186"/>
      <c r="M438" s="186"/>
      <c r="N438" s="186"/>
      <c r="O438" s="186"/>
    </row>
    <row r="439" spans="11:15" ht="12.75">
      <c r="K439" s="134"/>
      <c r="L439" s="186"/>
      <c r="M439" s="186"/>
      <c r="N439" s="186"/>
      <c r="O439" s="186"/>
    </row>
    <row r="440" spans="11:15" ht="12.75">
      <c r="K440" s="134"/>
      <c r="L440" s="186"/>
      <c r="M440" s="186"/>
      <c r="N440" s="186"/>
      <c r="O440" s="186"/>
    </row>
    <row r="441" spans="11:15" ht="12.75">
      <c r="K441" s="134"/>
      <c r="L441" s="186"/>
      <c r="M441" s="186"/>
      <c r="N441" s="186"/>
      <c r="O441" s="186"/>
    </row>
    <row r="442" spans="11:15" ht="12.75">
      <c r="K442" s="134"/>
      <c r="L442" s="186"/>
      <c r="M442" s="186"/>
      <c r="N442" s="186"/>
      <c r="O442" s="186"/>
    </row>
    <row r="443" spans="11:15" ht="12.75">
      <c r="K443" s="134"/>
      <c r="L443" s="186"/>
      <c r="M443" s="186"/>
      <c r="N443" s="186"/>
      <c r="O443" s="186"/>
    </row>
    <row r="444" spans="11:15" ht="12.75">
      <c r="K444" s="134"/>
      <c r="L444" s="186"/>
      <c r="M444" s="186"/>
      <c r="N444" s="186"/>
      <c r="O444" s="186"/>
    </row>
    <row r="445" spans="11:15" ht="12.75">
      <c r="K445" s="134"/>
      <c r="L445" s="186"/>
      <c r="M445" s="186"/>
      <c r="N445" s="186"/>
      <c r="O445" s="186"/>
    </row>
    <row r="446" spans="11:15" ht="12.75">
      <c r="K446" s="134"/>
      <c r="L446" s="186"/>
      <c r="M446" s="186"/>
      <c r="N446" s="186"/>
      <c r="O446" s="186"/>
    </row>
    <row r="447" spans="11:15" ht="12.75">
      <c r="K447" s="134"/>
      <c r="L447" s="186"/>
      <c r="M447" s="186"/>
      <c r="N447" s="186"/>
      <c r="O447" s="186"/>
    </row>
    <row r="448" spans="11:15" ht="12.75">
      <c r="K448" s="134"/>
      <c r="L448" s="186"/>
      <c r="M448" s="186"/>
      <c r="N448" s="186"/>
      <c r="O448" s="186"/>
    </row>
    <row r="449" spans="11:15" ht="12.75">
      <c r="K449" s="134"/>
      <c r="L449" s="186"/>
      <c r="M449" s="186"/>
      <c r="N449" s="186"/>
      <c r="O449" s="186"/>
    </row>
    <row r="450" spans="11:15" ht="12.75">
      <c r="K450" s="134"/>
      <c r="L450" s="186"/>
      <c r="M450" s="186"/>
      <c r="N450" s="186"/>
      <c r="O450" s="186"/>
    </row>
    <row r="451" spans="11:15" ht="12.75">
      <c r="K451" s="134"/>
      <c r="L451" s="186"/>
      <c r="M451" s="186"/>
      <c r="N451" s="186"/>
      <c r="O451" s="186"/>
    </row>
    <row r="452" spans="11:15" ht="12.75">
      <c r="K452" s="134"/>
      <c r="L452" s="186"/>
      <c r="M452" s="186"/>
      <c r="N452" s="186"/>
      <c r="O452" s="186"/>
    </row>
    <row r="453" spans="11:15" ht="12.75">
      <c r="K453" s="134"/>
      <c r="L453" s="186"/>
      <c r="M453" s="186"/>
      <c r="N453" s="186"/>
      <c r="O453" s="186"/>
    </row>
    <row r="454" spans="11:15" ht="12.75">
      <c r="K454" s="134"/>
      <c r="L454" s="186"/>
      <c r="M454" s="186"/>
      <c r="N454" s="186"/>
      <c r="O454" s="186"/>
    </row>
    <row r="455" spans="11:15" ht="12.75">
      <c r="K455" s="134"/>
      <c r="L455" s="186"/>
      <c r="M455" s="186"/>
      <c r="N455" s="186"/>
      <c r="O455" s="186"/>
    </row>
    <row r="456" spans="11:15" ht="12.75">
      <c r="K456" s="134"/>
      <c r="L456" s="186"/>
      <c r="M456" s="186"/>
      <c r="N456" s="186"/>
      <c r="O456" s="186"/>
    </row>
    <row r="457" spans="11:15" ht="12.75">
      <c r="K457" s="134"/>
      <c r="L457" s="186"/>
      <c r="M457" s="186"/>
      <c r="N457" s="186"/>
      <c r="O457" s="186"/>
    </row>
    <row r="458" spans="11:15" ht="12.75">
      <c r="K458" s="134"/>
      <c r="L458" s="186"/>
      <c r="M458" s="186"/>
      <c r="N458" s="186"/>
      <c r="O458" s="186"/>
    </row>
    <row r="459" spans="11:15" ht="12.75">
      <c r="K459" s="134"/>
      <c r="L459" s="186"/>
      <c r="M459" s="186"/>
      <c r="N459" s="186"/>
      <c r="O459" s="186"/>
    </row>
    <row r="460" spans="11:15" ht="12.75">
      <c r="K460" s="134"/>
      <c r="L460" s="186"/>
      <c r="M460" s="186"/>
      <c r="N460" s="186"/>
      <c r="O460" s="186"/>
    </row>
    <row r="461" spans="11:15" ht="12.75">
      <c r="K461" s="134"/>
      <c r="L461" s="186"/>
      <c r="M461" s="186"/>
      <c r="N461" s="186"/>
      <c r="O461" s="186"/>
    </row>
    <row r="462" spans="11:15" ht="12.75">
      <c r="K462" s="134"/>
      <c r="L462" s="186"/>
      <c r="M462" s="186"/>
      <c r="N462" s="186"/>
      <c r="O462" s="186"/>
    </row>
    <row r="463" spans="11:15" ht="12.75">
      <c r="K463" s="134"/>
      <c r="L463" s="186"/>
      <c r="M463" s="186"/>
      <c r="N463" s="186"/>
      <c r="O463" s="186"/>
    </row>
    <row r="464" spans="11:15" ht="12.75">
      <c r="K464" s="134"/>
      <c r="L464" s="186"/>
      <c r="M464" s="186"/>
      <c r="N464" s="186"/>
      <c r="O464" s="186"/>
    </row>
    <row r="465" spans="11:15" ht="12.75">
      <c r="K465" s="134"/>
      <c r="L465" s="186"/>
      <c r="M465" s="186"/>
      <c r="N465" s="186"/>
      <c r="O465" s="186"/>
    </row>
    <row r="466" spans="11:15" ht="12.75">
      <c r="K466" s="134"/>
      <c r="L466" s="186"/>
      <c r="M466" s="186"/>
      <c r="N466" s="186"/>
      <c r="O466" s="186"/>
    </row>
    <row r="467" spans="11:15" ht="12.75">
      <c r="K467" s="134"/>
      <c r="L467" s="186"/>
      <c r="M467" s="186"/>
      <c r="N467" s="186"/>
      <c r="O467" s="186"/>
    </row>
    <row r="468" spans="11:15" ht="12.75">
      <c r="K468" s="134"/>
      <c r="L468" s="186"/>
      <c r="M468" s="186"/>
      <c r="N468" s="186"/>
      <c r="O468" s="186"/>
    </row>
    <row r="469" spans="11:15" ht="12.75">
      <c r="K469" s="134"/>
      <c r="L469" s="186"/>
      <c r="M469" s="186"/>
      <c r="N469" s="186"/>
      <c r="O469" s="186"/>
    </row>
    <row r="470" spans="11:15" ht="12.75">
      <c r="K470" s="134"/>
      <c r="L470" s="186"/>
      <c r="M470" s="186"/>
      <c r="N470" s="186"/>
      <c r="O470" s="186"/>
    </row>
    <row r="471" spans="11:15" ht="12.75">
      <c r="K471" s="134"/>
      <c r="L471" s="186"/>
      <c r="M471" s="186"/>
      <c r="N471" s="186"/>
      <c r="O471" s="186"/>
    </row>
    <row r="472" spans="11:15" ht="12.75">
      <c r="K472" s="134"/>
      <c r="L472" s="186"/>
      <c r="M472" s="186"/>
      <c r="N472" s="186"/>
      <c r="O472" s="186"/>
    </row>
    <row r="473" spans="11:15" ht="12.75">
      <c r="K473" s="134"/>
      <c r="L473" s="186"/>
      <c r="M473" s="186"/>
      <c r="N473" s="186"/>
      <c r="O473" s="186"/>
    </row>
    <row r="474" spans="11:15" ht="12.75">
      <c r="K474" s="134"/>
      <c r="L474" s="186"/>
      <c r="M474" s="186"/>
      <c r="N474" s="186"/>
      <c r="O474" s="186"/>
    </row>
    <row r="475" spans="11:15" ht="12.75">
      <c r="K475" s="134"/>
      <c r="L475" s="186"/>
      <c r="M475" s="186"/>
      <c r="N475" s="186"/>
      <c r="O475" s="186"/>
    </row>
    <row r="476" spans="11:15" ht="12.75">
      <c r="K476" s="134"/>
      <c r="L476" s="186"/>
      <c r="M476" s="186"/>
      <c r="N476" s="186"/>
      <c r="O476" s="186"/>
    </row>
    <row r="477" spans="11:15" ht="12.75">
      <c r="K477" s="134"/>
      <c r="L477" s="186"/>
      <c r="M477" s="186"/>
      <c r="N477" s="186"/>
      <c r="O477" s="186"/>
    </row>
    <row r="478" spans="11:15" ht="12.75">
      <c r="K478" s="134"/>
      <c r="L478" s="186"/>
      <c r="M478" s="186"/>
      <c r="N478" s="186"/>
      <c r="O478" s="186"/>
    </row>
    <row r="479" spans="11:15" ht="12.75">
      <c r="K479" s="134"/>
      <c r="L479" s="186"/>
      <c r="M479" s="186"/>
      <c r="N479" s="186"/>
      <c r="O479" s="186"/>
    </row>
    <row r="480" spans="11:15" ht="12.75">
      <c r="K480" s="134"/>
      <c r="L480" s="186"/>
      <c r="M480" s="186"/>
      <c r="N480" s="186"/>
      <c r="O480" s="186"/>
    </row>
    <row r="481" spans="11:15" ht="12.75">
      <c r="K481" s="134"/>
      <c r="L481" s="186"/>
      <c r="M481" s="186"/>
      <c r="N481" s="186"/>
      <c r="O481" s="186"/>
    </row>
    <row r="482" spans="11:15" ht="12.75">
      <c r="K482" s="134"/>
      <c r="L482" s="186"/>
      <c r="M482" s="186"/>
      <c r="N482" s="186"/>
      <c r="O482" s="186"/>
    </row>
    <row r="483" spans="11:15" ht="12.75">
      <c r="K483" s="134"/>
      <c r="L483" s="186"/>
      <c r="M483" s="186"/>
      <c r="N483" s="186"/>
      <c r="O483" s="186"/>
    </row>
    <row r="484" spans="11:15" ht="12.75">
      <c r="K484" s="134"/>
      <c r="L484" s="186"/>
      <c r="M484" s="186"/>
      <c r="N484" s="186"/>
      <c r="O484" s="186"/>
    </row>
    <row r="485" spans="11:15" ht="12.75">
      <c r="K485" s="134"/>
      <c r="L485" s="186"/>
      <c r="M485" s="186"/>
      <c r="N485" s="186"/>
      <c r="O485" s="186"/>
    </row>
    <row r="486" spans="11:15" ht="12.75">
      <c r="K486" s="134"/>
      <c r="L486" s="186"/>
      <c r="M486" s="186"/>
      <c r="N486" s="186"/>
      <c r="O486" s="186"/>
    </row>
    <row r="487" spans="11:15" ht="12.75">
      <c r="K487" s="134"/>
      <c r="L487" s="186"/>
      <c r="M487" s="186"/>
      <c r="N487" s="186"/>
      <c r="O487" s="186"/>
    </row>
    <row r="488" spans="11:15" ht="12.75">
      <c r="K488" s="134"/>
      <c r="L488" s="186"/>
      <c r="M488" s="186"/>
      <c r="N488" s="186"/>
      <c r="O488" s="186"/>
    </row>
    <row r="489" spans="11:15" ht="12.75">
      <c r="K489" s="134"/>
      <c r="L489" s="186"/>
      <c r="M489" s="186"/>
      <c r="N489" s="186"/>
      <c r="O489" s="186"/>
    </row>
    <row r="490" spans="11:15" ht="12.75">
      <c r="K490" s="134"/>
      <c r="L490" s="186"/>
      <c r="M490" s="186"/>
      <c r="N490" s="186"/>
      <c r="O490" s="186"/>
    </row>
    <row r="491" spans="11:15" ht="12.75">
      <c r="K491" s="134"/>
      <c r="L491" s="186"/>
      <c r="M491" s="186"/>
      <c r="N491" s="186"/>
      <c r="O491" s="186"/>
    </row>
    <row r="492" spans="11:15" ht="12.75">
      <c r="K492" s="134"/>
      <c r="L492" s="186"/>
      <c r="M492" s="186"/>
      <c r="N492" s="186"/>
      <c r="O492" s="186"/>
    </row>
    <row r="493" spans="11:15" ht="12.75">
      <c r="K493" s="134"/>
      <c r="L493" s="186"/>
      <c r="M493" s="186"/>
      <c r="N493" s="186"/>
      <c r="O493" s="186"/>
    </row>
    <row r="494" spans="11:15" ht="12.75">
      <c r="K494" s="134"/>
      <c r="L494" s="186"/>
      <c r="M494" s="186"/>
      <c r="N494" s="186"/>
      <c r="O494" s="186"/>
    </row>
    <row r="495" spans="11:15" ht="12.75">
      <c r="K495" s="134"/>
      <c r="L495" s="186"/>
      <c r="M495" s="186"/>
      <c r="N495" s="186"/>
      <c r="O495" s="186"/>
    </row>
    <row r="496" spans="11:15" ht="12.75">
      <c r="K496" s="134"/>
      <c r="L496" s="186"/>
      <c r="M496" s="186"/>
      <c r="N496" s="186"/>
      <c r="O496" s="186"/>
    </row>
    <row r="497" spans="11:15" ht="12.75">
      <c r="K497" s="134"/>
      <c r="L497" s="186"/>
      <c r="M497" s="186"/>
      <c r="N497" s="186"/>
      <c r="O497" s="186"/>
    </row>
    <row r="498" spans="11:15" ht="12.75">
      <c r="K498" s="134"/>
      <c r="L498" s="186"/>
      <c r="M498" s="186"/>
      <c r="N498" s="186"/>
      <c r="O498" s="186"/>
    </row>
    <row r="499" spans="11:15" ht="12.75">
      <c r="K499" s="134"/>
      <c r="L499" s="186"/>
      <c r="M499" s="186"/>
      <c r="N499" s="186"/>
      <c r="O499" s="186"/>
    </row>
    <row r="500" spans="11:15" ht="12.75">
      <c r="K500" s="134"/>
      <c r="L500" s="186"/>
      <c r="M500" s="186"/>
      <c r="N500" s="186"/>
      <c r="O500" s="186"/>
    </row>
    <row r="501" spans="11:15" ht="12.75">
      <c r="K501" s="134"/>
      <c r="L501" s="186"/>
      <c r="M501" s="186"/>
      <c r="N501" s="186"/>
      <c r="O501" s="186"/>
    </row>
    <row r="502" spans="11:15" ht="12.75">
      <c r="K502" s="134"/>
      <c r="L502" s="186"/>
      <c r="M502" s="186"/>
      <c r="N502" s="186"/>
      <c r="O502" s="186"/>
    </row>
    <row r="503" spans="11:15" ht="12.75">
      <c r="K503" s="134"/>
      <c r="L503" s="186"/>
      <c r="M503" s="186"/>
      <c r="N503" s="186"/>
      <c r="O503" s="186"/>
    </row>
    <row r="504" spans="11:15" ht="12.75">
      <c r="K504" s="134"/>
      <c r="L504" s="186"/>
      <c r="M504" s="186"/>
      <c r="N504" s="186"/>
      <c r="O504" s="186"/>
    </row>
    <row r="505" spans="11:15" ht="12.75">
      <c r="K505" s="134"/>
      <c r="L505" s="186"/>
      <c r="M505" s="186"/>
      <c r="N505" s="186"/>
      <c r="O505" s="186"/>
    </row>
    <row r="506" spans="11:15" ht="12.75">
      <c r="K506" s="134"/>
      <c r="L506" s="186"/>
      <c r="M506" s="186"/>
      <c r="N506" s="186"/>
      <c r="O506" s="186"/>
    </row>
    <row r="507" spans="11:15" ht="12.75">
      <c r="K507" s="134"/>
      <c r="L507" s="186"/>
      <c r="M507" s="186"/>
      <c r="N507" s="186"/>
      <c r="O507" s="186"/>
    </row>
    <row r="508" spans="11:15" ht="12.75">
      <c r="K508" s="134"/>
      <c r="L508" s="186"/>
      <c r="M508" s="186"/>
      <c r="N508" s="186"/>
      <c r="O508" s="186"/>
    </row>
    <row r="509" spans="11:15" ht="12.75">
      <c r="K509" s="134"/>
      <c r="L509" s="186"/>
      <c r="M509" s="186"/>
      <c r="N509" s="186"/>
      <c r="O509" s="186"/>
    </row>
    <row r="510" spans="11:15" ht="12.75">
      <c r="K510" s="134"/>
      <c r="L510" s="186"/>
      <c r="M510" s="186"/>
      <c r="N510" s="186"/>
      <c r="O510" s="186"/>
    </row>
    <row r="511" spans="11:15" ht="12.75">
      <c r="K511" s="134"/>
      <c r="L511" s="186"/>
      <c r="M511" s="186"/>
      <c r="N511" s="186"/>
      <c r="O511" s="186"/>
    </row>
    <row r="512" spans="11:15" ht="12.75">
      <c r="K512" s="134"/>
      <c r="L512" s="186"/>
      <c r="M512" s="186"/>
      <c r="N512" s="186"/>
      <c r="O512" s="186"/>
    </row>
    <row r="513" spans="11:15" ht="12.75">
      <c r="K513" s="134"/>
      <c r="L513" s="186"/>
      <c r="M513" s="186"/>
      <c r="N513" s="186"/>
      <c r="O513" s="186"/>
    </row>
    <row r="514" spans="11:15" ht="12.75">
      <c r="K514" s="134"/>
      <c r="L514" s="186"/>
      <c r="M514" s="186"/>
      <c r="N514" s="186"/>
      <c r="O514" s="186"/>
    </row>
    <row r="515" spans="11:15" ht="12.75">
      <c r="K515" s="134"/>
      <c r="L515" s="186"/>
      <c r="M515" s="186"/>
      <c r="N515" s="186"/>
      <c r="O515" s="186"/>
    </row>
    <row r="516" spans="11:15" ht="12.75">
      <c r="K516" s="134"/>
      <c r="L516" s="186"/>
      <c r="M516" s="186"/>
      <c r="N516" s="186"/>
      <c r="O516" s="186"/>
    </row>
    <row r="517" spans="11:15" ht="12.75">
      <c r="K517" s="134"/>
      <c r="L517" s="186"/>
      <c r="M517" s="186"/>
      <c r="N517" s="186"/>
      <c r="O517" s="186"/>
    </row>
    <row r="518" spans="11:15" ht="12.75">
      <c r="K518" s="134"/>
      <c r="L518" s="186"/>
      <c r="M518" s="186"/>
      <c r="N518" s="186"/>
      <c r="O518" s="186"/>
    </row>
    <row r="519" spans="11:15" ht="12.75">
      <c r="K519" s="134"/>
      <c r="L519" s="186"/>
      <c r="M519" s="186"/>
      <c r="N519" s="186"/>
      <c r="O519" s="186"/>
    </row>
    <row r="520" spans="11:15" ht="12.75">
      <c r="K520" s="134"/>
      <c r="L520" s="186"/>
      <c r="M520" s="186"/>
      <c r="N520" s="186"/>
      <c r="O520" s="186"/>
    </row>
    <row r="521" spans="11:15" ht="12.75">
      <c r="K521" s="134"/>
      <c r="L521" s="186"/>
      <c r="M521" s="186"/>
      <c r="N521" s="186"/>
      <c r="O521" s="186"/>
    </row>
    <row r="522" spans="11:15" ht="12.75">
      <c r="K522" s="134"/>
      <c r="L522" s="186"/>
      <c r="M522" s="186"/>
      <c r="N522" s="186"/>
      <c r="O522" s="186"/>
    </row>
    <row r="523" spans="11:15" ht="12.75">
      <c r="K523" s="134"/>
      <c r="L523" s="186"/>
      <c r="M523" s="186"/>
      <c r="N523" s="186"/>
      <c r="O523" s="186"/>
    </row>
    <row r="524" spans="11:15" ht="12.75">
      <c r="K524" s="134"/>
      <c r="L524" s="186"/>
      <c r="M524" s="186"/>
      <c r="N524" s="186"/>
      <c r="O524" s="186"/>
    </row>
    <row r="525" spans="11:15" ht="12.75">
      <c r="K525" s="134"/>
      <c r="L525" s="186"/>
      <c r="M525" s="186"/>
      <c r="N525" s="186"/>
      <c r="O525" s="186"/>
    </row>
    <row r="526" spans="11:15" ht="12.75">
      <c r="K526" s="134"/>
      <c r="L526" s="186"/>
      <c r="M526" s="186"/>
      <c r="N526" s="186"/>
      <c r="O526" s="186"/>
    </row>
    <row r="527" spans="11:15" ht="12.75">
      <c r="K527" s="134"/>
      <c r="L527" s="186"/>
      <c r="M527" s="186"/>
      <c r="N527" s="186"/>
      <c r="O527" s="186"/>
    </row>
    <row r="528" spans="11:15" ht="12.75">
      <c r="K528" s="134"/>
      <c r="L528" s="186"/>
      <c r="M528" s="186"/>
      <c r="N528" s="186"/>
      <c r="O528" s="186"/>
    </row>
    <row r="529" spans="11:15" ht="12.75">
      <c r="K529" s="134"/>
      <c r="L529" s="186"/>
      <c r="M529" s="186"/>
      <c r="N529" s="186"/>
      <c r="O529" s="186"/>
    </row>
    <row r="530" spans="11:15" ht="12.75">
      <c r="K530" s="134"/>
      <c r="L530" s="186"/>
      <c r="M530" s="186"/>
      <c r="N530" s="186"/>
      <c r="O530" s="186"/>
    </row>
    <row r="531" spans="11:15" ht="12.75">
      <c r="K531" s="134"/>
      <c r="L531" s="186"/>
      <c r="M531" s="186"/>
      <c r="N531" s="186"/>
      <c r="O531" s="186"/>
    </row>
    <row r="532" spans="11:15" ht="12.75">
      <c r="K532" s="134"/>
      <c r="L532" s="186"/>
      <c r="M532" s="186"/>
      <c r="N532" s="186"/>
      <c r="O532" s="186"/>
    </row>
    <row r="533" spans="11:15" ht="12.75">
      <c r="K533" s="134"/>
      <c r="L533" s="186"/>
      <c r="M533" s="186"/>
      <c r="N533" s="186"/>
      <c r="O533" s="186"/>
    </row>
    <row r="534" spans="11:15" ht="12.75">
      <c r="K534" s="134"/>
      <c r="L534" s="186"/>
      <c r="M534" s="186"/>
      <c r="N534" s="186"/>
      <c r="O534" s="186"/>
    </row>
    <row r="535" spans="11:15" ht="12.75">
      <c r="K535" s="134"/>
      <c r="L535" s="186"/>
      <c r="M535" s="186"/>
      <c r="N535" s="186"/>
      <c r="O535" s="186"/>
    </row>
    <row r="536" spans="11:15" ht="12.75">
      <c r="K536" s="134"/>
      <c r="L536" s="186"/>
      <c r="M536" s="186"/>
      <c r="N536" s="186"/>
      <c r="O536" s="186"/>
    </row>
    <row r="537" spans="11:15" ht="12.75">
      <c r="K537" s="134"/>
      <c r="L537" s="186"/>
      <c r="M537" s="186"/>
      <c r="N537" s="186"/>
      <c r="O537" s="186"/>
    </row>
    <row r="538" spans="11:15" ht="12.75">
      <c r="K538" s="134"/>
      <c r="L538" s="186"/>
      <c r="M538" s="186"/>
      <c r="N538" s="186"/>
      <c r="O538" s="186"/>
    </row>
    <row r="539" spans="11:15" ht="12.75">
      <c r="K539" s="134"/>
      <c r="L539" s="186"/>
      <c r="M539" s="186"/>
      <c r="N539" s="186"/>
      <c r="O539" s="186"/>
    </row>
    <row r="540" spans="11:15" ht="12.75">
      <c r="K540" s="134"/>
      <c r="L540" s="186"/>
      <c r="M540" s="186"/>
      <c r="N540" s="186"/>
      <c r="O540" s="186"/>
    </row>
    <row r="541" spans="11:15" ht="12.75">
      <c r="K541" s="134"/>
      <c r="L541" s="186"/>
      <c r="M541" s="186"/>
      <c r="N541" s="186"/>
      <c r="O541" s="186"/>
    </row>
    <row r="542" spans="11:15" ht="12.75">
      <c r="K542" s="134"/>
      <c r="L542" s="186"/>
      <c r="M542" s="186"/>
      <c r="N542" s="186"/>
      <c r="O542" s="186"/>
    </row>
    <row r="543" spans="11:15" ht="12.75">
      <c r="K543" s="134"/>
      <c r="L543" s="186"/>
      <c r="M543" s="186"/>
      <c r="N543" s="186"/>
      <c r="O543" s="186"/>
    </row>
    <row r="544" spans="11:15" ht="12.75">
      <c r="K544" s="134"/>
      <c r="L544" s="186"/>
      <c r="M544" s="186"/>
      <c r="N544" s="186"/>
      <c r="O544" s="186"/>
    </row>
    <row r="545" spans="11:15" ht="12.75">
      <c r="K545" s="134"/>
      <c r="L545" s="186"/>
      <c r="M545" s="186"/>
      <c r="N545" s="186"/>
      <c r="O545" s="186"/>
    </row>
    <row r="546" spans="11:15" ht="12.75">
      <c r="K546" s="134"/>
      <c r="L546" s="186"/>
      <c r="M546" s="186"/>
      <c r="N546" s="186"/>
      <c r="O546" s="186"/>
    </row>
    <row r="547" spans="11:15" ht="12.75">
      <c r="K547" s="134"/>
      <c r="L547" s="186"/>
      <c r="M547" s="186"/>
      <c r="N547" s="186"/>
      <c r="O547" s="186"/>
    </row>
    <row r="548" spans="11:15" ht="12.75">
      <c r="K548" s="134"/>
      <c r="L548" s="186"/>
      <c r="M548" s="186"/>
      <c r="N548" s="186"/>
      <c r="O548" s="186"/>
    </row>
    <row r="549" spans="11:15" ht="12.75">
      <c r="K549" s="134"/>
      <c r="L549" s="186"/>
      <c r="M549" s="186"/>
      <c r="N549" s="186"/>
      <c r="O549" s="186"/>
    </row>
    <row r="550" spans="11:15" ht="12.75">
      <c r="K550" s="134"/>
      <c r="L550" s="186"/>
      <c r="M550" s="186"/>
      <c r="N550" s="186"/>
      <c r="O550" s="186"/>
    </row>
    <row r="551" spans="11:15" ht="12.75">
      <c r="K551" s="134"/>
      <c r="L551" s="186"/>
      <c r="M551" s="186"/>
      <c r="N551" s="186"/>
      <c r="O551" s="186"/>
    </row>
    <row r="552" spans="11:15" ht="12.75">
      <c r="K552" s="134"/>
      <c r="L552" s="186"/>
      <c r="M552" s="186"/>
      <c r="N552" s="186"/>
      <c r="O552" s="186"/>
    </row>
    <row r="553" spans="11:15" ht="12.75">
      <c r="K553" s="134"/>
      <c r="L553" s="186"/>
      <c r="M553" s="186"/>
      <c r="N553" s="186"/>
      <c r="O553" s="186"/>
    </row>
    <row r="554" spans="11:15" ht="12.75">
      <c r="K554" s="134"/>
      <c r="L554" s="186"/>
      <c r="M554" s="186"/>
      <c r="N554" s="186"/>
      <c r="O554" s="186"/>
    </row>
    <row r="555" spans="11:15" ht="12.75">
      <c r="K555" s="134"/>
      <c r="L555" s="186"/>
      <c r="M555" s="186"/>
      <c r="N555" s="186"/>
      <c r="O555" s="186"/>
    </row>
    <row r="556" spans="11:15" ht="12.75">
      <c r="K556" s="134"/>
      <c r="L556" s="186"/>
      <c r="M556" s="186"/>
      <c r="N556" s="186"/>
      <c r="O556" s="186"/>
    </row>
    <row r="557" spans="11:15" ht="12.75">
      <c r="K557" s="134"/>
      <c r="L557" s="186"/>
      <c r="M557" s="186"/>
      <c r="N557" s="186"/>
      <c r="O557" s="186"/>
    </row>
    <row r="558" spans="11:15" ht="12.75">
      <c r="K558" s="134"/>
      <c r="L558" s="186"/>
      <c r="M558" s="186"/>
      <c r="N558" s="186"/>
      <c r="O558" s="186"/>
    </row>
    <row r="559" spans="11:15" ht="12.75">
      <c r="K559" s="134"/>
      <c r="L559" s="186"/>
      <c r="M559" s="186"/>
      <c r="N559" s="186"/>
      <c r="O559" s="186"/>
    </row>
    <row r="560" spans="11:15" ht="12.75">
      <c r="K560" s="134"/>
      <c r="L560" s="186"/>
      <c r="M560" s="186"/>
      <c r="N560" s="186"/>
      <c r="O560" s="186"/>
    </row>
    <row r="561" spans="11:15" ht="12.75">
      <c r="K561" s="134"/>
      <c r="L561" s="186"/>
      <c r="M561" s="186"/>
      <c r="N561" s="186"/>
      <c r="O561" s="186"/>
    </row>
    <row r="562" spans="11:15" ht="12.75">
      <c r="K562" s="134"/>
      <c r="L562" s="186"/>
      <c r="M562" s="186"/>
      <c r="N562" s="186"/>
      <c r="O562" s="186"/>
    </row>
    <row r="563" spans="11:15" ht="12.75">
      <c r="K563" s="134"/>
      <c r="L563" s="186"/>
      <c r="M563" s="186"/>
      <c r="N563" s="186"/>
      <c r="O563" s="186"/>
    </row>
    <row r="564" spans="11:15" ht="12.75">
      <c r="K564" s="134"/>
      <c r="L564" s="186"/>
      <c r="M564" s="186"/>
      <c r="N564" s="186"/>
      <c r="O564" s="186"/>
    </row>
    <row r="565" spans="11:15" ht="12.75">
      <c r="K565" s="134"/>
      <c r="L565" s="186"/>
      <c r="M565" s="186"/>
      <c r="N565" s="186"/>
      <c r="O565" s="186"/>
    </row>
    <row r="566" spans="11:15" ht="12.75">
      <c r="K566" s="134"/>
      <c r="L566" s="186"/>
      <c r="M566" s="186"/>
      <c r="N566" s="186"/>
      <c r="O566" s="186"/>
    </row>
    <row r="567" spans="11:15" ht="12.75">
      <c r="K567" s="134"/>
      <c r="L567" s="186"/>
      <c r="M567" s="186"/>
      <c r="N567" s="186"/>
      <c r="O567" s="186"/>
    </row>
    <row r="568" spans="11:15" ht="12.75">
      <c r="K568" s="134"/>
      <c r="L568" s="186"/>
      <c r="M568" s="186"/>
      <c r="N568" s="186"/>
      <c r="O568" s="186"/>
    </row>
    <row r="569" spans="11:15" ht="12.75">
      <c r="K569" s="134"/>
      <c r="L569" s="186"/>
      <c r="M569" s="186"/>
      <c r="N569" s="186"/>
      <c r="O569" s="186"/>
    </row>
    <row r="570" spans="11:15" ht="12.75">
      <c r="K570" s="134"/>
      <c r="L570" s="186"/>
      <c r="M570" s="186"/>
      <c r="N570" s="186"/>
      <c r="O570" s="186"/>
    </row>
    <row r="571" spans="11:15" ht="12.75">
      <c r="K571" s="134"/>
      <c r="L571" s="186"/>
      <c r="M571" s="186"/>
      <c r="N571" s="186"/>
      <c r="O571" s="186"/>
    </row>
    <row r="572" spans="11:15" ht="12.75">
      <c r="K572" s="134"/>
      <c r="L572" s="186"/>
      <c r="M572" s="186"/>
      <c r="N572" s="186"/>
      <c r="O572" s="186"/>
    </row>
    <row r="573" spans="11:15" ht="12.75">
      <c r="K573" s="134"/>
      <c r="L573" s="186"/>
      <c r="M573" s="186"/>
      <c r="N573" s="186"/>
      <c r="O573" s="186"/>
    </row>
    <row r="574" spans="11:15" ht="12.75">
      <c r="K574" s="134"/>
      <c r="L574" s="186"/>
      <c r="M574" s="186"/>
      <c r="N574" s="186"/>
      <c r="O574" s="186"/>
    </row>
    <row r="575" spans="11:15" ht="12.75">
      <c r="K575" s="134"/>
      <c r="L575" s="186"/>
      <c r="M575" s="186"/>
      <c r="N575" s="186"/>
      <c r="O575" s="186"/>
    </row>
    <row r="576" spans="11:15" ht="12.75">
      <c r="K576" s="134"/>
      <c r="L576" s="186"/>
      <c r="M576" s="186"/>
      <c r="N576" s="186"/>
      <c r="O576" s="186"/>
    </row>
    <row r="577" spans="11:15" ht="12.75">
      <c r="K577" s="134"/>
      <c r="L577" s="186"/>
      <c r="M577" s="186"/>
      <c r="N577" s="186"/>
      <c r="O577" s="186"/>
    </row>
    <row r="578" spans="11:15" ht="12.75">
      <c r="K578" s="134"/>
      <c r="L578" s="186"/>
      <c r="M578" s="186"/>
      <c r="N578" s="186"/>
      <c r="O578" s="186"/>
    </row>
    <row r="579" spans="11:15" ht="12.75">
      <c r="K579" s="134"/>
      <c r="L579" s="186"/>
      <c r="M579" s="186"/>
      <c r="N579" s="186"/>
      <c r="O579" s="186"/>
    </row>
    <row r="580" spans="11:15" ht="12.75">
      <c r="K580" s="134"/>
      <c r="L580" s="186"/>
      <c r="M580" s="186"/>
      <c r="N580" s="186"/>
      <c r="O580" s="186"/>
    </row>
    <row r="581" spans="11:15" ht="12.75">
      <c r="K581" s="134"/>
      <c r="L581" s="186"/>
      <c r="M581" s="186"/>
      <c r="N581" s="186"/>
      <c r="O581" s="186"/>
    </row>
    <row r="582" spans="11:15" ht="12.75">
      <c r="K582" s="134"/>
      <c r="L582" s="186"/>
      <c r="M582" s="186"/>
      <c r="N582" s="186"/>
      <c r="O582" s="186"/>
    </row>
    <row r="583" spans="11:15" ht="12.75">
      <c r="K583" s="134"/>
      <c r="L583" s="186"/>
      <c r="M583" s="186"/>
      <c r="N583" s="186"/>
      <c r="O583" s="186"/>
    </row>
    <row r="584" spans="11:15" ht="12.75">
      <c r="K584" s="134"/>
      <c r="L584" s="186"/>
      <c r="M584" s="186"/>
      <c r="N584" s="186"/>
      <c r="O584" s="186"/>
    </row>
    <row r="585" spans="11:15" ht="12.75">
      <c r="K585" s="134"/>
      <c r="L585" s="186"/>
      <c r="M585" s="186"/>
      <c r="N585" s="186"/>
      <c r="O585" s="186"/>
    </row>
    <row r="586" spans="11:15" ht="12.75">
      <c r="K586" s="134"/>
      <c r="L586" s="186"/>
      <c r="M586" s="186"/>
      <c r="N586" s="186"/>
      <c r="O586" s="186"/>
    </row>
    <row r="587" spans="11:15" ht="12.75">
      <c r="K587" s="134"/>
      <c r="L587" s="186"/>
      <c r="M587" s="186"/>
      <c r="N587" s="186"/>
      <c r="O587" s="186"/>
    </row>
    <row r="588" spans="11:15" ht="12.75">
      <c r="K588" s="134"/>
      <c r="L588" s="186"/>
      <c r="M588" s="186"/>
      <c r="N588" s="186"/>
      <c r="O588" s="186"/>
    </row>
    <row r="589" spans="11:15" ht="12.75">
      <c r="K589" s="134"/>
      <c r="L589" s="186"/>
      <c r="M589" s="186"/>
      <c r="N589" s="186"/>
      <c r="O589" s="186"/>
    </row>
    <row r="590" spans="11:15" ht="12.75">
      <c r="K590" s="134"/>
      <c r="L590" s="186"/>
      <c r="M590" s="186"/>
      <c r="N590" s="186"/>
      <c r="O590" s="186"/>
    </row>
    <row r="591" spans="11:15" ht="12.75">
      <c r="K591" s="134"/>
      <c r="L591" s="186"/>
      <c r="M591" s="186"/>
      <c r="N591" s="186"/>
      <c r="O591" s="186"/>
    </row>
    <row r="592" spans="11:15" ht="12.75">
      <c r="K592" s="134"/>
      <c r="L592" s="186"/>
      <c r="M592" s="186"/>
      <c r="N592" s="186"/>
      <c r="O592" s="186"/>
    </row>
    <row r="593" spans="11:15" ht="12.75">
      <c r="K593" s="134"/>
      <c r="L593" s="186"/>
      <c r="M593" s="186"/>
      <c r="N593" s="186"/>
      <c r="O593" s="186"/>
    </row>
    <row r="594" spans="11:15" ht="12.75">
      <c r="K594" s="134"/>
      <c r="L594" s="186"/>
      <c r="M594" s="186"/>
      <c r="N594" s="186"/>
      <c r="O594" s="186"/>
    </row>
    <row r="595" spans="11:15" ht="12.75">
      <c r="K595" s="134"/>
      <c r="L595" s="186"/>
      <c r="M595" s="186"/>
      <c r="N595" s="186"/>
      <c r="O595" s="186"/>
    </row>
    <row r="596" spans="11:15" ht="12.75">
      <c r="K596" s="134"/>
      <c r="L596" s="186"/>
      <c r="M596" s="186"/>
      <c r="N596" s="186"/>
      <c r="O596" s="186"/>
    </row>
    <row r="597" spans="11:15" ht="12.75">
      <c r="K597" s="134"/>
      <c r="L597" s="186"/>
      <c r="M597" s="186"/>
      <c r="N597" s="186"/>
      <c r="O597" s="186"/>
    </row>
    <row r="598" spans="11:15" ht="12.75">
      <c r="K598" s="134"/>
      <c r="L598" s="186"/>
      <c r="M598" s="186"/>
      <c r="N598" s="186"/>
      <c r="O598" s="186"/>
    </row>
    <row r="599" spans="11:15" ht="12.75">
      <c r="K599" s="134"/>
      <c r="L599" s="186"/>
      <c r="M599" s="186"/>
      <c r="N599" s="186"/>
      <c r="O599" s="186"/>
    </row>
    <row r="600" spans="11:15" ht="12.75">
      <c r="K600" s="134"/>
      <c r="L600" s="186"/>
      <c r="M600" s="186"/>
      <c r="N600" s="186"/>
      <c r="O600" s="186"/>
    </row>
    <row r="601" spans="11:15" ht="12.75">
      <c r="K601" s="134"/>
      <c r="L601" s="186"/>
      <c r="M601" s="186"/>
      <c r="N601" s="186"/>
      <c r="O601" s="186"/>
    </row>
    <row r="602" spans="11:15" ht="12.75">
      <c r="K602" s="134"/>
      <c r="L602" s="186"/>
      <c r="M602" s="186"/>
      <c r="N602" s="186"/>
      <c r="O602" s="186"/>
    </row>
    <row r="603" spans="11:15" ht="12.75">
      <c r="K603" s="134"/>
      <c r="L603" s="186"/>
      <c r="M603" s="186"/>
      <c r="N603" s="186"/>
      <c r="O603" s="186"/>
    </row>
    <row r="604" spans="11:15" ht="12.75">
      <c r="K604" s="134"/>
      <c r="L604" s="186"/>
      <c r="M604" s="186"/>
      <c r="N604" s="186"/>
      <c r="O604" s="186"/>
    </row>
    <row r="605" spans="11:15" ht="12.75">
      <c r="K605" s="134"/>
      <c r="L605" s="186"/>
      <c r="M605" s="186"/>
      <c r="N605" s="186"/>
      <c r="O605" s="186"/>
    </row>
    <row r="606" spans="11:15" ht="12.75">
      <c r="K606" s="134"/>
      <c r="L606" s="186"/>
      <c r="M606" s="186"/>
      <c r="N606" s="186"/>
      <c r="O606" s="186"/>
    </row>
    <row r="607" spans="11:15" ht="12.75">
      <c r="K607" s="134"/>
      <c r="L607" s="186"/>
      <c r="M607" s="186"/>
      <c r="N607" s="186"/>
      <c r="O607" s="186"/>
    </row>
    <row r="608" spans="11:15" ht="12.75">
      <c r="K608" s="134"/>
      <c r="L608" s="186"/>
      <c r="M608" s="186"/>
      <c r="N608" s="186"/>
      <c r="O608" s="186"/>
    </row>
    <row r="609" spans="11:15" ht="12.75">
      <c r="K609" s="134"/>
      <c r="L609" s="186"/>
      <c r="M609" s="186"/>
      <c r="N609" s="186"/>
      <c r="O609" s="186"/>
    </row>
    <row r="610" spans="11:15" ht="12.75">
      <c r="K610" s="134"/>
      <c r="L610" s="186"/>
      <c r="M610" s="186"/>
      <c r="N610" s="186"/>
      <c r="O610" s="186"/>
    </row>
    <row r="611" spans="11:15" ht="12.75">
      <c r="K611" s="134"/>
      <c r="L611" s="186"/>
      <c r="M611" s="186"/>
      <c r="N611" s="186"/>
      <c r="O611" s="186"/>
    </row>
    <row r="612" spans="11:15" ht="12.75">
      <c r="K612" s="134"/>
      <c r="L612" s="186"/>
      <c r="M612" s="186"/>
      <c r="N612" s="186"/>
      <c r="O612" s="186"/>
    </row>
    <row r="613" spans="11:15" ht="12.75">
      <c r="K613" s="134"/>
      <c r="L613" s="186"/>
      <c r="M613" s="186"/>
      <c r="N613" s="186"/>
      <c r="O613" s="186"/>
    </row>
    <row r="614" spans="11:15" ht="12.75">
      <c r="K614" s="134"/>
      <c r="L614" s="186"/>
      <c r="M614" s="186"/>
      <c r="N614" s="186"/>
      <c r="O614" s="186"/>
    </row>
    <row r="615" spans="11:15" ht="12.75">
      <c r="K615" s="134"/>
      <c r="L615" s="186"/>
      <c r="M615" s="186"/>
      <c r="N615" s="186"/>
      <c r="O615" s="186"/>
    </row>
    <row r="616" spans="11:15" ht="12.75">
      <c r="K616" s="134"/>
      <c r="L616" s="186"/>
      <c r="M616" s="186"/>
      <c r="N616" s="186"/>
      <c r="O616" s="186"/>
    </row>
    <row r="617" spans="11:15" ht="12.75">
      <c r="K617" s="134"/>
      <c r="L617" s="186"/>
      <c r="M617" s="186"/>
      <c r="N617" s="186"/>
      <c r="O617" s="186"/>
    </row>
    <row r="618" spans="11:15" ht="12.75">
      <c r="K618" s="134"/>
      <c r="L618" s="186"/>
      <c r="M618" s="186"/>
      <c r="N618" s="186"/>
      <c r="O618" s="186"/>
    </row>
    <row r="619" spans="11:15" ht="12.75">
      <c r="K619" s="134"/>
      <c r="L619" s="186"/>
      <c r="M619" s="186"/>
      <c r="N619" s="186"/>
      <c r="O619" s="186"/>
    </row>
    <row r="620" spans="11:15" ht="12.75">
      <c r="K620" s="134"/>
      <c r="L620" s="186"/>
      <c r="M620" s="186"/>
      <c r="N620" s="186"/>
      <c r="O620" s="186"/>
    </row>
    <row r="621" spans="11:15" ht="12.75">
      <c r="K621" s="134"/>
      <c r="L621" s="186"/>
      <c r="M621" s="186"/>
      <c r="N621" s="186"/>
      <c r="O621" s="186"/>
    </row>
    <row r="622" spans="11:15" ht="12.75">
      <c r="K622" s="134"/>
      <c r="L622" s="186"/>
      <c r="M622" s="186"/>
      <c r="N622" s="186"/>
      <c r="O622" s="186"/>
    </row>
    <row r="623" spans="11:15" ht="12.75">
      <c r="K623" s="134"/>
      <c r="L623" s="186"/>
      <c r="M623" s="186"/>
      <c r="N623" s="186"/>
      <c r="O623" s="186"/>
    </row>
    <row r="624" spans="11:15" ht="12.75">
      <c r="K624" s="134"/>
      <c r="L624" s="186"/>
      <c r="M624" s="186"/>
      <c r="N624" s="186"/>
      <c r="O624" s="186"/>
    </row>
    <row r="625" spans="11:15" ht="12.75">
      <c r="K625" s="134"/>
      <c r="L625" s="186"/>
      <c r="M625" s="186"/>
      <c r="N625" s="186"/>
      <c r="O625" s="186"/>
    </row>
    <row r="626" spans="11:15" ht="12.75">
      <c r="K626" s="134"/>
      <c r="L626" s="186"/>
      <c r="M626" s="186"/>
      <c r="N626" s="186"/>
      <c r="O626" s="186"/>
    </row>
    <row r="627" spans="11:15" ht="12.75">
      <c r="K627" s="134"/>
      <c r="L627" s="186"/>
      <c r="M627" s="186"/>
      <c r="N627" s="186"/>
      <c r="O627" s="186"/>
    </row>
    <row r="628" spans="11:15" ht="12.75">
      <c r="K628" s="134"/>
      <c r="L628" s="186"/>
      <c r="M628" s="186"/>
      <c r="N628" s="186"/>
      <c r="O628" s="186"/>
    </row>
    <row r="629" spans="11:15" ht="12.75">
      <c r="K629" s="134"/>
      <c r="L629" s="186"/>
      <c r="M629" s="186"/>
      <c r="N629" s="186"/>
      <c r="O629" s="186"/>
    </row>
    <row r="630" spans="11:15" ht="12.75">
      <c r="K630" s="134"/>
      <c r="L630" s="186"/>
      <c r="M630" s="186"/>
      <c r="N630" s="186"/>
      <c r="O630" s="186"/>
    </row>
    <row r="631" spans="11:15" ht="12.75">
      <c r="K631" s="134"/>
      <c r="L631" s="186"/>
      <c r="M631" s="186"/>
      <c r="N631" s="186"/>
      <c r="O631" s="186"/>
    </row>
    <row r="632" spans="11:15" ht="12.75">
      <c r="K632" s="134"/>
      <c r="L632" s="186"/>
      <c r="M632" s="186"/>
      <c r="N632" s="186"/>
      <c r="O632" s="186"/>
    </row>
    <row r="633" spans="11:15" ht="12.75">
      <c r="K633" s="134"/>
      <c r="L633" s="186"/>
      <c r="M633" s="186"/>
      <c r="N633" s="186"/>
      <c r="O633" s="186"/>
    </row>
    <row r="634" spans="11:15" ht="12.75">
      <c r="K634" s="134"/>
      <c r="L634" s="186"/>
      <c r="M634" s="186"/>
      <c r="N634" s="186"/>
      <c r="O634" s="186"/>
    </row>
    <row r="635" spans="11:15" ht="12.75">
      <c r="K635" s="134"/>
      <c r="L635" s="186"/>
      <c r="M635" s="186"/>
      <c r="N635" s="186"/>
      <c r="O635" s="186"/>
    </row>
    <row r="636" spans="11:15" ht="12.75">
      <c r="K636" s="134"/>
      <c r="L636" s="186"/>
      <c r="M636" s="186"/>
      <c r="N636" s="186"/>
      <c r="O636" s="186"/>
    </row>
    <row r="637" spans="11:15" ht="12.75">
      <c r="K637" s="134"/>
      <c r="L637" s="186"/>
      <c r="M637" s="186"/>
      <c r="N637" s="186"/>
      <c r="O637" s="186"/>
    </row>
    <row r="638" spans="11:15" ht="12.75">
      <c r="K638" s="134"/>
      <c r="L638" s="186"/>
      <c r="M638" s="186"/>
      <c r="N638" s="186"/>
      <c r="O638" s="186"/>
    </row>
    <row r="639" spans="11:15" ht="12.75">
      <c r="K639" s="134"/>
      <c r="L639" s="186"/>
      <c r="M639" s="186"/>
      <c r="N639" s="186"/>
      <c r="O639" s="186"/>
    </row>
    <row r="640" spans="11:15" ht="12.75">
      <c r="K640" s="134"/>
      <c r="L640" s="186"/>
      <c r="M640" s="186"/>
      <c r="N640" s="186"/>
      <c r="O640" s="186"/>
    </row>
    <row r="641" spans="11:15" ht="12.75">
      <c r="K641" s="134"/>
      <c r="L641" s="186"/>
      <c r="M641" s="186"/>
      <c r="N641" s="186"/>
      <c r="O641" s="186"/>
    </row>
    <row r="642" spans="11:15" ht="12.75">
      <c r="K642" s="134"/>
      <c r="L642" s="186"/>
      <c r="M642" s="186"/>
      <c r="N642" s="186"/>
      <c r="O642" s="186"/>
    </row>
    <row r="643" spans="11:15" ht="12.75">
      <c r="K643" s="134"/>
      <c r="L643" s="186"/>
      <c r="M643" s="186"/>
      <c r="N643" s="186"/>
      <c r="O643" s="186"/>
    </row>
    <row r="644" spans="11:15" ht="12.75">
      <c r="K644" s="134"/>
      <c r="L644" s="186"/>
      <c r="M644" s="186"/>
      <c r="N644" s="186"/>
      <c r="O644" s="186"/>
    </row>
    <row r="645" spans="11:15" ht="12.75">
      <c r="K645" s="134"/>
      <c r="L645" s="186"/>
      <c r="M645" s="186"/>
      <c r="N645" s="186"/>
      <c r="O645" s="186"/>
    </row>
    <row r="646" spans="11:15" ht="12.75">
      <c r="K646" s="134"/>
      <c r="L646" s="186"/>
      <c r="M646" s="186"/>
      <c r="N646" s="186"/>
      <c r="O646" s="186"/>
    </row>
    <row r="647" spans="11:15" ht="12.75">
      <c r="K647" s="134"/>
      <c r="L647" s="186"/>
      <c r="M647" s="186"/>
      <c r="N647" s="186"/>
      <c r="O647" s="186"/>
    </row>
    <row r="648" spans="11:15" ht="12.75">
      <c r="K648" s="134"/>
      <c r="L648" s="186"/>
      <c r="M648" s="186"/>
      <c r="N648" s="186"/>
      <c r="O648" s="186"/>
    </row>
    <row r="649" spans="11:15" ht="12.75">
      <c r="K649" s="134"/>
      <c r="L649" s="186"/>
      <c r="M649" s="186"/>
      <c r="N649" s="186"/>
      <c r="O649" s="186"/>
    </row>
    <row r="650" spans="11:15" ht="12.75">
      <c r="K650" s="134"/>
      <c r="L650" s="186"/>
      <c r="M650" s="186"/>
      <c r="N650" s="186"/>
      <c r="O650" s="186"/>
    </row>
    <row r="651" spans="11:15" ht="12.75">
      <c r="K651" s="134"/>
      <c r="L651" s="186"/>
      <c r="M651" s="186"/>
      <c r="N651" s="186"/>
      <c r="O651" s="186"/>
    </row>
    <row r="652" spans="11:15" ht="12.75">
      <c r="K652" s="134"/>
      <c r="L652" s="186"/>
      <c r="M652" s="186"/>
      <c r="N652" s="186"/>
      <c r="O652" s="186"/>
    </row>
    <row r="653" spans="11:15" ht="12.75">
      <c r="K653" s="134"/>
      <c r="L653" s="186"/>
      <c r="M653" s="186"/>
      <c r="N653" s="186"/>
      <c r="O653" s="186"/>
    </row>
    <row r="654" spans="11:15" ht="12.75">
      <c r="K654" s="134"/>
      <c r="L654" s="186"/>
      <c r="M654" s="186"/>
      <c r="N654" s="186"/>
      <c r="O654" s="186"/>
    </row>
    <row r="655" spans="11:15" ht="12.75">
      <c r="K655" s="134"/>
      <c r="L655" s="186"/>
      <c r="M655" s="186"/>
      <c r="N655" s="186"/>
      <c r="O655" s="186"/>
    </row>
    <row r="656" spans="11:15" ht="12.75">
      <c r="K656" s="134"/>
      <c r="L656" s="186"/>
      <c r="M656" s="186"/>
      <c r="N656" s="186"/>
      <c r="O656" s="186"/>
    </row>
    <row r="657" spans="11:15" ht="12.75">
      <c r="K657" s="134"/>
      <c r="L657" s="186"/>
      <c r="M657" s="186"/>
      <c r="N657" s="186"/>
      <c r="O657" s="186"/>
    </row>
    <row r="658" spans="11:15" ht="12.75">
      <c r="K658" s="134"/>
      <c r="L658" s="186"/>
      <c r="M658" s="186"/>
      <c r="N658" s="186"/>
      <c r="O658" s="186"/>
    </row>
    <row r="659" spans="11:15" ht="12.75">
      <c r="K659" s="134"/>
      <c r="L659" s="186"/>
      <c r="M659" s="186"/>
      <c r="N659" s="186"/>
      <c r="O659" s="186"/>
    </row>
    <row r="660" spans="11:15" ht="12.75">
      <c r="K660" s="134"/>
      <c r="L660" s="186"/>
      <c r="M660" s="186"/>
      <c r="N660" s="186"/>
      <c r="O660" s="186"/>
    </row>
    <row r="661" spans="11:15" ht="12.75">
      <c r="K661" s="134"/>
      <c r="L661" s="186"/>
      <c r="M661" s="186"/>
      <c r="N661" s="186"/>
      <c r="O661" s="186"/>
    </row>
    <row r="662" spans="11:15" ht="12.75">
      <c r="K662" s="134"/>
      <c r="L662" s="186"/>
      <c r="M662" s="186"/>
      <c r="N662" s="186"/>
      <c r="O662" s="186"/>
    </row>
    <row r="663" spans="11:15" ht="12.75">
      <c r="K663" s="134"/>
      <c r="L663" s="186"/>
      <c r="M663" s="186"/>
      <c r="N663" s="186"/>
      <c r="O663" s="186"/>
    </row>
    <row r="664" spans="11:15" ht="12.75">
      <c r="K664" s="134"/>
      <c r="L664" s="186"/>
      <c r="M664" s="186"/>
      <c r="N664" s="186"/>
      <c r="O664" s="186"/>
    </row>
    <row r="665" spans="11:15" ht="12.75">
      <c r="K665" s="134"/>
      <c r="L665" s="186"/>
      <c r="M665" s="186"/>
      <c r="N665" s="186"/>
      <c r="O665" s="186"/>
    </row>
    <row r="666" spans="11:15" ht="12.75">
      <c r="K666" s="134"/>
      <c r="L666" s="186"/>
      <c r="M666" s="186"/>
      <c r="N666" s="186"/>
      <c r="O666" s="186"/>
    </row>
    <row r="667" spans="11:15" ht="12.75">
      <c r="K667" s="134"/>
      <c r="L667" s="186"/>
      <c r="M667" s="186"/>
      <c r="N667" s="186"/>
      <c r="O667" s="186"/>
    </row>
    <row r="668" spans="11:15" ht="12.75">
      <c r="K668" s="134"/>
      <c r="L668" s="186"/>
      <c r="M668" s="186"/>
      <c r="N668" s="186"/>
      <c r="O668" s="186"/>
    </row>
    <row r="669" spans="11:15" ht="12.75">
      <c r="K669" s="134"/>
      <c r="L669" s="186"/>
      <c r="M669" s="186"/>
      <c r="N669" s="186"/>
      <c r="O669" s="186"/>
    </row>
    <row r="670" spans="11:15" ht="12.75">
      <c r="K670" s="134"/>
      <c r="L670" s="186"/>
      <c r="M670" s="186"/>
      <c r="N670" s="186"/>
      <c r="O670" s="186"/>
    </row>
    <row r="671" spans="11:15" ht="12.75">
      <c r="K671" s="134"/>
      <c r="L671" s="186"/>
      <c r="M671" s="186"/>
      <c r="N671" s="186"/>
      <c r="O671" s="186"/>
    </row>
    <row r="672" spans="11:15" ht="12.75">
      <c r="K672" s="134"/>
      <c r="L672" s="186"/>
      <c r="M672" s="186"/>
      <c r="N672" s="186"/>
      <c r="O672" s="186"/>
    </row>
    <row r="673" spans="11:15" ht="12.75">
      <c r="K673" s="134"/>
      <c r="L673" s="186"/>
      <c r="M673" s="186"/>
      <c r="N673" s="186"/>
      <c r="O673" s="186"/>
    </row>
    <row r="674" spans="11:15" ht="12.75">
      <c r="K674" s="134"/>
      <c r="L674" s="186"/>
      <c r="M674" s="186"/>
      <c r="N674" s="186"/>
      <c r="O674" s="186"/>
    </row>
    <row r="675" spans="11:15" ht="12.75">
      <c r="K675" s="134"/>
      <c r="L675" s="186"/>
      <c r="M675" s="186"/>
      <c r="N675" s="186"/>
      <c r="O675" s="186"/>
    </row>
    <row r="676" spans="11:15" ht="12.75">
      <c r="K676" s="134"/>
      <c r="L676" s="186"/>
      <c r="M676" s="186"/>
      <c r="N676" s="186"/>
      <c r="O676" s="186"/>
    </row>
    <row r="677" spans="11:15" ht="12.75">
      <c r="K677" s="134"/>
      <c r="L677" s="186"/>
      <c r="M677" s="186"/>
      <c r="N677" s="186"/>
      <c r="O677" s="186"/>
    </row>
    <row r="678" spans="11:15" ht="12.75">
      <c r="K678" s="134"/>
      <c r="L678" s="186"/>
      <c r="M678" s="186"/>
      <c r="N678" s="186"/>
      <c r="O678" s="186"/>
    </row>
    <row r="679" spans="11:15" ht="12.75">
      <c r="K679" s="134"/>
      <c r="L679" s="186"/>
      <c r="M679" s="186"/>
      <c r="N679" s="186"/>
      <c r="O679" s="186"/>
    </row>
    <row r="680" spans="11:15" ht="12.75">
      <c r="K680" s="134"/>
      <c r="L680" s="186"/>
      <c r="M680" s="186"/>
      <c r="N680" s="186"/>
      <c r="O680" s="186"/>
    </row>
    <row r="681" spans="11:15" ht="12.75">
      <c r="K681" s="134"/>
      <c r="L681" s="186"/>
      <c r="M681" s="186"/>
      <c r="N681" s="186"/>
      <c r="O681" s="186"/>
    </row>
    <row r="682" spans="11:15" ht="12.75">
      <c r="K682" s="134"/>
      <c r="L682" s="186"/>
      <c r="M682" s="186"/>
      <c r="N682" s="186"/>
      <c r="O682" s="186"/>
    </row>
    <row r="683" spans="11:15" ht="12.75">
      <c r="K683" s="134"/>
      <c r="L683" s="186"/>
      <c r="M683" s="186"/>
      <c r="N683" s="186"/>
      <c r="O683" s="186"/>
    </row>
    <row r="684" spans="11:15" ht="12.75">
      <c r="K684" s="134"/>
      <c r="L684" s="186"/>
      <c r="M684" s="186"/>
      <c r="N684" s="186"/>
      <c r="O684" s="186"/>
    </row>
    <row r="685" spans="11:15" ht="12.75">
      <c r="K685" s="134"/>
      <c r="L685" s="186"/>
      <c r="M685" s="186"/>
      <c r="N685" s="186"/>
      <c r="O685" s="186"/>
    </row>
    <row r="686" spans="11:15" ht="12.75">
      <c r="K686" s="134"/>
      <c r="L686" s="186"/>
      <c r="M686" s="186"/>
      <c r="N686" s="186"/>
      <c r="O686" s="186"/>
    </row>
    <row r="687" spans="11:15" ht="12.75">
      <c r="K687" s="134"/>
      <c r="L687" s="186"/>
      <c r="M687" s="186"/>
      <c r="N687" s="186"/>
      <c r="O687" s="186"/>
    </row>
    <row r="688" spans="11:15" ht="12.75">
      <c r="K688" s="134"/>
      <c r="L688" s="186"/>
      <c r="M688" s="186"/>
      <c r="N688" s="186"/>
      <c r="O688" s="186"/>
    </row>
    <row r="689" spans="11:15" ht="12.75">
      <c r="K689" s="134"/>
      <c r="L689" s="186"/>
      <c r="M689" s="186"/>
      <c r="N689" s="186"/>
      <c r="O689" s="186"/>
    </row>
    <row r="690" spans="11:15" ht="12.75">
      <c r="K690" s="134"/>
      <c r="L690" s="186"/>
      <c r="M690" s="186"/>
      <c r="N690" s="186"/>
      <c r="O690" s="186"/>
    </row>
    <row r="691" spans="11:15" ht="12.75">
      <c r="K691" s="134"/>
      <c r="L691" s="186"/>
      <c r="M691" s="186"/>
      <c r="N691" s="186"/>
      <c r="O691" s="186"/>
    </row>
    <row r="692" spans="11:15" ht="12.75">
      <c r="K692" s="134"/>
      <c r="L692" s="186"/>
      <c r="M692" s="186"/>
      <c r="N692" s="186"/>
      <c r="O692" s="186"/>
    </row>
    <row r="693" spans="11:15" ht="12.75">
      <c r="K693" s="134"/>
      <c r="L693" s="186"/>
      <c r="M693" s="186"/>
      <c r="N693" s="186"/>
      <c r="O693" s="186"/>
    </row>
    <row r="694" spans="11:15" ht="12.75">
      <c r="K694" s="134"/>
      <c r="L694" s="186"/>
      <c r="M694" s="186"/>
      <c r="N694" s="186"/>
      <c r="O694" s="186"/>
    </row>
    <row r="695" spans="11:15" ht="12.75">
      <c r="K695" s="134"/>
      <c r="L695" s="186"/>
      <c r="M695" s="186"/>
      <c r="N695" s="186"/>
      <c r="O695" s="186"/>
    </row>
    <row r="696" spans="11:15" ht="12.75">
      <c r="K696" s="134"/>
      <c r="L696" s="186"/>
      <c r="M696" s="186"/>
      <c r="N696" s="186"/>
      <c r="O696" s="186"/>
    </row>
    <row r="697" spans="11:15" ht="12.75">
      <c r="K697" s="134"/>
      <c r="L697" s="186"/>
      <c r="M697" s="186"/>
      <c r="N697" s="186"/>
      <c r="O697" s="186"/>
    </row>
    <row r="698" spans="11:15" ht="12.75">
      <c r="K698" s="134"/>
      <c r="L698" s="186"/>
      <c r="M698" s="186"/>
      <c r="N698" s="186"/>
      <c r="O698" s="186"/>
    </row>
    <row r="699" spans="11:15" ht="12.75">
      <c r="K699" s="134"/>
      <c r="L699" s="186"/>
      <c r="M699" s="186"/>
      <c r="N699" s="186"/>
      <c r="O699" s="186"/>
    </row>
    <row r="700" spans="11:15" ht="12.75">
      <c r="K700" s="134"/>
      <c r="L700" s="186"/>
      <c r="M700" s="186"/>
      <c r="N700" s="186"/>
      <c r="O700" s="186"/>
    </row>
    <row r="701" spans="11:15" ht="12.75">
      <c r="K701" s="134"/>
      <c r="L701" s="186"/>
      <c r="M701" s="186"/>
      <c r="N701" s="186"/>
      <c r="O701" s="186"/>
    </row>
    <row r="702" spans="11:15" ht="12.75">
      <c r="K702" s="134"/>
      <c r="L702" s="186"/>
      <c r="M702" s="186"/>
      <c r="N702" s="186"/>
      <c r="O702" s="186"/>
    </row>
    <row r="703" spans="11:15" ht="12.75">
      <c r="K703" s="134"/>
      <c r="L703" s="186"/>
      <c r="M703" s="186"/>
      <c r="N703" s="186"/>
      <c r="O703" s="186"/>
    </row>
    <row r="704" spans="11:15" ht="12.75">
      <c r="K704" s="134"/>
      <c r="L704" s="186"/>
      <c r="M704" s="186"/>
      <c r="N704" s="186"/>
      <c r="O704" s="186"/>
    </row>
    <row r="705" spans="11:15" ht="12.75">
      <c r="K705" s="134"/>
      <c r="L705" s="186"/>
      <c r="M705" s="186"/>
      <c r="N705" s="186"/>
      <c r="O705" s="186"/>
    </row>
    <row r="706" spans="11:15" ht="12.75">
      <c r="K706" s="134"/>
      <c r="L706" s="186"/>
      <c r="M706" s="186"/>
      <c r="N706" s="186"/>
      <c r="O706" s="186"/>
    </row>
    <row r="707" spans="11:15" ht="12.75">
      <c r="K707" s="134"/>
      <c r="L707" s="186"/>
      <c r="M707" s="186"/>
      <c r="N707" s="186"/>
      <c r="O707" s="186"/>
    </row>
    <row r="708" spans="11:15" ht="12.75">
      <c r="K708" s="134"/>
      <c r="L708" s="186"/>
      <c r="M708" s="186"/>
      <c r="N708" s="186"/>
      <c r="O708" s="186"/>
    </row>
    <row r="709" spans="11:15" ht="12.75">
      <c r="K709" s="134"/>
      <c r="L709" s="186"/>
      <c r="M709" s="186"/>
      <c r="N709" s="186"/>
      <c r="O709" s="186"/>
    </row>
    <row r="710" spans="11:15" ht="12.75">
      <c r="K710" s="134"/>
      <c r="L710" s="186"/>
      <c r="M710" s="186"/>
      <c r="N710" s="186"/>
      <c r="O710" s="186"/>
    </row>
    <row r="711" spans="11:15" ht="12.75">
      <c r="K711" s="134"/>
      <c r="L711" s="186"/>
      <c r="M711" s="186"/>
      <c r="N711" s="186"/>
      <c r="O711" s="186"/>
    </row>
    <row r="712" spans="11:15" ht="12.75">
      <c r="K712" s="134"/>
      <c r="L712" s="186"/>
      <c r="M712" s="186"/>
      <c r="N712" s="186"/>
      <c r="O712" s="186"/>
    </row>
    <row r="713" spans="11:15" ht="12.75">
      <c r="K713" s="134"/>
      <c r="L713" s="186"/>
      <c r="M713" s="186"/>
      <c r="N713" s="186"/>
      <c r="O713" s="186"/>
    </row>
    <row r="714" spans="11:15" ht="12.75">
      <c r="K714" s="134"/>
      <c r="L714" s="186"/>
      <c r="M714" s="186"/>
      <c r="N714" s="186"/>
      <c r="O714" s="186"/>
    </row>
    <row r="715" spans="11:15" ht="12.75">
      <c r="K715" s="134"/>
      <c r="L715" s="186"/>
      <c r="M715" s="186"/>
      <c r="N715" s="186"/>
      <c r="O715" s="186"/>
    </row>
    <row r="716" spans="11:15" ht="12.75">
      <c r="K716" s="134"/>
      <c r="L716" s="186"/>
      <c r="M716" s="186"/>
      <c r="N716" s="186"/>
      <c r="O716" s="186"/>
    </row>
    <row r="717" spans="11:15" ht="12.75">
      <c r="K717" s="134"/>
      <c r="L717" s="186"/>
      <c r="M717" s="186"/>
      <c r="N717" s="186"/>
      <c r="O717" s="186"/>
    </row>
    <row r="718" spans="11:15" ht="12.75">
      <c r="K718" s="134"/>
      <c r="L718" s="186"/>
      <c r="M718" s="186"/>
      <c r="N718" s="186"/>
      <c r="O718" s="186"/>
    </row>
    <row r="719" spans="11:15" ht="12.75">
      <c r="K719" s="134"/>
      <c r="L719" s="186"/>
      <c r="M719" s="186"/>
      <c r="N719" s="186"/>
      <c r="O719" s="186"/>
    </row>
    <row r="720" spans="11:15" ht="12.75">
      <c r="K720" s="134"/>
      <c r="L720" s="186"/>
      <c r="M720" s="186"/>
      <c r="N720" s="186"/>
      <c r="O720" s="186"/>
    </row>
    <row r="721" spans="11:15" ht="12.75">
      <c r="K721" s="134"/>
      <c r="L721" s="186"/>
      <c r="M721" s="186"/>
      <c r="N721" s="186"/>
      <c r="O721" s="186"/>
    </row>
    <row r="722" spans="11:15" ht="12.75">
      <c r="K722" s="134"/>
      <c r="L722" s="186"/>
      <c r="M722" s="186"/>
      <c r="N722" s="186"/>
      <c r="O722" s="186"/>
    </row>
    <row r="723" spans="11:15" ht="12.75">
      <c r="K723" s="134"/>
      <c r="L723" s="186"/>
      <c r="M723" s="186"/>
      <c r="N723" s="186"/>
      <c r="O723" s="186"/>
    </row>
    <row r="724" spans="11:15" ht="12.75">
      <c r="K724" s="134"/>
      <c r="L724" s="186"/>
      <c r="M724" s="186"/>
      <c r="N724" s="186"/>
      <c r="O724" s="186"/>
    </row>
    <row r="725" spans="11:15" ht="12.75">
      <c r="K725" s="134"/>
      <c r="L725" s="186"/>
      <c r="M725" s="186"/>
      <c r="N725" s="186"/>
      <c r="O725" s="186"/>
    </row>
    <row r="726" spans="11:15" ht="12.75">
      <c r="K726" s="134"/>
      <c r="L726" s="186"/>
      <c r="M726" s="186"/>
      <c r="N726" s="186"/>
      <c r="O726" s="186"/>
    </row>
    <row r="727" spans="11:15" ht="12.75">
      <c r="K727" s="134"/>
      <c r="L727" s="186"/>
      <c r="M727" s="186"/>
      <c r="N727" s="186"/>
      <c r="O727" s="186"/>
    </row>
    <row r="728" spans="11:15" ht="12.75">
      <c r="K728" s="134"/>
      <c r="L728" s="186"/>
      <c r="M728" s="186"/>
      <c r="N728" s="186"/>
      <c r="O728" s="186"/>
    </row>
    <row r="729" spans="11:15" ht="12.75">
      <c r="K729" s="134"/>
      <c r="L729" s="186"/>
      <c r="M729" s="186"/>
      <c r="N729" s="186"/>
      <c r="O729" s="186"/>
    </row>
    <row r="730" spans="11:15" ht="12.75">
      <c r="K730" s="134"/>
      <c r="L730" s="186"/>
      <c r="M730" s="186"/>
      <c r="N730" s="186"/>
      <c r="O730" s="186"/>
    </row>
    <row r="731" spans="11:15" ht="12.75">
      <c r="K731" s="134"/>
      <c r="L731" s="186"/>
      <c r="M731" s="186"/>
      <c r="N731" s="186"/>
      <c r="O731" s="186"/>
    </row>
    <row r="732" spans="11:15" ht="12.75">
      <c r="K732" s="134"/>
      <c r="L732" s="186"/>
      <c r="M732" s="186"/>
      <c r="N732" s="186"/>
      <c r="O732" s="186"/>
    </row>
    <row r="733" spans="11:15" ht="12.75">
      <c r="K733" s="134"/>
      <c r="L733" s="186"/>
      <c r="M733" s="186"/>
      <c r="N733" s="186"/>
      <c r="O733" s="186"/>
    </row>
    <row r="734" spans="11:15" ht="12.75">
      <c r="K734" s="134"/>
      <c r="L734" s="186"/>
      <c r="M734" s="186"/>
      <c r="N734" s="186"/>
      <c r="O734" s="186"/>
    </row>
    <row r="735" spans="11:15" ht="12.75">
      <c r="K735" s="134"/>
      <c r="L735" s="186"/>
      <c r="M735" s="186"/>
      <c r="N735" s="186"/>
      <c r="O735" s="186"/>
    </row>
    <row r="736" spans="11:15" ht="12.75">
      <c r="K736" s="134"/>
      <c r="L736" s="186"/>
      <c r="M736" s="186"/>
      <c r="N736" s="186"/>
      <c r="O736" s="186"/>
    </row>
    <row r="737" spans="11:15" ht="12.75">
      <c r="K737" s="134"/>
      <c r="L737" s="186"/>
      <c r="M737" s="186"/>
      <c r="N737" s="186"/>
      <c r="O737" s="186"/>
    </row>
    <row r="738" spans="11:15" ht="12.75">
      <c r="K738" s="134"/>
      <c r="L738" s="186"/>
      <c r="M738" s="186"/>
      <c r="N738" s="186"/>
      <c r="O738" s="186"/>
    </row>
    <row r="739" spans="11:15" ht="12.75">
      <c r="K739" s="134"/>
      <c r="L739" s="186"/>
      <c r="M739" s="186"/>
      <c r="N739" s="186"/>
      <c r="O739" s="186"/>
    </row>
    <row r="740" spans="11:15" ht="12.75">
      <c r="K740" s="134"/>
      <c r="L740" s="186"/>
      <c r="M740" s="186"/>
      <c r="N740" s="186"/>
      <c r="O740" s="186"/>
    </row>
    <row r="741" spans="11:15" ht="12.75">
      <c r="K741" s="134"/>
      <c r="L741" s="186"/>
      <c r="M741" s="186"/>
      <c r="N741" s="186"/>
      <c r="O741" s="186"/>
    </row>
    <row r="742" spans="11:15" ht="12.75">
      <c r="K742" s="134"/>
      <c r="L742" s="186"/>
      <c r="M742" s="186"/>
      <c r="N742" s="186"/>
      <c r="O742" s="186"/>
    </row>
    <row r="743" spans="11:15" ht="12.75">
      <c r="K743" s="134"/>
      <c r="L743" s="186"/>
      <c r="M743" s="186"/>
      <c r="N743" s="186"/>
      <c r="O743" s="186"/>
    </row>
    <row r="744" spans="11:15" ht="12.75">
      <c r="K744" s="134"/>
      <c r="L744" s="186"/>
      <c r="M744" s="186"/>
      <c r="N744" s="186"/>
      <c r="O744" s="186"/>
    </row>
    <row r="745" spans="11:15" ht="12.75">
      <c r="K745" s="134"/>
      <c r="L745" s="186"/>
      <c r="M745" s="186"/>
      <c r="N745" s="186"/>
      <c r="O745" s="186"/>
    </row>
    <row r="746" spans="11:15" ht="12.75">
      <c r="K746" s="134"/>
      <c r="L746" s="186"/>
      <c r="M746" s="186"/>
      <c r="N746" s="186"/>
      <c r="O746" s="186"/>
    </row>
    <row r="747" spans="11:15" ht="12.75">
      <c r="K747" s="134"/>
      <c r="L747" s="186"/>
      <c r="M747" s="186"/>
      <c r="N747" s="186"/>
      <c r="O747" s="186"/>
    </row>
    <row r="748" spans="11:15" ht="12.75">
      <c r="K748" s="134"/>
      <c r="L748" s="186"/>
      <c r="M748" s="186"/>
      <c r="N748" s="186"/>
      <c r="O748" s="186"/>
    </row>
    <row r="749" spans="11:15" ht="12.75">
      <c r="K749" s="134"/>
      <c r="L749" s="186"/>
      <c r="M749" s="186"/>
      <c r="N749" s="186"/>
      <c r="O749" s="186"/>
    </row>
    <row r="750" spans="11:15" ht="12.75">
      <c r="K750" s="134"/>
      <c r="L750" s="186"/>
      <c r="M750" s="186"/>
      <c r="N750" s="186"/>
      <c r="O750" s="186"/>
    </row>
    <row r="751" spans="11:15" ht="12.75">
      <c r="K751" s="134"/>
      <c r="L751" s="186"/>
      <c r="M751" s="186"/>
      <c r="N751" s="186"/>
      <c r="O751" s="186"/>
    </row>
    <row r="752" spans="11:15" ht="12.75">
      <c r="K752" s="134"/>
      <c r="L752" s="186"/>
      <c r="M752" s="186"/>
      <c r="N752" s="186"/>
      <c r="O752" s="186"/>
    </row>
    <row r="753" spans="11:15" ht="12.75">
      <c r="K753" s="134"/>
      <c r="L753" s="186"/>
      <c r="M753" s="186"/>
      <c r="N753" s="186"/>
      <c r="O753" s="186"/>
    </row>
    <row r="754" spans="11:15" ht="12.75">
      <c r="K754" s="134"/>
      <c r="L754" s="186"/>
      <c r="M754" s="186"/>
      <c r="N754" s="186"/>
      <c r="O754" s="186"/>
    </row>
    <row r="755" spans="11:15" ht="12.75">
      <c r="K755" s="134"/>
      <c r="L755" s="186"/>
      <c r="M755" s="186"/>
      <c r="N755" s="186"/>
      <c r="O755" s="186"/>
    </row>
    <row r="756" spans="11:15" ht="12.75">
      <c r="K756" s="134"/>
      <c r="L756" s="186"/>
      <c r="M756" s="186"/>
      <c r="N756" s="186"/>
      <c r="O756" s="186"/>
    </row>
    <row r="757" spans="11:15" ht="12.75">
      <c r="K757" s="134"/>
      <c r="L757" s="186"/>
      <c r="M757" s="186"/>
      <c r="N757" s="186"/>
      <c r="O757" s="186"/>
    </row>
    <row r="758" spans="11:15" ht="12.75">
      <c r="K758" s="134"/>
      <c r="L758" s="186"/>
      <c r="M758" s="186"/>
      <c r="N758" s="186"/>
      <c r="O758" s="186"/>
    </row>
    <row r="759" spans="11:15" ht="12.75">
      <c r="K759" s="134"/>
      <c r="L759" s="186"/>
      <c r="M759" s="186"/>
      <c r="N759" s="186"/>
      <c r="O759" s="186"/>
    </row>
    <row r="760" spans="11:15" ht="12.75">
      <c r="K760" s="134"/>
      <c r="L760" s="186"/>
      <c r="M760" s="186"/>
      <c r="N760" s="186"/>
      <c r="O760" s="186"/>
    </row>
    <row r="761" spans="11:15" ht="12.75">
      <c r="K761" s="134"/>
      <c r="L761" s="186"/>
      <c r="M761" s="186"/>
      <c r="N761" s="186"/>
      <c r="O761" s="186"/>
    </row>
    <row r="762" spans="11:15" ht="12.75">
      <c r="K762" s="134"/>
      <c r="L762" s="186"/>
      <c r="M762" s="186"/>
      <c r="N762" s="186"/>
      <c r="O762" s="186"/>
    </row>
    <row r="763" spans="11:15" ht="12.75">
      <c r="K763" s="134"/>
      <c r="L763" s="186"/>
      <c r="M763" s="186"/>
      <c r="N763" s="186"/>
      <c r="O763" s="186"/>
    </row>
    <row r="764" spans="11:15" ht="12.75">
      <c r="K764" s="134"/>
      <c r="L764" s="186"/>
      <c r="M764" s="186"/>
      <c r="N764" s="186"/>
      <c r="O764" s="186"/>
    </row>
    <row r="765" spans="11:15" ht="12.75">
      <c r="K765" s="134"/>
      <c r="L765" s="186"/>
      <c r="M765" s="186"/>
      <c r="N765" s="186"/>
      <c r="O765" s="186"/>
    </row>
    <row r="766" spans="11:15" ht="12.75">
      <c r="K766" s="134"/>
      <c r="L766" s="186"/>
      <c r="M766" s="186"/>
      <c r="N766" s="186"/>
      <c r="O766" s="186"/>
    </row>
    <row r="767" spans="11:15" ht="12.75">
      <c r="K767" s="134"/>
      <c r="L767" s="186"/>
      <c r="M767" s="186"/>
      <c r="N767" s="186"/>
      <c r="O767" s="186"/>
    </row>
    <row r="768" spans="11:15" ht="12.75">
      <c r="K768" s="134"/>
      <c r="L768" s="186"/>
      <c r="M768" s="186"/>
      <c r="N768" s="186"/>
      <c r="O768" s="186"/>
    </row>
    <row r="769" spans="11:15" ht="12.75">
      <c r="K769" s="134"/>
      <c r="L769" s="186"/>
      <c r="M769" s="186"/>
      <c r="N769" s="186"/>
      <c r="O769" s="186"/>
    </row>
    <row r="770" spans="11:15" ht="12.75">
      <c r="K770" s="134"/>
      <c r="L770" s="186"/>
      <c r="M770" s="186"/>
      <c r="N770" s="186"/>
      <c r="O770" s="186"/>
    </row>
    <row r="771" spans="11:15" ht="12.75">
      <c r="K771" s="134"/>
      <c r="L771" s="186"/>
      <c r="M771" s="186"/>
      <c r="N771" s="186"/>
      <c r="O771" s="186"/>
    </row>
    <row r="772" spans="11:15" ht="12.75">
      <c r="K772" s="134"/>
      <c r="L772" s="186"/>
      <c r="M772" s="186"/>
      <c r="N772" s="186"/>
      <c r="O772" s="186"/>
    </row>
    <row r="773" spans="11:15" ht="12.75">
      <c r="K773" s="134"/>
      <c r="L773" s="186"/>
      <c r="M773" s="186"/>
      <c r="N773" s="186"/>
      <c r="O773" s="186"/>
    </row>
    <row r="774" spans="11:15" ht="12.75">
      <c r="K774" s="134"/>
      <c r="L774" s="186"/>
      <c r="M774" s="186"/>
      <c r="N774" s="186"/>
      <c r="O774" s="186"/>
    </row>
    <row r="775" spans="11:15" ht="12.75">
      <c r="K775" s="134"/>
      <c r="L775" s="186"/>
      <c r="M775" s="186"/>
      <c r="N775" s="186"/>
      <c r="O775" s="186"/>
    </row>
    <row r="776" spans="11:15" ht="12.75">
      <c r="K776" s="134"/>
      <c r="L776" s="186"/>
      <c r="M776" s="186"/>
      <c r="N776" s="186"/>
      <c r="O776" s="186"/>
    </row>
    <row r="777" spans="11:15" ht="12.75">
      <c r="K777" s="134"/>
      <c r="L777" s="186"/>
      <c r="M777" s="186"/>
      <c r="N777" s="186"/>
      <c r="O777" s="186"/>
    </row>
    <row r="778" spans="11:15" ht="12.75">
      <c r="K778" s="134"/>
      <c r="L778" s="186"/>
      <c r="M778" s="186"/>
      <c r="N778" s="186"/>
      <c r="O778" s="186"/>
    </row>
    <row r="779" spans="11:15" ht="12.75">
      <c r="K779" s="134"/>
      <c r="L779" s="186"/>
      <c r="M779" s="186"/>
      <c r="N779" s="186"/>
      <c r="O779" s="186"/>
    </row>
    <row r="780" spans="11:15" ht="12.75">
      <c r="K780" s="134"/>
      <c r="L780" s="186"/>
      <c r="M780" s="186"/>
      <c r="N780" s="186"/>
      <c r="O780" s="186"/>
    </row>
    <row r="781" spans="11:15" ht="12.75">
      <c r="K781" s="134"/>
      <c r="L781" s="186"/>
      <c r="M781" s="186"/>
      <c r="N781" s="186"/>
      <c r="O781" s="186"/>
    </row>
    <row r="782" spans="11:15" ht="12.75">
      <c r="K782" s="134"/>
      <c r="L782" s="186"/>
      <c r="M782" s="186"/>
      <c r="N782" s="186"/>
      <c r="O782" s="186"/>
    </row>
    <row r="783" spans="11:15" ht="12.75">
      <c r="K783" s="134"/>
      <c r="L783" s="186"/>
      <c r="M783" s="186"/>
      <c r="N783" s="186"/>
      <c r="O783" s="186"/>
    </row>
    <row r="784" spans="11:15" ht="12.75">
      <c r="K784" s="134"/>
      <c r="L784" s="186"/>
      <c r="M784" s="186"/>
      <c r="N784" s="186"/>
      <c r="O784" s="186"/>
    </row>
    <row r="785" spans="11:15" ht="12.75">
      <c r="K785" s="134"/>
      <c r="L785" s="186"/>
      <c r="M785" s="186"/>
      <c r="N785" s="186"/>
      <c r="O785" s="186"/>
    </row>
    <row r="786" spans="11:15" ht="12.75">
      <c r="K786" s="134"/>
      <c r="L786" s="186"/>
      <c r="M786" s="186"/>
      <c r="N786" s="186"/>
      <c r="O786" s="186"/>
    </row>
    <row r="787" spans="11:15" ht="12.75">
      <c r="K787" s="134"/>
      <c r="L787" s="186"/>
      <c r="M787" s="186"/>
      <c r="N787" s="186"/>
      <c r="O787" s="186"/>
    </row>
    <row r="788" spans="11:15" ht="12.75">
      <c r="K788" s="134"/>
      <c r="L788" s="186"/>
      <c r="M788" s="186"/>
      <c r="N788" s="186"/>
      <c r="O788" s="186"/>
    </row>
    <row r="789" spans="11:15" ht="12.75">
      <c r="K789" s="134"/>
      <c r="L789" s="186"/>
      <c r="M789" s="186"/>
      <c r="N789" s="186"/>
      <c r="O789" s="186"/>
    </row>
    <row r="790" spans="11:15" ht="12.75">
      <c r="K790" s="134"/>
      <c r="L790" s="186"/>
      <c r="M790" s="186"/>
      <c r="N790" s="186"/>
      <c r="O790" s="186"/>
    </row>
    <row r="791" spans="11:15" ht="12.75">
      <c r="K791" s="134"/>
      <c r="L791" s="186"/>
      <c r="M791" s="186"/>
      <c r="N791" s="186"/>
      <c r="O791" s="186"/>
    </row>
    <row r="792" spans="11:15" ht="12.75">
      <c r="K792" s="134"/>
      <c r="L792" s="186"/>
      <c r="M792" s="186"/>
      <c r="N792" s="186"/>
      <c r="O792" s="186"/>
    </row>
    <row r="793" spans="11:15" ht="12.75">
      <c r="K793" s="134"/>
      <c r="L793" s="186"/>
      <c r="M793" s="186"/>
      <c r="N793" s="186"/>
      <c r="O793" s="186"/>
    </row>
    <row r="794" spans="11:15" ht="12.75">
      <c r="K794" s="134"/>
      <c r="L794" s="186"/>
      <c r="M794" s="186"/>
      <c r="N794" s="186"/>
      <c r="O794" s="186"/>
    </row>
    <row r="795" spans="11:15" ht="12.75">
      <c r="K795" s="134"/>
      <c r="L795" s="186"/>
      <c r="M795" s="186"/>
      <c r="N795" s="186"/>
      <c r="O795" s="186"/>
    </row>
    <row r="796" spans="11:15" ht="12.75">
      <c r="K796" s="134"/>
      <c r="L796" s="186"/>
      <c r="M796" s="186"/>
      <c r="N796" s="186"/>
      <c r="O796" s="186"/>
    </row>
    <row r="797" spans="11:15" ht="12.75">
      <c r="K797" s="134"/>
      <c r="L797" s="186"/>
      <c r="M797" s="186"/>
      <c r="N797" s="186"/>
      <c r="O797" s="186"/>
    </row>
    <row r="798" spans="11:15" ht="12.75">
      <c r="K798" s="134"/>
      <c r="L798" s="186"/>
      <c r="M798" s="186"/>
      <c r="N798" s="186"/>
      <c r="O798" s="186"/>
    </row>
    <row r="799" spans="11:15" ht="12.75">
      <c r="K799" s="134"/>
      <c r="L799" s="186"/>
      <c r="M799" s="186"/>
      <c r="N799" s="186"/>
      <c r="O799" s="186"/>
    </row>
    <row r="800" spans="11:15" ht="12.75">
      <c r="K800" s="134"/>
      <c r="L800" s="186"/>
      <c r="M800" s="186"/>
      <c r="N800" s="186"/>
      <c r="O800" s="186"/>
    </row>
    <row r="801" spans="11:15" ht="12.75">
      <c r="K801" s="134"/>
      <c r="L801" s="186"/>
      <c r="M801" s="186"/>
      <c r="N801" s="186"/>
      <c r="O801" s="186"/>
    </row>
    <row r="802" spans="11:15" ht="12.75">
      <c r="K802" s="134"/>
      <c r="L802" s="186"/>
      <c r="M802" s="186"/>
      <c r="N802" s="186"/>
      <c r="O802" s="186"/>
    </row>
    <row r="803" spans="11:15" ht="12.75">
      <c r="K803" s="134"/>
      <c r="L803" s="186"/>
      <c r="M803" s="186"/>
      <c r="N803" s="186"/>
      <c r="O803" s="186"/>
    </row>
    <row r="804" spans="11:15" ht="12.75">
      <c r="K804" s="134"/>
      <c r="L804" s="186"/>
      <c r="M804" s="186"/>
      <c r="N804" s="186"/>
      <c r="O804" s="186"/>
    </row>
    <row r="805" spans="11:15" ht="12.75">
      <c r="K805" s="134"/>
      <c r="L805" s="186"/>
      <c r="M805" s="186"/>
      <c r="N805" s="186"/>
      <c r="O805" s="186"/>
    </row>
    <row r="806" spans="11:15" ht="12.75">
      <c r="K806" s="134"/>
      <c r="L806" s="186"/>
      <c r="M806" s="186"/>
      <c r="N806" s="186"/>
      <c r="O806" s="186"/>
    </row>
    <row r="807" spans="11:15" ht="12.75">
      <c r="K807" s="134"/>
      <c r="L807" s="186"/>
      <c r="M807" s="186"/>
      <c r="N807" s="186"/>
      <c r="O807" s="186"/>
    </row>
    <row r="808" spans="11:15" ht="12.75">
      <c r="K808" s="134"/>
      <c r="L808" s="186"/>
      <c r="M808" s="186"/>
      <c r="N808" s="186"/>
      <c r="O808" s="186"/>
    </row>
    <row r="809" spans="11:15" ht="12.75">
      <c r="K809" s="134"/>
      <c r="L809" s="186"/>
      <c r="M809" s="186"/>
      <c r="N809" s="186"/>
      <c r="O809" s="186"/>
    </row>
    <row r="810" spans="11:15" ht="12.75">
      <c r="K810" s="134"/>
      <c r="L810" s="186"/>
      <c r="M810" s="186"/>
      <c r="N810" s="186"/>
      <c r="O810" s="186"/>
    </row>
    <row r="811" spans="11:15" ht="12.75">
      <c r="K811" s="134"/>
      <c r="L811" s="186"/>
      <c r="M811" s="186"/>
      <c r="N811" s="186"/>
      <c r="O811" s="186"/>
    </row>
    <row r="812" spans="11:15" ht="12.75">
      <c r="K812" s="134"/>
      <c r="L812" s="186"/>
      <c r="M812" s="186"/>
      <c r="N812" s="186"/>
      <c r="O812" s="186"/>
    </row>
    <row r="813" spans="11:15" ht="12.75">
      <c r="K813" s="134"/>
      <c r="L813" s="186"/>
      <c r="M813" s="186"/>
      <c r="N813" s="186"/>
      <c r="O813" s="186"/>
    </row>
    <row r="814" spans="11:15" ht="12.75">
      <c r="K814" s="134"/>
      <c r="L814" s="186"/>
      <c r="M814" s="186"/>
      <c r="N814" s="186"/>
      <c r="O814" s="186"/>
    </row>
    <row r="815" spans="11:15" ht="12.75">
      <c r="K815" s="134"/>
      <c r="L815" s="186"/>
      <c r="M815" s="186"/>
      <c r="N815" s="186"/>
      <c r="O815" s="186"/>
    </row>
    <row r="816" spans="11:15" ht="12.75">
      <c r="K816" s="134"/>
      <c r="L816" s="186"/>
      <c r="M816" s="186"/>
      <c r="N816" s="186"/>
      <c r="O816" s="186"/>
    </row>
    <row r="817" spans="11:15" ht="12.75">
      <c r="K817" s="134"/>
      <c r="L817" s="186"/>
      <c r="M817" s="186"/>
      <c r="N817" s="186"/>
      <c r="O817" s="186"/>
    </row>
    <row r="818" spans="11:15" ht="12.75">
      <c r="K818" s="134"/>
      <c r="L818" s="186"/>
      <c r="M818" s="186"/>
      <c r="N818" s="186"/>
      <c r="O818" s="186"/>
    </row>
    <row r="819" spans="11:15" ht="12.75">
      <c r="K819" s="134"/>
      <c r="L819" s="186"/>
      <c r="M819" s="186"/>
      <c r="N819" s="186"/>
      <c r="O819" s="186"/>
    </row>
    <row r="820" spans="11:15" ht="12.75">
      <c r="K820" s="134"/>
      <c r="L820" s="186"/>
      <c r="M820" s="186"/>
      <c r="N820" s="186"/>
      <c r="O820" s="186"/>
    </row>
    <row r="821" spans="11:15" ht="12.75">
      <c r="K821" s="134"/>
      <c r="L821" s="186"/>
      <c r="M821" s="186"/>
      <c r="N821" s="186"/>
      <c r="O821" s="186"/>
    </row>
    <row r="822" spans="11:15" ht="12.75">
      <c r="K822" s="134"/>
      <c r="L822" s="186"/>
      <c r="M822" s="186"/>
      <c r="N822" s="186"/>
      <c r="O822" s="186"/>
    </row>
    <row r="823" spans="11:15" ht="12.75">
      <c r="K823" s="134"/>
      <c r="L823" s="186"/>
      <c r="M823" s="186"/>
      <c r="N823" s="186"/>
      <c r="O823" s="186"/>
    </row>
    <row r="824" spans="11:15" ht="12.75">
      <c r="K824" s="134"/>
      <c r="L824" s="186"/>
      <c r="M824" s="186"/>
      <c r="N824" s="186"/>
      <c r="O824" s="186"/>
    </row>
    <row r="825" spans="11:15" ht="12.75">
      <c r="K825" s="134"/>
      <c r="L825" s="186"/>
      <c r="M825" s="186"/>
      <c r="N825" s="186"/>
      <c r="O825" s="186"/>
    </row>
    <row r="826" spans="11:15" ht="12.75">
      <c r="K826" s="134"/>
      <c r="L826" s="186"/>
      <c r="M826" s="186"/>
      <c r="N826" s="186"/>
      <c r="O826" s="186"/>
    </row>
    <row r="827" spans="11:15" ht="12.75">
      <c r="K827" s="134"/>
      <c r="L827" s="186"/>
      <c r="M827" s="186"/>
      <c r="N827" s="186"/>
      <c r="O827" s="186"/>
    </row>
    <row r="828" spans="11:15" ht="12.75">
      <c r="K828" s="134"/>
      <c r="L828" s="186"/>
      <c r="M828" s="186"/>
      <c r="N828" s="186"/>
      <c r="O828" s="186"/>
    </row>
    <row r="829" spans="11:15" ht="12.75">
      <c r="K829" s="134"/>
      <c r="L829" s="186"/>
      <c r="M829" s="186"/>
      <c r="N829" s="186"/>
      <c r="O829" s="186"/>
    </row>
    <row r="830" spans="11:15" ht="12.75">
      <c r="K830" s="134"/>
      <c r="L830" s="186"/>
      <c r="M830" s="186"/>
      <c r="N830" s="186"/>
      <c r="O830" s="186"/>
    </row>
    <row r="831" spans="11:15" ht="12.75">
      <c r="K831" s="134"/>
      <c r="L831" s="186"/>
      <c r="M831" s="186"/>
      <c r="N831" s="186"/>
      <c r="O831" s="186"/>
    </row>
    <row r="832" spans="11:15" ht="12.75">
      <c r="K832" s="134"/>
      <c r="L832" s="186"/>
      <c r="M832" s="186"/>
      <c r="N832" s="186"/>
      <c r="O832" s="186"/>
    </row>
    <row r="833" spans="11:15" ht="12.75">
      <c r="K833" s="134"/>
      <c r="L833" s="186"/>
      <c r="M833" s="186"/>
      <c r="N833" s="186"/>
      <c r="O833" s="186"/>
    </row>
    <row r="834" spans="11:15" ht="12.75">
      <c r="K834" s="134"/>
      <c r="L834" s="186"/>
      <c r="M834" s="186"/>
      <c r="N834" s="186"/>
      <c r="O834" s="186"/>
    </row>
    <row r="835" spans="11:15" ht="12.75">
      <c r="K835" s="134"/>
      <c r="L835" s="186"/>
      <c r="M835" s="186"/>
      <c r="N835" s="186"/>
      <c r="O835" s="186"/>
    </row>
    <row r="836" spans="11:15" ht="12.75">
      <c r="K836" s="134"/>
      <c r="L836" s="186"/>
      <c r="M836" s="186"/>
      <c r="N836" s="186"/>
      <c r="O836" s="186"/>
    </row>
    <row r="837" spans="11:15" ht="12.75">
      <c r="K837" s="134"/>
      <c r="L837" s="186"/>
      <c r="M837" s="186"/>
      <c r="N837" s="186"/>
      <c r="O837" s="186"/>
    </row>
    <row r="838" spans="11:15" ht="12.75">
      <c r="K838" s="134"/>
      <c r="L838" s="186"/>
      <c r="M838" s="186"/>
      <c r="N838" s="186"/>
      <c r="O838" s="186"/>
    </row>
    <row r="839" spans="11:15" ht="12.75">
      <c r="K839" s="134"/>
      <c r="L839" s="186"/>
      <c r="M839" s="186"/>
      <c r="N839" s="186"/>
      <c r="O839" s="186"/>
    </row>
    <row r="840" spans="11:15" ht="12.75">
      <c r="K840" s="134"/>
      <c r="L840" s="186"/>
      <c r="M840" s="186"/>
      <c r="N840" s="186"/>
      <c r="O840" s="186"/>
    </row>
    <row r="841" spans="11:15" ht="12.75">
      <c r="K841" s="134"/>
      <c r="L841" s="186"/>
      <c r="M841" s="186"/>
      <c r="N841" s="186"/>
      <c r="O841" s="186"/>
    </row>
    <row r="842" spans="11:15" ht="12.75">
      <c r="K842" s="134"/>
      <c r="L842" s="186"/>
      <c r="M842" s="186"/>
      <c r="N842" s="186"/>
      <c r="O842" s="186"/>
    </row>
    <row r="843" spans="11:15" ht="12.75">
      <c r="K843" s="134"/>
      <c r="L843" s="186"/>
      <c r="M843" s="186"/>
      <c r="N843" s="186"/>
      <c r="O843" s="186"/>
    </row>
    <row r="844" spans="11:15" ht="12.75">
      <c r="K844" s="134"/>
      <c r="L844" s="186"/>
      <c r="M844" s="186"/>
      <c r="N844" s="186"/>
      <c r="O844" s="186"/>
    </row>
    <row r="845" spans="11:15" ht="12.75">
      <c r="K845" s="134"/>
      <c r="L845" s="186"/>
      <c r="M845" s="186"/>
      <c r="N845" s="186"/>
      <c r="O845" s="186"/>
    </row>
    <row r="846" spans="11:15" ht="12.75">
      <c r="K846" s="134"/>
      <c r="L846" s="186"/>
      <c r="M846" s="186"/>
      <c r="N846" s="186"/>
      <c r="O846" s="186"/>
    </row>
    <row r="847" spans="11:15" ht="12.75">
      <c r="K847" s="134"/>
      <c r="L847" s="186"/>
      <c r="M847" s="186"/>
      <c r="N847" s="186"/>
      <c r="O847" s="186"/>
    </row>
    <row r="848" spans="11:15" ht="12.75">
      <c r="K848" s="134"/>
      <c r="L848" s="186"/>
      <c r="M848" s="186"/>
      <c r="N848" s="186"/>
      <c r="O848" s="186"/>
    </row>
    <row r="849" spans="11:15" ht="12.75">
      <c r="K849" s="134"/>
      <c r="L849" s="186"/>
      <c r="M849" s="186"/>
      <c r="N849" s="186"/>
      <c r="O849" s="186"/>
    </row>
    <row r="850" spans="11:15" ht="12.75">
      <c r="K850" s="134"/>
      <c r="L850" s="186"/>
      <c r="M850" s="186"/>
      <c r="N850" s="186"/>
      <c r="O850" s="186"/>
    </row>
    <row r="851" spans="11:15" ht="12.75">
      <c r="K851" s="134"/>
      <c r="L851" s="186"/>
      <c r="M851" s="186"/>
      <c r="N851" s="186"/>
      <c r="O851" s="186"/>
    </row>
    <row r="852" spans="11:15" ht="12.75">
      <c r="K852" s="134"/>
      <c r="L852" s="186"/>
      <c r="M852" s="186"/>
      <c r="N852" s="186"/>
      <c r="O852" s="186"/>
    </row>
    <row r="853" spans="11:15" ht="12.75">
      <c r="K853" s="134"/>
      <c r="L853" s="186"/>
      <c r="M853" s="186"/>
      <c r="N853" s="186"/>
      <c r="O853" s="186"/>
    </row>
    <row r="854" spans="11:15" ht="12.75">
      <c r="K854" s="134"/>
      <c r="L854" s="186"/>
      <c r="M854" s="186"/>
      <c r="N854" s="186"/>
      <c r="O854" s="186"/>
    </row>
    <row r="855" spans="11:15" ht="12.75">
      <c r="K855" s="134"/>
      <c r="L855" s="186"/>
      <c r="M855" s="186"/>
      <c r="N855" s="186"/>
      <c r="O855" s="186"/>
    </row>
    <row r="856" spans="11:15" ht="12.75">
      <c r="K856" s="134"/>
      <c r="L856" s="186"/>
      <c r="M856" s="186"/>
      <c r="N856" s="186"/>
      <c r="O856" s="186"/>
    </row>
    <row r="857" spans="11:15" ht="12.75">
      <c r="K857" s="134"/>
      <c r="L857" s="186"/>
      <c r="M857" s="186"/>
      <c r="N857" s="186"/>
      <c r="O857" s="186"/>
    </row>
    <row r="858" spans="11:15" ht="12.75">
      <c r="K858" s="134"/>
      <c r="L858" s="186"/>
      <c r="M858" s="186"/>
      <c r="N858" s="186"/>
      <c r="O858" s="186"/>
    </row>
    <row r="859" spans="11:15" ht="12.75">
      <c r="K859" s="134"/>
      <c r="L859" s="186"/>
      <c r="M859" s="186"/>
      <c r="N859" s="186"/>
      <c r="O859" s="186"/>
    </row>
    <row r="860" spans="11:15" ht="12.75">
      <c r="K860" s="134"/>
      <c r="L860" s="186"/>
      <c r="M860" s="186"/>
      <c r="N860" s="186"/>
      <c r="O860" s="186"/>
    </row>
    <row r="861" spans="11:15" ht="12.75">
      <c r="K861" s="134"/>
      <c r="L861" s="186"/>
      <c r="M861" s="186"/>
      <c r="N861" s="186"/>
      <c r="O861" s="186"/>
    </row>
    <row r="862" spans="11:15" ht="12.75">
      <c r="K862" s="134"/>
      <c r="L862" s="186"/>
      <c r="M862" s="186"/>
      <c r="N862" s="186"/>
      <c r="O862" s="186"/>
    </row>
    <row r="863" spans="11:15" ht="12.75">
      <c r="K863" s="134"/>
      <c r="L863" s="186"/>
      <c r="M863" s="186"/>
      <c r="N863" s="186"/>
      <c r="O863" s="186"/>
    </row>
    <row r="864" spans="11:15" ht="12.75">
      <c r="K864" s="134"/>
      <c r="L864" s="186"/>
      <c r="M864" s="186"/>
      <c r="N864" s="186"/>
      <c r="O864" s="186"/>
    </row>
    <row r="865" spans="11:15" ht="12.75">
      <c r="K865" s="134"/>
      <c r="L865" s="186"/>
      <c r="M865" s="186"/>
      <c r="N865" s="186"/>
      <c r="O865" s="186"/>
    </row>
    <row r="866" spans="11:15" ht="12.75">
      <c r="K866" s="134"/>
      <c r="L866" s="186"/>
      <c r="M866" s="186"/>
      <c r="N866" s="186"/>
      <c r="O866" s="186"/>
    </row>
    <row r="867" spans="11:15" ht="12.75">
      <c r="K867" s="134"/>
      <c r="L867" s="186"/>
      <c r="M867" s="186"/>
      <c r="N867" s="186"/>
      <c r="O867" s="186"/>
    </row>
    <row r="868" spans="11:15" ht="12.75">
      <c r="K868" s="134"/>
      <c r="L868" s="186"/>
      <c r="M868" s="186"/>
      <c r="N868" s="186"/>
      <c r="O868" s="186"/>
    </row>
    <row r="869" spans="11:15" ht="12.75">
      <c r="K869" s="134"/>
      <c r="L869" s="186"/>
      <c r="M869" s="186"/>
      <c r="N869" s="186"/>
      <c r="O869" s="186"/>
    </row>
    <row r="870" spans="11:15" ht="12.75">
      <c r="K870" s="134"/>
      <c r="L870" s="186"/>
      <c r="M870" s="186"/>
      <c r="N870" s="186"/>
      <c r="O870" s="186"/>
    </row>
    <row r="871" spans="11:15" ht="12.75">
      <c r="K871" s="134"/>
      <c r="L871" s="186"/>
      <c r="M871" s="186"/>
      <c r="N871" s="186"/>
      <c r="O871" s="186"/>
    </row>
    <row r="872" spans="11:15" ht="12.75">
      <c r="K872" s="134"/>
      <c r="L872" s="186"/>
      <c r="M872" s="186"/>
      <c r="N872" s="186"/>
      <c r="O872" s="186"/>
    </row>
    <row r="873" spans="11:15" ht="12.75">
      <c r="K873" s="134"/>
      <c r="L873" s="186"/>
      <c r="M873" s="186"/>
      <c r="N873" s="186"/>
      <c r="O873" s="186"/>
    </row>
    <row r="874" spans="11:15" ht="12.75">
      <c r="K874" s="134"/>
      <c r="L874" s="186"/>
      <c r="M874" s="186"/>
      <c r="N874" s="186"/>
      <c r="O874" s="186"/>
    </row>
    <row r="875" spans="11:15" ht="12.75">
      <c r="K875" s="134"/>
      <c r="L875" s="186"/>
      <c r="M875" s="186"/>
      <c r="N875" s="186"/>
      <c r="O875" s="186"/>
    </row>
    <row r="876" spans="11:15" ht="12.75">
      <c r="K876" s="134"/>
      <c r="L876" s="186"/>
      <c r="M876" s="186"/>
      <c r="N876" s="186"/>
      <c r="O876" s="186"/>
    </row>
    <row r="877" spans="11:15" ht="12.75">
      <c r="K877" s="134"/>
      <c r="L877" s="186"/>
      <c r="M877" s="186"/>
      <c r="N877" s="186"/>
      <c r="O877" s="186"/>
    </row>
    <row r="878" spans="11:15" ht="12.75">
      <c r="K878" s="134"/>
      <c r="L878" s="186"/>
      <c r="M878" s="186"/>
      <c r="N878" s="186"/>
      <c r="O878" s="186"/>
    </row>
    <row r="879" spans="11:15" ht="12.75">
      <c r="K879" s="134"/>
      <c r="L879" s="186"/>
      <c r="M879" s="186"/>
      <c r="N879" s="186"/>
      <c r="O879" s="186"/>
    </row>
    <row r="880" spans="11:15" ht="12.75">
      <c r="K880" s="134"/>
      <c r="L880" s="186"/>
      <c r="M880" s="186"/>
      <c r="N880" s="186"/>
      <c r="O880" s="186"/>
    </row>
    <row r="881" spans="11:15" ht="12.75">
      <c r="K881" s="134"/>
      <c r="L881" s="186"/>
      <c r="M881" s="186"/>
      <c r="N881" s="186"/>
      <c r="O881" s="186"/>
    </row>
    <row r="882" spans="11:15" ht="12.75">
      <c r="K882" s="134"/>
      <c r="L882" s="186"/>
      <c r="M882" s="186"/>
      <c r="N882" s="186"/>
      <c r="O882" s="186"/>
    </row>
    <row r="883" spans="11:15" ht="12.75">
      <c r="K883" s="134"/>
      <c r="L883" s="186"/>
      <c r="M883" s="186"/>
      <c r="N883" s="186"/>
      <c r="O883" s="186"/>
    </row>
    <row r="884" spans="11:15" ht="12.75">
      <c r="K884" s="134"/>
      <c r="L884" s="186"/>
      <c r="M884" s="186"/>
      <c r="N884" s="186"/>
      <c r="O884" s="186"/>
    </row>
    <row r="885" spans="11:15" ht="12.75">
      <c r="K885" s="134"/>
      <c r="L885" s="186"/>
      <c r="M885" s="186"/>
      <c r="N885" s="186"/>
      <c r="O885" s="186"/>
    </row>
    <row r="886" spans="11:15" ht="12.75">
      <c r="K886" s="134"/>
      <c r="L886" s="186"/>
      <c r="M886" s="186"/>
      <c r="N886" s="186"/>
      <c r="O886" s="186"/>
    </row>
    <row r="887" spans="11:15" ht="12.75">
      <c r="K887" s="134"/>
      <c r="L887" s="186"/>
      <c r="M887" s="186"/>
      <c r="N887" s="186"/>
      <c r="O887" s="186"/>
    </row>
    <row r="888" spans="11:15" ht="12.75">
      <c r="K888" s="134"/>
      <c r="L888" s="186"/>
      <c r="M888" s="186"/>
      <c r="N888" s="186"/>
      <c r="O888" s="186"/>
    </row>
    <row r="889" spans="11:15" ht="12.75">
      <c r="K889" s="134"/>
      <c r="L889" s="186"/>
      <c r="M889" s="186"/>
      <c r="N889" s="186"/>
      <c r="O889" s="186"/>
    </row>
    <row r="890" spans="11:15" ht="12.75">
      <c r="K890" s="134"/>
      <c r="L890" s="186"/>
      <c r="M890" s="186"/>
      <c r="N890" s="186"/>
      <c r="O890" s="186"/>
    </row>
    <row r="891" spans="11:15" ht="12.75">
      <c r="K891" s="134"/>
      <c r="L891" s="186"/>
      <c r="M891" s="186"/>
      <c r="N891" s="186"/>
      <c r="O891" s="186"/>
    </row>
    <row r="892" spans="11:15" ht="12.75">
      <c r="K892" s="134"/>
      <c r="L892" s="186"/>
      <c r="M892" s="186"/>
      <c r="N892" s="186"/>
      <c r="O892" s="186"/>
    </row>
    <row r="893" spans="11:15" ht="12.75">
      <c r="K893" s="134"/>
      <c r="L893" s="186"/>
      <c r="M893" s="186"/>
      <c r="N893" s="186"/>
      <c r="O893" s="186"/>
    </row>
    <row r="894" spans="11:15" ht="12.75">
      <c r="K894" s="134"/>
      <c r="L894" s="186"/>
      <c r="M894" s="186"/>
      <c r="N894" s="186"/>
      <c r="O894" s="186"/>
    </row>
    <row r="895" spans="11:15" ht="12.75">
      <c r="K895" s="134"/>
      <c r="L895" s="186"/>
      <c r="M895" s="186"/>
      <c r="N895" s="186"/>
      <c r="O895" s="186"/>
    </row>
    <row r="896" spans="11:15" ht="12.75">
      <c r="K896" s="134"/>
      <c r="L896" s="186"/>
      <c r="M896" s="186"/>
      <c r="N896" s="186"/>
      <c r="O896" s="186"/>
    </row>
    <row r="897" spans="11:15" ht="12.75">
      <c r="K897" s="134"/>
      <c r="L897" s="186"/>
      <c r="M897" s="186"/>
      <c r="N897" s="186"/>
      <c r="O897" s="186"/>
    </row>
    <row r="898" spans="11:15" ht="12.75">
      <c r="K898" s="134"/>
      <c r="L898" s="186"/>
      <c r="M898" s="186"/>
      <c r="N898" s="186"/>
      <c r="O898" s="186"/>
    </row>
    <row r="899" spans="11:15" ht="12.75">
      <c r="K899" s="134"/>
      <c r="L899" s="186"/>
      <c r="M899" s="186"/>
      <c r="N899" s="186"/>
      <c r="O899" s="186"/>
    </row>
    <row r="900" spans="11:15" ht="12.75">
      <c r="K900" s="134"/>
      <c r="L900" s="186"/>
      <c r="M900" s="186"/>
      <c r="N900" s="186"/>
      <c r="O900" s="186"/>
    </row>
    <row r="901" spans="11:15" ht="12.75">
      <c r="K901" s="134"/>
      <c r="L901" s="186"/>
      <c r="M901" s="186"/>
      <c r="N901" s="186"/>
      <c r="O901" s="186"/>
    </row>
    <row r="902" spans="11:15" ht="12.75">
      <c r="K902" s="134"/>
      <c r="L902" s="186"/>
      <c r="M902" s="186"/>
      <c r="N902" s="186"/>
      <c r="O902" s="186"/>
    </row>
    <row r="903" spans="11:15" ht="12.75">
      <c r="K903" s="134"/>
      <c r="L903" s="186"/>
      <c r="M903" s="186"/>
      <c r="N903" s="186"/>
      <c r="O903" s="186"/>
    </row>
    <row r="904" spans="11:15" ht="12.75">
      <c r="K904" s="134"/>
      <c r="L904" s="186"/>
      <c r="M904" s="186"/>
      <c r="N904" s="186"/>
      <c r="O904" s="186"/>
    </row>
    <row r="905" spans="11:15" ht="12.75">
      <c r="K905" s="134"/>
      <c r="L905" s="186"/>
      <c r="M905" s="186"/>
      <c r="N905" s="186"/>
      <c r="O905" s="186"/>
    </row>
    <row r="906" spans="11:15" ht="12.75">
      <c r="K906" s="134"/>
      <c r="L906" s="186"/>
      <c r="M906" s="186"/>
      <c r="N906" s="186"/>
      <c r="O906" s="186"/>
    </row>
    <row r="907" spans="11:15" ht="12.75">
      <c r="K907" s="134"/>
      <c r="L907" s="186"/>
      <c r="M907" s="186"/>
      <c r="N907" s="186"/>
      <c r="O907" s="186"/>
    </row>
    <row r="908" spans="11:15" ht="12.75">
      <c r="K908" s="134"/>
      <c r="L908" s="186"/>
      <c r="M908" s="186"/>
      <c r="N908" s="186"/>
      <c r="O908" s="186"/>
    </row>
    <row r="909" spans="11:15" ht="12.75">
      <c r="K909" s="134"/>
      <c r="L909" s="186"/>
      <c r="M909" s="186"/>
      <c r="N909" s="186"/>
      <c r="O909" s="186"/>
    </row>
    <row r="910" spans="11:15" ht="12.75">
      <c r="K910" s="134"/>
      <c r="L910" s="186"/>
      <c r="M910" s="186"/>
      <c r="N910" s="186"/>
      <c r="O910" s="186"/>
    </row>
    <row r="911" spans="11:15" ht="12.75">
      <c r="K911" s="134"/>
      <c r="L911" s="186"/>
      <c r="M911" s="186"/>
      <c r="N911" s="186"/>
      <c r="O911" s="186"/>
    </row>
    <row r="912" spans="11:15" ht="12.75">
      <c r="K912" s="134"/>
      <c r="L912" s="186"/>
      <c r="M912" s="186"/>
      <c r="N912" s="186"/>
      <c r="O912" s="186"/>
    </row>
    <row r="913" spans="11:15" ht="12.75">
      <c r="K913" s="134"/>
      <c r="L913" s="186"/>
      <c r="M913" s="186"/>
      <c r="N913" s="186"/>
      <c r="O913" s="186"/>
    </row>
    <row r="914" spans="11:15" ht="12.75">
      <c r="K914" s="134"/>
      <c r="L914" s="186"/>
      <c r="M914" s="186"/>
      <c r="N914" s="186"/>
      <c r="O914" s="186"/>
    </row>
    <row r="915" spans="11:15" ht="12.75">
      <c r="K915" s="134"/>
      <c r="L915" s="186"/>
      <c r="M915" s="186"/>
      <c r="N915" s="186"/>
      <c r="O915" s="186"/>
    </row>
    <row r="916" spans="11:15" ht="12.75">
      <c r="K916" s="134"/>
      <c r="L916" s="186"/>
      <c r="M916" s="186"/>
      <c r="N916" s="186"/>
      <c r="O916" s="186"/>
    </row>
    <row r="917" spans="11:15" ht="12.75">
      <c r="K917" s="134"/>
      <c r="L917" s="186"/>
      <c r="M917" s="186"/>
      <c r="N917" s="186"/>
      <c r="O917" s="186"/>
    </row>
    <row r="918" spans="11:15" ht="12.75">
      <c r="K918" s="134"/>
      <c r="L918" s="186"/>
      <c r="M918" s="186"/>
      <c r="N918" s="186"/>
      <c r="O918" s="186"/>
    </row>
    <row r="919" spans="11:15" ht="12.75">
      <c r="K919" s="134"/>
      <c r="L919" s="186"/>
      <c r="M919" s="186"/>
      <c r="N919" s="186"/>
      <c r="O919" s="186"/>
    </row>
    <row r="920" spans="11:15" ht="12.75">
      <c r="K920" s="134"/>
      <c r="L920" s="186"/>
      <c r="M920" s="186"/>
      <c r="N920" s="186"/>
      <c r="O920" s="186"/>
    </row>
    <row r="921" spans="11:15" ht="12.75">
      <c r="K921" s="134"/>
      <c r="L921" s="186"/>
      <c r="M921" s="186"/>
      <c r="N921" s="186"/>
      <c r="O921" s="186"/>
    </row>
    <row r="922" spans="11:15" ht="12.75">
      <c r="K922" s="134"/>
      <c r="L922" s="186"/>
      <c r="M922" s="186"/>
      <c r="N922" s="186"/>
      <c r="O922" s="186"/>
    </row>
    <row r="923" spans="11:15" ht="12.75">
      <c r="K923" s="134"/>
      <c r="L923" s="186"/>
      <c r="M923" s="186"/>
      <c r="N923" s="186"/>
      <c r="O923" s="186"/>
    </row>
    <row r="924" spans="11:15" ht="12.75">
      <c r="K924" s="134"/>
      <c r="L924" s="186"/>
      <c r="M924" s="186"/>
      <c r="N924" s="186"/>
      <c r="O924" s="186"/>
    </row>
    <row r="925" spans="11:15" ht="12.75">
      <c r="K925" s="134"/>
      <c r="L925" s="186"/>
      <c r="M925" s="186"/>
      <c r="N925" s="186"/>
      <c r="O925" s="186"/>
    </row>
    <row r="926" spans="11:15" ht="12.75">
      <c r="K926" s="134"/>
      <c r="L926" s="186"/>
      <c r="M926" s="186"/>
      <c r="N926" s="186"/>
      <c r="O926" s="186"/>
    </row>
    <row r="927" spans="11:15" ht="12.75">
      <c r="K927" s="134"/>
      <c r="L927" s="186"/>
      <c r="M927" s="186"/>
      <c r="N927" s="186"/>
      <c r="O927" s="186"/>
    </row>
    <row r="928" spans="11:15" ht="12.75">
      <c r="K928" s="134"/>
      <c r="L928" s="186"/>
      <c r="M928" s="186"/>
      <c r="N928" s="186"/>
      <c r="O928" s="186"/>
    </row>
    <row r="929" spans="11:15" ht="12.75">
      <c r="K929" s="134"/>
      <c r="L929" s="186"/>
      <c r="M929" s="186"/>
      <c r="N929" s="186"/>
      <c r="O929" s="186"/>
    </row>
    <row r="930" spans="11:15" ht="12.75">
      <c r="K930" s="134"/>
      <c r="L930" s="186"/>
      <c r="M930" s="186"/>
      <c r="N930" s="186"/>
      <c r="O930" s="186"/>
    </row>
    <row r="931" spans="11:15" ht="12.75">
      <c r="K931" s="134"/>
      <c r="L931" s="186"/>
      <c r="M931" s="186"/>
      <c r="N931" s="186"/>
      <c r="O931" s="186"/>
    </row>
    <row r="932" spans="11:15" ht="12.75">
      <c r="K932" s="134"/>
      <c r="L932" s="186"/>
      <c r="M932" s="186"/>
      <c r="N932" s="186"/>
      <c r="O932" s="186"/>
    </row>
    <row r="933" spans="11:15" ht="12.75">
      <c r="K933" s="134"/>
      <c r="L933" s="186"/>
      <c r="M933" s="186"/>
      <c r="N933" s="186"/>
      <c r="O933" s="186"/>
    </row>
    <row r="934" spans="11:15" ht="12.75">
      <c r="K934" s="134"/>
      <c r="L934" s="186"/>
      <c r="M934" s="186"/>
      <c r="N934" s="186"/>
      <c r="O934" s="186"/>
    </row>
    <row r="935" spans="11:15" ht="12.75">
      <c r="K935" s="134"/>
      <c r="L935" s="186"/>
      <c r="M935" s="186"/>
      <c r="N935" s="186"/>
      <c r="O935" s="186"/>
    </row>
    <row r="936" spans="11:15" ht="12.75">
      <c r="K936" s="134"/>
      <c r="L936" s="186"/>
      <c r="M936" s="186"/>
      <c r="N936" s="186"/>
      <c r="O936" s="186"/>
    </row>
    <row r="937" spans="11:15" ht="12.75">
      <c r="K937" s="134"/>
      <c r="L937" s="186"/>
      <c r="M937" s="186"/>
      <c r="N937" s="186"/>
      <c r="O937" s="186"/>
    </row>
    <row r="938" spans="11:15" ht="12.75">
      <c r="K938" s="134"/>
      <c r="L938" s="186"/>
      <c r="M938" s="186"/>
      <c r="N938" s="186"/>
      <c r="O938" s="186"/>
    </row>
    <row r="939" spans="11:15" ht="12.75">
      <c r="K939" s="134"/>
      <c r="L939" s="186"/>
      <c r="M939" s="186"/>
      <c r="N939" s="186"/>
      <c r="O939" s="186"/>
    </row>
    <row r="940" spans="11:15" ht="12.75">
      <c r="K940" s="134"/>
      <c r="L940" s="186"/>
      <c r="M940" s="186"/>
      <c r="N940" s="186"/>
      <c r="O940" s="186"/>
    </row>
    <row r="941" spans="11:15" ht="12.75">
      <c r="K941" s="134"/>
      <c r="L941" s="186"/>
      <c r="M941" s="186"/>
      <c r="N941" s="186"/>
      <c r="O941" s="186"/>
    </row>
    <row r="942" spans="11:15" ht="12.75">
      <c r="K942" s="134"/>
      <c r="L942" s="186"/>
      <c r="M942" s="186"/>
      <c r="N942" s="186"/>
      <c r="O942" s="186"/>
    </row>
    <row r="943" spans="11:15" ht="12.75">
      <c r="K943" s="134"/>
      <c r="L943" s="186"/>
      <c r="M943" s="186"/>
      <c r="N943" s="186"/>
      <c r="O943" s="186"/>
    </row>
    <row r="944" spans="11:15" ht="12.75">
      <c r="K944" s="134"/>
      <c r="L944" s="186"/>
      <c r="M944" s="186"/>
      <c r="N944" s="186"/>
      <c r="O944" s="186"/>
    </row>
    <row r="945" spans="11:15" ht="12.75">
      <c r="K945" s="134"/>
      <c r="L945" s="186"/>
      <c r="M945" s="186"/>
      <c r="N945" s="186"/>
      <c r="O945" s="186"/>
    </row>
    <row r="946" spans="11:15" ht="12.75">
      <c r="K946" s="134"/>
      <c r="L946" s="186"/>
      <c r="M946" s="186"/>
      <c r="N946" s="186"/>
      <c r="O946" s="186"/>
    </row>
    <row r="947" spans="11:15" ht="12.75">
      <c r="K947" s="134"/>
      <c r="L947" s="186"/>
      <c r="M947" s="186"/>
      <c r="N947" s="186"/>
      <c r="O947" s="186"/>
    </row>
    <row r="948" spans="11:15" ht="12.75">
      <c r="K948" s="134"/>
      <c r="L948" s="186"/>
      <c r="M948" s="186"/>
      <c r="N948" s="186"/>
      <c r="O948" s="186"/>
    </row>
    <row r="949" spans="11:15" ht="12.75">
      <c r="K949" s="134"/>
      <c r="L949" s="186"/>
      <c r="M949" s="186"/>
      <c r="N949" s="186"/>
      <c r="O949" s="186"/>
    </row>
    <row r="950" spans="11:15" ht="12.75">
      <c r="K950" s="134"/>
      <c r="L950" s="186"/>
      <c r="M950" s="186"/>
      <c r="N950" s="186"/>
      <c r="O950" s="186"/>
    </row>
    <row r="951" spans="11:15" ht="12.75">
      <c r="K951" s="134"/>
      <c r="L951" s="186"/>
      <c r="M951" s="186"/>
      <c r="N951" s="186"/>
      <c r="O951" s="186"/>
    </row>
    <row r="952" spans="11:15" ht="12.75">
      <c r="K952" s="134"/>
      <c r="L952" s="186"/>
      <c r="M952" s="186"/>
      <c r="N952" s="186"/>
      <c r="O952" s="186"/>
    </row>
    <row r="953" spans="11:15" ht="12.75">
      <c r="K953" s="134"/>
      <c r="L953" s="186"/>
      <c r="M953" s="186"/>
      <c r="N953" s="186"/>
      <c r="O953" s="186"/>
    </row>
    <row r="954" spans="11:15" ht="12.75">
      <c r="K954" s="134"/>
      <c r="L954" s="186"/>
      <c r="M954" s="186"/>
      <c r="N954" s="186"/>
      <c r="O954" s="186"/>
    </row>
    <row r="955" spans="11:15" ht="12.75">
      <c r="K955" s="134"/>
      <c r="L955" s="186"/>
      <c r="M955" s="186"/>
      <c r="N955" s="186"/>
      <c r="O955" s="186"/>
    </row>
    <row r="956" spans="11:15" ht="12.75">
      <c r="K956" s="134"/>
      <c r="L956" s="186"/>
      <c r="M956" s="186"/>
      <c r="N956" s="186"/>
      <c r="O956" s="186"/>
    </row>
    <row r="957" spans="11:15" ht="12.75">
      <c r="K957" s="134"/>
      <c r="L957" s="186"/>
      <c r="M957" s="186"/>
      <c r="N957" s="186"/>
      <c r="O957" s="186"/>
    </row>
    <row r="958" spans="11:15" ht="12.75">
      <c r="K958" s="134"/>
      <c r="L958" s="186"/>
      <c r="M958" s="186"/>
      <c r="N958" s="186"/>
      <c r="O958" s="186"/>
    </row>
    <row r="959" spans="11:15" ht="12.75">
      <c r="K959" s="134"/>
      <c r="L959" s="186"/>
      <c r="M959" s="186"/>
      <c r="N959" s="186"/>
      <c r="O959" s="186"/>
    </row>
    <row r="960" spans="11:15" ht="12.75">
      <c r="K960" s="134"/>
      <c r="L960" s="186"/>
      <c r="M960" s="186"/>
      <c r="N960" s="186"/>
      <c r="O960" s="186"/>
    </row>
    <row r="961" spans="11:15" ht="12.75">
      <c r="K961" s="134"/>
      <c r="L961" s="186"/>
      <c r="M961" s="186"/>
      <c r="N961" s="186"/>
      <c r="O961" s="186"/>
    </row>
    <row r="962" spans="11:15" ht="12.75">
      <c r="K962" s="134"/>
      <c r="L962" s="186"/>
      <c r="M962" s="186"/>
      <c r="N962" s="186"/>
      <c r="O962" s="186"/>
    </row>
    <row r="963" spans="11:15" ht="12.75">
      <c r="K963" s="134"/>
      <c r="L963" s="186"/>
      <c r="M963" s="186"/>
      <c r="N963" s="186"/>
      <c r="O963" s="186"/>
    </row>
    <row r="964" spans="11:15" ht="12.75">
      <c r="K964" s="134"/>
      <c r="L964" s="186"/>
      <c r="M964" s="186"/>
      <c r="N964" s="186"/>
      <c r="O964" s="186"/>
    </row>
    <row r="965" spans="11:15" ht="12.75">
      <c r="K965" s="134"/>
      <c r="L965" s="186"/>
      <c r="M965" s="186"/>
      <c r="N965" s="186"/>
      <c r="O965" s="186"/>
    </row>
    <row r="966" spans="11:15" ht="12.75">
      <c r="K966" s="134"/>
      <c r="L966" s="186"/>
      <c r="M966" s="186"/>
      <c r="N966" s="186"/>
      <c r="O966" s="186"/>
    </row>
    <row r="967" spans="11:15" ht="12.75">
      <c r="K967" s="134"/>
      <c r="L967" s="186"/>
      <c r="M967" s="186"/>
      <c r="N967" s="186"/>
      <c r="O967" s="186"/>
    </row>
    <row r="968" spans="11:15" ht="12.75">
      <c r="K968" s="134"/>
      <c r="L968" s="186"/>
      <c r="M968" s="186"/>
      <c r="N968" s="186"/>
      <c r="O968" s="186"/>
    </row>
    <row r="969" spans="11:15" ht="12.75">
      <c r="K969" s="134"/>
      <c r="L969" s="186"/>
      <c r="M969" s="186"/>
      <c r="N969" s="186"/>
      <c r="O969" s="186"/>
    </row>
    <row r="970" spans="11:15" ht="12.75">
      <c r="K970" s="134"/>
      <c r="L970" s="186"/>
      <c r="M970" s="186"/>
      <c r="N970" s="186"/>
      <c r="O970" s="186"/>
    </row>
    <row r="971" spans="11:15" ht="12.75">
      <c r="K971" s="134"/>
      <c r="L971" s="186"/>
      <c r="M971" s="186"/>
      <c r="N971" s="186"/>
      <c r="O971" s="186"/>
    </row>
    <row r="972" spans="11:15" ht="12.75">
      <c r="K972" s="134"/>
      <c r="L972" s="186"/>
      <c r="M972" s="186"/>
      <c r="N972" s="186"/>
      <c r="O972" s="186"/>
    </row>
    <row r="973" spans="11:15" ht="12.75">
      <c r="K973" s="134"/>
      <c r="L973" s="186"/>
      <c r="M973" s="186"/>
      <c r="N973" s="186"/>
      <c r="O973" s="186"/>
    </row>
    <row r="974" spans="11:15" ht="12.75">
      <c r="K974" s="134"/>
      <c r="L974" s="186"/>
      <c r="M974" s="186"/>
      <c r="N974" s="186"/>
      <c r="O974" s="186"/>
    </row>
    <row r="975" spans="11:15" ht="12.75">
      <c r="K975" s="134"/>
      <c r="L975" s="186"/>
      <c r="M975" s="186"/>
      <c r="N975" s="186"/>
      <c r="O975" s="186"/>
    </row>
    <row r="976" spans="11:15" ht="12.75">
      <c r="K976" s="134"/>
      <c r="L976" s="186"/>
      <c r="M976" s="186"/>
      <c r="N976" s="186"/>
      <c r="O976" s="186"/>
    </row>
    <row r="977" spans="11:15" ht="12.75">
      <c r="K977" s="134"/>
      <c r="L977" s="186"/>
      <c r="M977" s="186"/>
      <c r="N977" s="186"/>
      <c r="O977" s="186"/>
    </row>
    <row r="978" spans="11:15" ht="12.75">
      <c r="K978" s="134"/>
      <c r="L978" s="186"/>
      <c r="M978" s="186"/>
      <c r="N978" s="186"/>
      <c r="O978" s="186"/>
    </row>
    <row r="979" spans="11:15" ht="12.75">
      <c r="K979" s="134"/>
      <c r="L979" s="186"/>
      <c r="M979" s="186"/>
      <c r="N979" s="186"/>
      <c r="O979" s="186"/>
    </row>
    <row r="980" spans="11:15" ht="12.75">
      <c r="K980" s="134"/>
      <c r="L980" s="186"/>
      <c r="M980" s="186"/>
      <c r="N980" s="186"/>
      <c r="O980" s="186"/>
    </row>
    <row r="981" spans="11:15" ht="12.75">
      <c r="K981" s="134"/>
      <c r="L981" s="186"/>
      <c r="M981" s="186"/>
      <c r="N981" s="186"/>
      <c r="O981" s="186"/>
    </row>
    <row r="982" spans="11:15" ht="12.75">
      <c r="K982" s="134"/>
      <c r="L982" s="186"/>
      <c r="M982" s="186"/>
      <c r="N982" s="186"/>
      <c r="O982" s="186"/>
    </row>
    <row r="983" spans="11:15" ht="12.75">
      <c r="K983" s="134"/>
      <c r="L983" s="186"/>
      <c r="M983" s="186"/>
      <c r="N983" s="186"/>
      <c r="O983" s="186"/>
    </row>
    <row r="984" spans="11:15" ht="12.75">
      <c r="K984" s="134"/>
      <c r="L984" s="186"/>
      <c r="M984" s="186"/>
      <c r="N984" s="186"/>
      <c r="O984" s="186"/>
    </row>
    <row r="985" spans="11:15" ht="12.75">
      <c r="K985" s="134"/>
      <c r="L985" s="186"/>
      <c r="M985" s="186"/>
      <c r="N985" s="186"/>
      <c r="O985" s="186"/>
    </row>
    <row r="986" spans="11:15" ht="12.75">
      <c r="K986" s="134"/>
      <c r="L986" s="186"/>
      <c r="M986" s="186"/>
      <c r="N986" s="186"/>
      <c r="O986" s="186"/>
    </row>
    <row r="987" spans="11:15" ht="12.75">
      <c r="K987" s="134"/>
      <c r="L987" s="186"/>
      <c r="M987" s="186"/>
      <c r="N987" s="186"/>
      <c r="O987" s="186"/>
    </row>
    <row r="988" spans="11:15" ht="12.75">
      <c r="K988" s="134"/>
      <c r="L988" s="186"/>
      <c r="M988" s="186"/>
      <c r="N988" s="186"/>
      <c r="O988" s="186"/>
    </row>
    <row r="989" spans="11:15" ht="12.75">
      <c r="K989" s="134"/>
      <c r="L989" s="186"/>
      <c r="M989" s="186"/>
      <c r="N989" s="186"/>
      <c r="O989" s="186"/>
    </row>
    <row r="990" spans="11:15" ht="12.75">
      <c r="K990" s="134"/>
      <c r="L990" s="186"/>
      <c r="M990" s="186"/>
      <c r="N990" s="186"/>
      <c r="O990" s="186"/>
    </row>
    <row r="991" spans="11:15" ht="12.75">
      <c r="K991" s="134"/>
      <c r="L991" s="186"/>
      <c r="M991" s="186"/>
      <c r="N991" s="186"/>
      <c r="O991" s="186"/>
    </row>
    <row r="992" spans="11:15" ht="12.75">
      <c r="K992" s="134"/>
      <c r="L992" s="186"/>
      <c r="M992" s="186"/>
      <c r="N992" s="186"/>
      <c r="O992" s="186"/>
    </row>
    <row r="993" spans="11:15" ht="12.75">
      <c r="K993" s="134"/>
      <c r="L993" s="186"/>
      <c r="M993" s="186"/>
      <c r="N993" s="186"/>
      <c r="O993" s="186"/>
    </row>
    <row r="994" spans="11:15" ht="12.75">
      <c r="K994" s="134"/>
      <c r="L994" s="186"/>
      <c r="M994" s="186"/>
      <c r="N994" s="186"/>
      <c r="O994" s="186"/>
    </row>
    <row r="995" spans="11:15" ht="12.75">
      <c r="K995" s="134"/>
      <c r="L995" s="186"/>
      <c r="M995" s="186"/>
      <c r="N995" s="186"/>
      <c r="O995" s="186"/>
    </row>
    <row r="996" spans="11:15" ht="12.75">
      <c r="K996" s="134"/>
      <c r="L996" s="186"/>
      <c r="M996" s="186"/>
      <c r="N996" s="186"/>
      <c r="O996" s="186"/>
    </row>
    <row r="997" spans="11:15" ht="12.75">
      <c r="K997" s="134"/>
      <c r="L997" s="186"/>
      <c r="M997" s="186"/>
      <c r="N997" s="186"/>
      <c r="O997" s="186"/>
    </row>
    <row r="998" spans="11:15" ht="12.75">
      <c r="K998" s="134"/>
      <c r="L998" s="186"/>
      <c r="M998" s="186"/>
      <c r="N998" s="186"/>
      <c r="O998" s="186"/>
    </row>
    <row r="999" spans="11:15" ht="12.75">
      <c r="K999" s="134"/>
      <c r="L999" s="186"/>
      <c r="M999" s="186"/>
      <c r="N999" s="186"/>
      <c r="O999" s="186"/>
    </row>
    <row r="1000" spans="11:15" ht="12.75">
      <c r="K1000" s="134"/>
      <c r="L1000" s="186"/>
      <c r="M1000" s="186"/>
      <c r="N1000" s="186"/>
      <c r="O1000" s="186"/>
    </row>
    <row r="1001" spans="11:15" ht="12.75">
      <c r="K1001" s="134"/>
      <c r="L1001" s="186"/>
      <c r="M1001" s="186"/>
      <c r="N1001" s="186"/>
      <c r="O1001" s="186"/>
    </row>
    <row r="1002" spans="11:15" ht="12.75">
      <c r="K1002" s="134"/>
      <c r="L1002" s="186"/>
      <c r="M1002" s="186"/>
      <c r="N1002" s="186"/>
      <c r="O1002" s="186"/>
    </row>
    <row r="1003" spans="11:15" ht="12.75">
      <c r="K1003" s="134"/>
      <c r="L1003" s="186"/>
      <c r="M1003" s="186"/>
      <c r="N1003" s="186"/>
      <c r="O1003" s="186"/>
    </row>
    <row r="1004" spans="11:15" ht="12.75">
      <c r="K1004" s="134"/>
      <c r="L1004" s="186"/>
      <c r="M1004" s="186"/>
      <c r="N1004" s="186"/>
      <c r="O1004" s="186"/>
    </row>
    <row r="1005" spans="11:15" ht="12.75">
      <c r="K1005" s="134"/>
      <c r="L1005" s="186"/>
      <c r="M1005" s="186"/>
      <c r="N1005" s="186"/>
      <c r="O1005" s="186"/>
    </row>
    <row r="1006" spans="11:15" ht="12.75">
      <c r="K1006" s="134"/>
      <c r="L1006" s="186"/>
      <c r="M1006" s="186"/>
      <c r="N1006" s="186"/>
      <c r="O1006" s="186"/>
    </row>
    <row r="1007" spans="11:15" ht="12.75">
      <c r="K1007" s="134"/>
      <c r="L1007" s="186"/>
      <c r="M1007" s="186"/>
      <c r="N1007" s="186"/>
      <c r="O1007" s="186"/>
    </row>
    <row r="1008" spans="11:15" ht="12.75">
      <c r="K1008" s="134"/>
      <c r="L1008" s="186"/>
      <c r="M1008" s="186"/>
      <c r="N1008" s="186"/>
      <c r="O1008" s="186"/>
    </row>
    <row r="1009" spans="11:15" ht="12.75">
      <c r="K1009" s="134"/>
      <c r="L1009" s="186"/>
      <c r="M1009" s="186"/>
      <c r="N1009" s="186"/>
      <c r="O1009" s="186"/>
    </row>
    <row r="1010" spans="11:15" ht="12.75">
      <c r="K1010" s="134"/>
      <c r="L1010" s="186"/>
      <c r="M1010" s="186"/>
      <c r="N1010" s="186"/>
      <c r="O1010" s="186"/>
    </row>
    <row r="1011" spans="11:15" ht="12.75">
      <c r="K1011" s="134"/>
      <c r="L1011" s="186"/>
      <c r="M1011" s="186"/>
      <c r="N1011" s="186"/>
      <c r="O1011" s="186"/>
    </row>
    <row r="1012" spans="11:15" ht="12.75">
      <c r="K1012" s="134"/>
      <c r="L1012" s="186"/>
      <c r="M1012" s="186"/>
      <c r="N1012" s="186"/>
      <c r="O1012" s="186"/>
    </row>
    <row r="1013" spans="11:15" ht="12.75">
      <c r="K1013" s="134"/>
      <c r="L1013" s="186"/>
      <c r="M1013" s="186"/>
      <c r="N1013" s="186"/>
      <c r="O1013" s="186"/>
    </row>
    <row r="1014" spans="11:15" ht="12.75">
      <c r="K1014" s="134"/>
      <c r="L1014" s="186"/>
      <c r="M1014" s="186"/>
      <c r="N1014" s="186"/>
      <c r="O1014" s="186"/>
    </row>
    <row r="1015" spans="11:15" ht="12.75">
      <c r="K1015" s="134"/>
      <c r="L1015" s="186"/>
      <c r="M1015" s="186"/>
      <c r="N1015" s="186"/>
      <c r="O1015" s="186"/>
    </row>
    <row r="1016" spans="11:15" ht="12.75">
      <c r="K1016" s="134"/>
      <c r="L1016" s="186"/>
      <c r="M1016" s="186"/>
      <c r="N1016" s="186"/>
      <c r="O1016" s="186"/>
    </row>
    <row r="1017" spans="11:15" ht="12.75">
      <c r="K1017" s="134"/>
      <c r="L1017" s="186"/>
      <c r="M1017" s="186"/>
      <c r="N1017" s="186"/>
      <c r="O1017" s="186"/>
    </row>
    <row r="1018" spans="11:15" ht="12.75">
      <c r="K1018" s="134"/>
      <c r="L1018" s="186"/>
      <c r="M1018" s="186"/>
      <c r="N1018" s="186"/>
      <c r="O1018" s="186"/>
    </row>
    <row r="1019" spans="11:15" ht="12.75">
      <c r="K1019" s="134"/>
      <c r="L1019" s="186"/>
      <c r="M1019" s="186"/>
      <c r="N1019" s="186"/>
      <c r="O1019" s="186"/>
    </row>
    <row r="1020" spans="11:15" ht="12.75">
      <c r="K1020" s="134"/>
      <c r="L1020" s="186"/>
      <c r="M1020" s="186"/>
      <c r="N1020" s="186"/>
      <c r="O1020" s="186"/>
    </row>
    <row r="1021" spans="11:15" ht="12.75">
      <c r="K1021" s="134"/>
      <c r="L1021" s="186"/>
      <c r="M1021" s="186"/>
      <c r="N1021" s="186"/>
      <c r="O1021" s="186"/>
    </row>
    <row r="1022" spans="11:15" ht="12.75">
      <c r="K1022" s="134"/>
      <c r="L1022" s="186"/>
      <c r="M1022" s="186"/>
      <c r="N1022" s="186"/>
      <c r="O1022" s="186"/>
    </row>
    <row r="1023" spans="11:15" ht="12.75">
      <c r="K1023" s="134"/>
      <c r="L1023" s="186"/>
      <c r="M1023" s="186"/>
      <c r="N1023" s="186"/>
      <c r="O1023" s="186"/>
    </row>
    <row r="1024" spans="11:15" ht="12.75">
      <c r="K1024" s="134"/>
      <c r="L1024" s="186"/>
      <c r="M1024" s="186"/>
      <c r="N1024" s="186"/>
      <c r="O1024" s="186"/>
    </row>
    <row r="1025" spans="11:15" ht="12.75">
      <c r="K1025" s="134"/>
      <c r="L1025" s="186"/>
      <c r="M1025" s="186"/>
      <c r="N1025" s="186"/>
      <c r="O1025" s="186"/>
    </row>
    <row r="1026" spans="11:15" ht="12.75">
      <c r="K1026" s="134"/>
      <c r="L1026" s="186"/>
      <c r="M1026" s="186"/>
      <c r="N1026" s="186"/>
      <c r="O1026" s="186"/>
    </row>
    <row r="1027" spans="11:15" ht="12.75">
      <c r="K1027" s="134"/>
      <c r="L1027" s="186"/>
      <c r="M1027" s="186"/>
      <c r="N1027" s="186"/>
      <c r="O1027" s="186"/>
    </row>
    <row r="1028" spans="11:15" ht="12.75">
      <c r="K1028" s="134"/>
      <c r="L1028" s="186"/>
      <c r="M1028" s="186"/>
      <c r="N1028" s="186"/>
      <c r="O1028" s="186"/>
    </row>
    <row r="1029" spans="11:15" ht="12.75">
      <c r="K1029" s="134"/>
      <c r="L1029" s="186"/>
      <c r="M1029" s="186"/>
      <c r="N1029" s="186"/>
      <c r="O1029" s="186"/>
    </row>
    <row r="1030" spans="11:15" ht="12.75">
      <c r="K1030" s="134"/>
      <c r="L1030" s="186"/>
      <c r="M1030" s="186"/>
      <c r="N1030" s="186"/>
      <c r="O1030" s="186"/>
    </row>
    <row r="1031" spans="11:15" ht="12.75">
      <c r="K1031" s="134"/>
      <c r="L1031" s="186"/>
      <c r="M1031" s="186"/>
      <c r="N1031" s="186"/>
      <c r="O1031" s="186"/>
    </row>
    <row r="1032" spans="11:15" ht="12.75">
      <c r="K1032" s="134"/>
      <c r="L1032" s="186"/>
      <c r="M1032" s="186"/>
      <c r="N1032" s="186"/>
      <c r="O1032" s="186"/>
    </row>
    <row r="1033" spans="11:15" ht="12.75">
      <c r="K1033" s="134"/>
      <c r="L1033" s="186"/>
      <c r="M1033" s="186"/>
      <c r="N1033" s="186"/>
      <c r="O1033" s="186"/>
    </row>
    <row r="1034" spans="11:15" ht="12.75">
      <c r="K1034" s="134"/>
      <c r="L1034" s="186"/>
      <c r="M1034" s="186"/>
      <c r="N1034" s="186"/>
      <c r="O1034" s="186"/>
    </row>
    <row r="1035" spans="11:15" ht="12.75">
      <c r="K1035" s="134"/>
      <c r="L1035" s="186"/>
      <c r="M1035" s="186"/>
      <c r="N1035" s="186"/>
      <c r="O1035" s="186"/>
    </row>
    <row r="1036" spans="11:15" ht="12.75">
      <c r="K1036" s="134"/>
      <c r="L1036" s="186"/>
      <c r="M1036" s="186"/>
      <c r="N1036" s="186"/>
      <c r="O1036" s="186"/>
    </row>
    <row r="1037" spans="11:15" ht="12.75">
      <c r="K1037" s="134"/>
      <c r="L1037" s="186"/>
      <c r="M1037" s="186"/>
      <c r="N1037" s="186"/>
      <c r="O1037" s="186"/>
    </row>
    <row r="1038" spans="11:15" ht="12.75">
      <c r="K1038" s="134"/>
      <c r="L1038" s="186"/>
      <c r="M1038" s="186"/>
      <c r="N1038" s="186"/>
      <c r="O1038" s="186"/>
    </row>
    <row r="1039" spans="11:15" ht="12.75">
      <c r="K1039" s="134"/>
      <c r="L1039" s="186"/>
      <c r="M1039" s="186"/>
      <c r="N1039" s="186"/>
      <c r="O1039" s="186"/>
    </row>
    <row r="1040" spans="11:15" ht="12.75">
      <c r="K1040" s="134"/>
      <c r="L1040" s="186"/>
      <c r="M1040" s="186"/>
      <c r="N1040" s="186"/>
      <c r="O1040" s="186"/>
    </row>
    <row r="1041" spans="11:15" ht="12.75">
      <c r="K1041" s="134"/>
      <c r="L1041" s="186"/>
      <c r="M1041" s="186"/>
      <c r="N1041" s="186"/>
      <c r="O1041" s="186"/>
    </row>
    <row r="1042" spans="11:15" ht="12.75">
      <c r="K1042" s="134"/>
      <c r="L1042" s="186"/>
      <c r="M1042" s="186"/>
      <c r="N1042" s="186"/>
      <c r="O1042" s="186"/>
    </row>
    <row r="1043" spans="11:15" ht="12.75">
      <c r="K1043" s="134"/>
      <c r="L1043" s="186"/>
      <c r="M1043" s="186"/>
      <c r="N1043" s="186"/>
      <c r="O1043" s="186"/>
    </row>
    <row r="1044" spans="11:15" ht="12.75">
      <c r="K1044" s="134"/>
      <c r="L1044" s="186"/>
      <c r="M1044" s="186"/>
      <c r="N1044" s="186"/>
      <c r="O1044" s="186"/>
    </row>
    <row r="1045" spans="11:15" ht="12.75">
      <c r="K1045" s="134"/>
      <c r="L1045" s="186"/>
      <c r="M1045" s="186"/>
      <c r="N1045" s="186"/>
      <c r="O1045" s="186"/>
    </row>
    <row r="1046" spans="11:15" ht="12.75">
      <c r="K1046" s="134"/>
      <c r="L1046" s="186"/>
      <c r="M1046" s="186"/>
      <c r="N1046" s="186"/>
      <c r="O1046" s="186"/>
    </row>
    <row r="1047" spans="11:15" ht="12.75">
      <c r="K1047" s="134"/>
      <c r="L1047" s="186"/>
      <c r="M1047" s="186"/>
      <c r="N1047" s="186"/>
      <c r="O1047" s="186"/>
    </row>
    <row r="1048" spans="11:15" ht="12.75">
      <c r="K1048" s="134"/>
      <c r="L1048" s="186"/>
      <c r="M1048" s="186"/>
      <c r="N1048" s="186"/>
      <c r="O1048" s="186"/>
    </row>
    <row r="1049" spans="11:15" ht="12.75">
      <c r="K1049" s="134"/>
      <c r="L1049" s="186"/>
      <c r="M1049" s="186"/>
      <c r="N1049" s="186"/>
      <c r="O1049" s="186"/>
    </row>
    <row r="1050" spans="11:15" ht="12.75">
      <c r="K1050" s="134"/>
      <c r="L1050" s="186"/>
      <c r="M1050" s="186"/>
      <c r="N1050" s="186"/>
      <c r="O1050" s="186"/>
    </row>
    <row r="1051" spans="11:15" ht="12.75">
      <c r="K1051" s="134"/>
      <c r="L1051" s="186"/>
      <c r="M1051" s="186"/>
      <c r="N1051" s="186"/>
      <c r="O1051" s="186"/>
    </row>
    <row r="1052" spans="11:15" ht="12.75">
      <c r="K1052" s="134"/>
      <c r="L1052" s="186"/>
      <c r="M1052" s="186"/>
      <c r="N1052" s="186"/>
      <c r="O1052" s="186"/>
    </row>
    <row r="1053" spans="11:15" ht="12.75">
      <c r="K1053" s="134"/>
      <c r="L1053" s="186"/>
      <c r="M1053" s="186"/>
      <c r="N1053" s="186"/>
      <c r="O1053" s="186"/>
    </row>
    <row r="1054" spans="11:15" ht="12.75">
      <c r="K1054" s="134"/>
      <c r="L1054" s="186"/>
      <c r="M1054" s="186"/>
      <c r="N1054" s="186"/>
      <c r="O1054" s="186"/>
    </row>
    <row r="1055" spans="11:15" ht="12.75">
      <c r="K1055" s="134"/>
      <c r="L1055" s="186"/>
      <c r="M1055" s="186"/>
      <c r="N1055" s="186"/>
      <c r="O1055" s="186"/>
    </row>
    <row r="1056" spans="11:15" ht="12.75">
      <c r="K1056" s="134"/>
      <c r="L1056" s="186"/>
      <c r="M1056" s="186"/>
      <c r="N1056" s="186"/>
      <c r="O1056" s="186"/>
    </row>
    <row r="1057" spans="11:15" ht="12.75">
      <c r="K1057" s="134"/>
      <c r="L1057" s="186"/>
      <c r="M1057" s="186"/>
      <c r="N1057" s="186"/>
      <c r="O1057" s="186"/>
    </row>
    <row r="1058" spans="11:15" ht="12.75">
      <c r="K1058" s="134"/>
      <c r="L1058" s="186"/>
      <c r="M1058" s="186"/>
      <c r="N1058" s="186"/>
      <c r="O1058" s="186"/>
    </row>
    <row r="1059" spans="11:15" ht="12.75">
      <c r="K1059" s="134"/>
      <c r="L1059" s="186"/>
      <c r="M1059" s="186"/>
      <c r="N1059" s="186"/>
      <c r="O1059" s="186"/>
    </row>
    <row r="1060" spans="11:15" ht="12.75">
      <c r="K1060" s="134"/>
      <c r="L1060" s="186"/>
      <c r="M1060" s="186"/>
      <c r="N1060" s="186"/>
      <c r="O1060" s="186"/>
    </row>
    <row r="1061" spans="11:15" ht="12.75">
      <c r="K1061" s="134"/>
      <c r="L1061" s="186"/>
      <c r="M1061" s="186"/>
      <c r="N1061" s="186"/>
      <c r="O1061" s="186"/>
    </row>
    <row r="1062" spans="11:15" ht="12.75">
      <c r="K1062" s="134"/>
      <c r="L1062" s="186"/>
      <c r="M1062" s="186"/>
      <c r="N1062" s="186"/>
      <c r="O1062" s="186"/>
    </row>
    <row r="1063" spans="11:15" ht="12.75">
      <c r="K1063" s="134"/>
      <c r="L1063" s="186"/>
      <c r="M1063" s="186"/>
      <c r="N1063" s="186"/>
      <c r="O1063" s="186"/>
    </row>
    <row r="1064" spans="11:15" ht="12.75">
      <c r="K1064" s="134"/>
      <c r="L1064" s="186"/>
      <c r="M1064" s="186"/>
      <c r="N1064" s="186"/>
      <c r="O1064" s="186"/>
    </row>
    <row r="1065" spans="11:15" ht="12.75">
      <c r="K1065" s="134"/>
      <c r="L1065" s="186"/>
      <c r="M1065" s="186"/>
      <c r="N1065" s="186"/>
      <c r="O1065" s="186"/>
    </row>
    <row r="1066" spans="11:15" ht="12.75">
      <c r="K1066" s="134"/>
      <c r="L1066" s="186"/>
      <c r="M1066" s="186"/>
      <c r="N1066" s="186"/>
      <c r="O1066" s="186"/>
    </row>
    <row r="1067" spans="11:15" ht="12.75">
      <c r="K1067" s="134"/>
      <c r="L1067" s="186"/>
      <c r="M1067" s="186"/>
      <c r="N1067" s="186"/>
      <c r="O1067" s="186"/>
    </row>
    <row r="1068" spans="11:15" ht="12.75">
      <c r="K1068" s="134"/>
      <c r="L1068" s="186"/>
      <c r="M1068" s="186"/>
      <c r="N1068" s="186"/>
      <c r="O1068" s="186"/>
    </row>
    <row r="1069" spans="11:15" ht="12.75">
      <c r="K1069" s="134"/>
      <c r="L1069" s="186"/>
      <c r="M1069" s="186"/>
      <c r="N1069" s="186"/>
      <c r="O1069" s="186"/>
    </row>
    <row r="1070" spans="11:15" ht="12.75">
      <c r="K1070" s="134"/>
      <c r="L1070" s="186"/>
      <c r="M1070" s="186"/>
      <c r="N1070" s="186"/>
      <c r="O1070" s="186"/>
    </row>
    <row r="1071" spans="11:15" ht="12.75">
      <c r="K1071" s="134"/>
      <c r="L1071" s="186"/>
      <c r="M1071" s="186"/>
      <c r="N1071" s="186"/>
      <c r="O1071" s="186"/>
    </row>
    <row r="1072" spans="11:15" ht="12.75">
      <c r="K1072" s="134"/>
      <c r="L1072" s="186"/>
      <c r="M1072" s="186"/>
      <c r="N1072" s="186"/>
      <c r="O1072" s="186"/>
    </row>
    <row r="1073" spans="11:15" ht="12.75">
      <c r="K1073" s="134"/>
      <c r="L1073" s="186"/>
      <c r="M1073" s="186"/>
      <c r="N1073" s="186"/>
      <c r="O1073" s="186"/>
    </row>
    <row r="1074" spans="11:15" ht="12.75">
      <c r="K1074" s="134"/>
      <c r="L1074" s="186"/>
      <c r="M1074" s="186"/>
      <c r="N1074" s="186"/>
      <c r="O1074" s="186"/>
    </row>
    <row r="1075" spans="11:15" ht="12.75">
      <c r="K1075" s="134"/>
      <c r="L1075" s="186"/>
      <c r="M1075" s="186"/>
      <c r="N1075" s="186"/>
      <c r="O1075" s="186"/>
    </row>
    <row r="1076" spans="11:15" ht="12.75">
      <c r="K1076" s="134"/>
      <c r="L1076" s="186"/>
      <c r="M1076" s="186"/>
      <c r="N1076" s="186"/>
      <c r="O1076" s="186"/>
    </row>
    <row r="1077" spans="11:15" ht="12.75">
      <c r="K1077" s="134"/>
      <c r="L1077" s="186"/>
      <c r="M1077" s="186"/>
      <c r="N1077" s="186"/>
      <c r="O1077" s="186"/>
    </row>
    <row r="1078" spans="11:15" ht="12.75">
      <c r="K1078" s="134"/>
      <c r="L1078" s="186"/>
      <c r="M1078" s="186"/>
      <c r="N1078" s="186"/>
      <c r="O1078" s="186"/>
    </row>
    <row r="1079" spans="11:15" ht="12.75">
      <c r="K1079" s="134"/>
      <c r="L1079" s="186"/>
      <c r="M1079" s="186"/>
      <c r="N1079" s="186"/>
      <c r="O1079" s="186"/>
    </row>
    <row r="1080" spans="11:15" ht="12.75">
      <c r="K1080" s="134"/>
      <c r="L1080" s="186"/>
      <c r="M1080" s="186"/>
      <c r="N1080" s="186"/>
      <c r="O1080" s="186"/>
    </row>
    <row r="1081" spans="11:15" ht="12.75">
      <c r="K1081" s="134"/>
      <c r="L1081" s="186"/>
      <c r="M1081" s="186"/>
      <c r="N1081" s="186"/>
      <c r="O1081" s="186"/>
    </row>
    <row r="1082" spans="11:15" ht="12.75">
      <c r="K1082" s="134"/>
      <c r="L1082" s="186"/>
      <c r="M1082" s="186"/>
      <c r="N1082" s="186"/>
      <c r="O1082" s="186"/>
    </row>
    <row r="1083" spans="11:15" ht="12.75">
      <c r="K1083" s="134"/>
      <c r="L1083" s="186"/>
      <c r="M1083" s="186"/>
      <c r="N1083" s="186"/>
      <c r="O1083" s="186"/>
    </row>
    <row r="1084" spans="11:15" ht="12.75">
      <c r="K1084" s="134"/>
      <c r="L1084" s="186"/>
      <c r="M1084" s="186"/>
      <c r="N1084" s="186"/>
      <c r="O1084" s="186"/>
    </row>
    <row r="1085" spans="11:15" ht="12.75">
      <c r="K1085" s="134"/>
      <c r="L1085" s="186"/>
      <c r="M1085" s="186"/>
      <c r="N1085" s="186"/>
      <c r="O1085" s="186"/>
    </row>
    <row r="1086" spans="11:15" ht="12.75">
      <c r="K1086" s="134"/>
      <c r="L1086" s="186"/>
      <c r="M1086" s="186"/>
      <c r="N1086" s="186"/>
      <c r="O1086" s="186"/>
    </row>
    <row r="1087" spans="11:15" ht="12.75">
      <c r="K1087" s="134"/>
      <c r="L1087" s="186"/>
      <c r="M1087" s="186"/>
      <c r="N1087" s="186"/>
      <c r="O1087" s="186"/>
    </row>
    <row r="1088" spans="11:15" ht="12.75">
      <c r="K1088" s="134"/>
      <c r="L1088" s="186"/>
      <c r="M1088" s="186"/>
      <c r="N1088" s="186"/>
      <c r="O1088" s="186"/>
    </row>
    <row r="1089" spans="11:15" ht="12.75">
      <c r="K1089" s="134"/>
      <c r="L1089" s="186"/>
      <c r="M1089" s="186"/>
      <c r="N1089" s="186"/>
      <c r="O1089" s="186"/>
    </row>
    <row r="1090" spans="11:15" ht="12.75">
      <c r="K1090" s="134"/>
      <c r="L1090" s="186"/>
      <c r="M1090" s="186"/>
      <c r="N1090" s="186"/>
      <c r="O1090" s="186"/>
    </row>
    <row r="1091" spans="11:15" ht="12.75">
      <c r="K1091" s="134"/>
      <c r="L1091" s="186"/>
      <c r="M1091" s="186"/>
      <c r="N1091" s="186"/>
      <c r="O1091" s="186"/>
    </row>
    <row r="1092" spans="11:15" ht="12.75">
      <c r="K1092" s="134"/>
      <c r="L1092" s="186"/>
      <c r="M1092" s="186"/>
      <c r="N1092" s="186"/>
      <c r="O1092" s="186"/>
    </row>
    <row r="1093" spans="11:15" ht="12.75">
      <c r="K1093" s="134"/>
      <c r="L1093" s="186"/>
      <c r="M1093" s="186"/>
      <c r="N1093" s="186"/>
      <c r="O1093" s="186"/>
    </row>
    <row r="1094" spans="11:15" ht="12.75">
      <c r="K1094" s="134"/>
      <c r="L1094" s="186"/>
      <c r="M1094" s="186"/>
      <c r="N1094" s="186"/>
      <c r="O1094" s="186"/>
    </row>
    <row r="1095" spans="11:15" ht="12.75">
      <c r="K1095" s="134"/>
      <c r="L1095" s="186"/>
      <c r="M1095" s="186"/>
      <c r="N1095" s="186"/>
      <c r="O1095" s="186"/>
    </row>
    <row r="1096" spans="11:15" ht="12.75">
      <c r="K1096" s="134"/>
      <c r="L1096" s="186"/>
      <c r="M1096" s="186"/>
      <c r="N1096" s="186"/>
      <c r="O1096" s="186"/>
    </row>
    <row r="1097" spans="11:15" ht="12.75">
      <c r="K1097" s="134"/>
      <c r="L1097" s="186"/>
      <c r="M1097" s="186"/>
      <c r="N1097" s="186"/>
      <c r="O1097" s="186"/>
    </row>
    <row r="1098" spans="11:15" ht="12.75">
      <c r="K1098" s="134"/>
      <c r="L1098" s="186"/>
      <c r="M1098" s="186"/>
      <c r="N1098" s="186"/>
      <c r="O1098" s="186"/>
    </row>
    <row r="1099" spans="11:15" ht="12.75">
      <c r="K1099" s="134"/>
      <c r="L1099" s="186"/>
      <c r="M1099" s="186"/>
      <c r="N1099" s="186"/>
      <c r="O1099" s="186"/>
    </row>
    <row r="1100" spans="11:15" ht="12.75">
      <c r="K1100" s="134"/>
      <c r="L1100" s="186"/>
      <c r="M1100" s="186"/>
      <c r="N1100" s="186"/>
      <c r="O1100" s="186"/>
    </row>
    <row r="1101" spans="11:15" ht="12.75">
      <c r="K1101" s="134"/>
      <c r="L1101" s="186"/>
      <c r="M1101" s="186"/>
      <c r="N1101" s="186"/>
      <c r="O1101" s="186"/>
    </row>
    <row r="1102" spans="11:15" ht="12.75">
      <c r="K1102" s="134"/>
      <c r="L1102" s="186"/>
      <c r="M1102" s="186"/>
      <c r="N1102" s="186"/>
      <c r="O1102" s="186"/>
    </row>
    <row r="1103" spans="11:15" ht="12.75">
      <c r="K1103" s="134"/>
      <c r="L1103" s="186"/>
      <c r="M1103" s="186"/>
      <c r="N1103" s="186"/>
      <c r="O1103" s="186"/>
    </row>
    <row r="1104" spans="11:15" ht="12.75">
      <c r="K1104" s="134"/>
      <c r="L1104" s="186"/>
      <c r="M1104" s="186"/>
      <c r="N1104" s="186"/>
      <c r="O1104" s="186"/>
    </row>
    <row r="1105" spans="11:15" ht="12.75">
      <c r="K1105" s="134"/>
      <c r="L1105" s="186"/>
      <c r="M1105" s="186"/>
      <c r="N1105" s="186"/>
      <c r="O1105" s="186"/>
    </row>
    <row r="1106" spans="11:15" ht="12.75">
      <c r="K1106" s="134"/>
      <c r="L1106" s="186"/>
      <c r="M1106" s="186"/>
      <c r="N1106" s="186"/>
      <c r="O1106" s="186"/>
    </row>
    <row r="1107" spans="11:15" ht="12.75">
      <c r="K1107" s="134"/>
      <c r="L1107" s="186"/>
      <c r="M1107" s="186"/>
      <c r="N1107" s="186"/>
      <c r="O1107" s="186"/>
    </row>
    <row r="1108" spans="11:15" ht="12.75">
      <c r="K1108" s="134"/>
      <c r="L1108" s="186"/>
      <c r="M1108" s="186"/>
      <c r="N1108" s="186"/>
      <c r="O1108" s="186"/>
    </row>
    <row r="1109" spans="11:15" ht="12.75">
      <c r="K1109" s="134"/>
      <c r="L1109" s="186"/>
      <c r="M1109" s="186"/>
      <c r="N1109" s="186"/>
      <c r="O1109" s="186"/>
    </row>
    <row r="1110" spans="11:15" ht="12.75">
      <c r="K1110" s="134"/>
      <c r="L1110" s="186"/>
      <c r="M1110" s="186"/>
      <c r="N1110" s="186"/>
      <c r="O1110" s="186"/>
    </row>
    <row r="1111" spans="11:15" ht="12.75">
      <c r="K1111" s="134"/>
      <c r="L1111" s="186"/>
      <c r="M1111" s="186"/>
      <c r="N1111" s="186"/>
      <c r="O1111" s="186"/>
    </row>
    <row r="1112" spans="11:15" ht="12.75">
      <c r="K1112" s="134"/>
      <c r="L1112" s="186"/>
      <c r="M1112" s="186"/>
      <c r="N1112" s="186"/>
      <c r="O1112" s="186"/>
    </row>
    <row r="1113" spans="11:15" ht="12.75">
      <c r="K1113" s="134"/>
      <c r="L1113" s="186"/>
      <c r="M1113" s="186"/>
      <c r="N1113" s="186"/>
      <c r="O1113" s="186"/>
    </row>
    <row r="1114" spans="11:15" ht="12.75">
      <c r="K1114" s="134"/>
      <c r="L1114" s="186"/>
      <c r="M1114" s="186"/>
      <c r="N1114" s="186"/>
      <c r="O1114" s="186"/>
    </row>
    <row r="1115" spans="11:15" ht="12.75">
      <c r="K1115" s="134"/>
      <c r="L1115" s="186"/>
      <c r="M1115" s="186"/>
      <c r="N1115" s="186"/>
      <c r="O1115" s="186"/>
    </row>
    <row r="1116" spans="11:15" ht="12.75">
      <c r="K1116" s="134"/>
      <c r="L1116" s="186"/>
      <c r="M1116" s="186"/>
      <c r="N1116" s="186"/>
      <c r="O1116" s="186"/>
    </row>
    <row r="1117" spans="11:15" ht="12.75">
      <c r="K1117" s="134"/>
      <c r="L1117" s="186"/>
      <c r="M1117" s="186"/>
      <c r="N1117" s="186"/>
      <c r="O1117" s="186"/>
    </row>
    <row r="1118" spans="11:15" ht="12.75">
      <c r="K1118" s="134"/>
      <c r="L1118" s="186"/>
      <c r="M1118" s="186"/>
      <c r="N1118" s="186"/>
      <c r="O1118" s="186"/>
    </row>
    <row r="1119" spans="11:15" ht="12.75">
      <c r="K1119" s="134"/>
      <c r="L1119" s="186"/>
      <c r="M1119" s="186"/>
      <c r="N1119" s="186"/>
      <c r="O1119" s="186"/>
    </row>
    <row r="1120" spans="11:15" ht="12.75">
      <c r="K1120" s="134"/>
      <c r="L1120" s="186"/>
      <c r="M1120" s="186"/>
      <c r="N1120" s="186"/>
      <c r="O1120" s="186"/>
    </row>
    <row r="1121" spans="11:15" ht="12.75">
      <c r="K1121" s="134"/>
      <c r="L1121" s="186"/>
      <c r="M1121" s="186"/>
      <c r="N1121" s="186"/>
      <c r="O1121" s="186"/>
    </row>
    <row r="1122" spans="11:15" ht="12.75">
      <c r="K1122" s="134"/>
      <c r="L1122" s="186"/>
      <c r="M1122" s="186"/>
      <c r="N1122" s="186"/>
      <c r="O1122" s="186"/>
    </row>
    <row r="1123" spans="11:15" ht="12.75">
      <c r="K1123" s="134"/>
      <c r="L1123" s="186"/>
      <c r="M1123" s="186"/>
      <c r="N1123" s="186"/>
      <c r="O1123" s="186"/>
    </row>
    <row r="1124" spans="11:15" ht="12.75">
      <c r="K1124" s="134"/>
      <c r="L1124" s="186"/>
      <c r="M1124" s="186"/>
      <c r="N1124" s="186"/>
      <c r="O1124" s="186"/>
    </row>
    <row r="1125" spans="11:15" ht="12.75">
      <c r="K1125" s="134"/>
      <c r="L1125" s="186"/>
      <c r="M1125" s="186"/>
      <c r="N1125" s="186"/>
      <c r="O1125" s="186"/>
    </row>
    <row r="1126" spans="11:15" ht="12.75">
      <c r="K1126" s="134"/>
      <c r="L1126" s="186"/>
      <c r="M1126" s="186"/>
      <c r="N1126" s="186"/>
      <c r="O1126" s="186"/>
    </row>
    <row r="1127" spans="11:15" ht="12.75">
      <c r="K1127" s="134"/>
      <c r="L1127" s="186"/>
      <c r="M1127" s="186"/>
      <c r="N1127" s="186"/>
      <c r="O1127" s="186"/>
    </row>
    <row r="1128" spans="11:15" ht="12.75">
      <c r="K1128" s="134"/>
      <c r="L1128" s="186"/>
      <c r="M1128" s="186"/>
      <c r="N1128" s="186"/>
      <c r="O1128" s="186"/>
    </row>
    <row r="1129" spans="11:15" ht="12.75">
      <c r="K1129" s="134"/>
      <c r="L1129" s="186"/>
      <c r="M1129" s="186"/>
      <c r="N1129" s="186"/>
      <c r="O1129" s="186"/>
    </row>
    <row r="1130" spans="11:15" ht="12.75">
      <c r="K1130" s="134"/>
      <c r="L1130" s="186"/>
      <c r="M1130" s="186"/>
      <c r="N1130" s="186"/>
      <c r="O1130" s="186"/>
    </row>
    <row r="1131" spans="11:15" ht="12.75">
      <c r="K1131" s="134"/>
      <c r="L1131" s="186"/>
      <c r="M1131" s="186"/>
      <c r="N1131" s="186"/>
      <c r="O1131" s="186"/>
    </row>
  </sheetData>
  <autoFilter ref="A1:BJ226"/>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'GIAO VIEN'!#REF!</xm:f>
          </x14:formula1>
          <xm:sqref>B2:B226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pane xSplit="1" ySplit="1" topLeftCell="B20"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22.5703125" customWidth="1"/>
    <col min="2" max="2" width="11" customWidth="1"/>
    <col min="3" max="3" width="11.140625" customWidth="1"/>
    <col min="4" max="4" width="9.85546875" customWidth="1"/>
    <col min="5" max="5" width="9.28515625" customWidth="1"/>
    <col min="6" max="6" width="10.7109375" customWidth="1"/>
    <col min="7" max="7" width="13.140625" customWidth="1"/>
    <col min="8" max="8" width="35.85546875" customWidth="1"/>
    <col min="9" max="27" width="3.85546875" hidden="1" customWidth="1"/>
    <col min="28" max="28" width="81.85546875" hidden="1" customWidth="1"/>
    <col min="29" max="29" width="5.5703125" customWidth="1"/>
    <col min="30" max="30" width="8.5703125" customWidth="1"/>
    <col min="31" max="37" width="7.28515625" customWidth="1"/>
    <col min="38" max="38" width="4.28515625" customWidth="1"/>
  </cols>
  <sheetData>
    <row r="1" spans="1:38" ht="14.25">
      <c r="A1" s="2" t="s">
        <v>0</v>
      </c>
      <c r="B1" s="2" t="s">
        <v>1</v>
      </c>
      <c r="C1" s="6" t="s">
        <v>2</v>
      </c>
      <c r="D1" s="6" t="s">
        <v>12</v>
      </c>
      <c r="E1" s="6" t="s">
        <v>13</v>
      </c>
      <c r="F1" s="6" t="s">
        <v>14</v>
      </c>
      <c r="G1" s="6" t="s">
        <v>15</v>
      </c>
      <c r="H1" s="8" t="s">
        <v>16</v>
      </c>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4.25">
      <c r="A2" s="1" t="s">
        <v>9</v>
      </c>
      <c r="B2" s="2" t="s">
        <v>10</v>
      </c>
      <c r="C2" s="8">
        <f>SUMIF('KY 2 (16-17)'!B$2:$B$438,A2,'KY 2 (16-17)'!$J$2:$J$438)</f>
        <v>433.68</v>
      </c>
      <c r="D2" s="6"/>
      <c r="E2" s="6">
        <v>275</v>
      </c>
      <c r="F2" s="8">
        <f t="shared" ref="F2:F22" si="0">IF(SUM(C2:D2)&gt;E2,SUM(C2:D2)-E2,0)</f>
        <v>158.68</v>
      </c>
      <c r="G2" s="8">
        <f t="shared" ref="G2:G22" si="1">IF(SUM(C2:D2)&lt;E2,E2-SUM(C2:D2),0)</f>
        <v>0</v>
      </c>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14.25">
      <c r="A3" s="1" t="s">
        <v>29</v>
      </c>
      <c r="B3" s="2" t="s">
        <v>10</v>
      </c>
      <c r="C3" s="8">
        <f>SUMIF('KY 2 (16-17)'!$B$2:B$438,A3,'KY 2 (16-17)'!$J$2:$J$438)</f>
        <v>108</v>
      </c>
      <c r="D3" s="4"/>
      <c r="E3" s="6">
        <v>0</v>
      </c>
      <c r="F3" s="8">
        <f t="shared" si="0"/>
        <v>108</v>
      </c>
      <c r="G3" s="8">
        <f t="shared" si="1"/>
        <v>0</v>
      </c>
      <c r="H3" s="4"/>
      <c r="I3" s="15"/>
      <c r="J3" s="15"/>
      <c r="K3" s="15"/>
      <c r="L3" s="15"/>
      <c r="M3" s="15"/>
      <c r="N3" s="15"/>
      <c r="O3" s="15"/>
      <c r="P3" s="15"/>
      <c r="Q3" s="15"/>
      <c r="R3" s="15"/>
      <c r="S3" s="15"/>
      <c r="T3" s="15"/>
      <c r="U3" s="15"/>
      <c r="V3" s="15"/>
      <c r="W3" s="15"/>
      <c r="X3" s="15"/>
      <c r="Y3" s="15"/>
      <c r="Z3" s="15"/>
      <c r="AA3" s="15"/>
      <c r="AB3" s="17"/>
      <c r="AC3" s="18"/>
      <c r="AD3" s="18"/>
      <c r="AE3" s="18"/>
      <c r="AF3" s="15"/>
      <c r="AG3" s="20"/>
      <c r="AH3" s="20"/>
      <c r="AI3" s="20"/>
      <c r="AJ3" s="20"/>
      <c r="AK3" s="22"/>
      <c r="AL3" s="22"/>
    </row>
    <row r="4" spans="1:38" ht="15" customHeight="1">
      <c r="A4" s="1" t="s">
        <v>26</v>
      </c>
      <c r="B4" s="2" t="s">
        <v>10</v>
      </c>
      <c r="C4" s="8">
        <f>SUMIF('KY 2 (16-17)'!$B$2:B$438,A4,'KY 2 (16-17)'!$J$2:$J$438)</f>
        <v>444.85999999999996</v>
      </c>
      <c r="D4" s="15"/>
      <c r="E4" s="6">
        <v>275</v>
      </c>
      <c r="F4" s="8">
        <f t="shared" si="0"/>
        <v>169.85999999999996</v>
      </c>
      <c r="G4" s="8">
        <f t="shared" si="1"/>
        <v>0</v>
      </c>
      <c r="H4" s="15"/>
      <c r="I4" s="15"/>
      <c r="J4" s="15"/>
      <c r="K4" s="15"/>
      <c r="L4" s="15"/>
      <c r="M4" s="15"/>
      <c r="N4" s="15"/>
      <c r="O4" s="15"/>
      <c r="P4" s="15"/>
      <c r="Q4" s="15"/>
      <c r="R4" s="15"/>
      <c r="S4" s="15"/>
      <c r="T4" s="15"/>
      <c r="U4" s="15"/>
      <c r="V4" s="15"/>
      <c r="W4" s="15"/>
      <c r="X4" s="15"/>
      <c r="Y4" s="15"/>
      <c r="Z4" s="15"/>
      <c r="AA4" s="15"/>
      <c r="AB4" s="17"/>
      <c r="AC4" s="18"/>
      <c r="AD4" s="18"/>
      <c r="AE4" s="18"/>
      <c r="AF4" s="15"/>
      <c r="AG4" s="20"/>
      <c r="AH4" s="20"/>
      <c r="AI4" s="20"/>
      <c r="AJ4" s="20"/>
      <c r="AK4" s="22"/>
      <c r="AL4" s="22"/>
    </row>
    <row r="5" spans="1:38" ht="14.25">
      <c r="A5" s="1" t="s">
        <v>30</v>
      </c>
      <c r="B5" s="2" t="s">
        <v>10</v>
      </c>
      <c r="C5" s="8">
        <f>SUMIF('KY 2 (16-17)'!$B$2:B$438,A5,'KY 2 (16-17)'!$J$2:$J$438)</f>
        <v>410.08000000000004</v>
      </c>
      <c r="D5" s="4">
        <v>40</v>
      </c>
      <c r="E5" s="6">
        <v>275</v>
      </c>
      <c r="F5" s="8">
        <f t="shared" si="0"/>
        <v>175.08000000000004</v>
      </c>
      <c r="G5" s="8">
        <f t="shared" si="1"/>
        <v>0</v>
      </c>
      <c r="H5" s="4"/>
      <c r="I5" s="15"/>
      <c r="J5" s="15"/>
      <c r="K5" s="15"/>
      <c r="L5" s="15"/>
      <c r="M5" s="15"/>
      <c r="N5" s="15"/>
      <c r="O5" s="15"/>
      <c r="P5" s="15"/>
      <c r="Q5" s="15"/>
      <c r="R5" s="15"/>
      <c r="S5" s="15"/>
      <c r="T5" s="15"/>
      <c r="U5" s="15"/>
      <c r="V5" s="15"/>
      <c r="W5" s="15"/>
      <c r="X5" s="15"/>
      <c r="Y5" s="15"/>
      <c r="Z5" s="15"/>
      <c r="AA5" s="15"/>
      <c r="AB5" s="17"/>
      <c r="AC5" s="18"/>
      <c r="AD5" s="18"/>
      <c r="AE5" s="18"/>
      <c r="AF5" s="15"/>
      <c r="AG5" s="20"/>
      <c r="AH5" s="20"/>
      <c r="AI5" s="20"/>
      <c r="AJ5" s="20"/>
      <c r="AK5" s="22"/>
      <c r="AL5" s="22"/>
    </row>
    <row r="6" spans="1:38" ht="14.25">
      <c r="A6" s="29" t="s">
        <v>38</v>
      </c>
      <c r="B6" s="30" t="s">
        <v>10</v>
      </c>
      <c r="C6" s="31">
        <f>SUMIF('KY 2 (16-17)'!$B$2:B$438,A6,'KY 2 (16-17)'!$J$2:$J$438)</f>
        <v>0</v>
      </c>
      <c r="D6" s="33"/>
      <c r="E6" s="34">
        <v>315</v>
      </c>
      <c r="F6" s="31">
        <f t="shared" si="0"/>
        <v>0</v>
      </c>
      <c r="G6" s="31">
        <f t="shared" si="1"/>
        <v>315</v>
      </c>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ht="14.25">
      <c r="A7" s="1" t="s">
        <v>36</v>
      </c>
      <c r="B7" s="2" t="s">
        <v>10</v>
      </c>
      <c r="C7" s="8">
        <f>SUMIF('KY 2 (16-17)'!$B$2:B$438,A7,'KY 2 (16-17)'!$J$2:$J$438)</f>
        <v>0</v>
      </c>
      <c r="D7" s="35"/>
      <c r="E7" s="6">
        <v>0</v>
      </c>
      <c r="F7" s="8">
        <f t="shared" si="0"/>
        <v>0</v>
      </c>
      <c r="G7" s="8">
        <f t="shared" si="1"/>
        <v>0</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row>
    <row r="8" spans="1:38" ht="14.25">
      <c r="A8" s="1" t="s">
        <v>74</v>
      </c>
      <c r="B8" s="2" t="s">
        <v>10</v>
      </c>
      <c r="C8" s="8">
        <f>SUMIF('KY 2 (16-17)'!$B$2:B$438,A8,'KY 2 (16-17)'!$J$2:$J$438)</f>
        <v>0</v>
      </c>
      <c r="D8" s="35"/>
      <c r="E8" s="6">
        <v>0</v>
      </c>
      <c r="F8" s="8">
        <f t="shared" si="0"/>
        <v>0</v>
      </c>
      <c r="G8" s="8">
        <f t="shared" si="1"/>
        <v>0</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row>
    <row r="9" spans="1:38" ht="14.25">
      <c r="A9" s="1" t="s">
        <v>45</v>
      </c>
      <c r="B9" s="2" t="s">
        <v>10</v>
      </c>
      <c r="C9" s="8">
        <f>SUMIF('KY 2 (16-17)'!$B$2:B$438,A9,'KY 2 (16-17)'!$J$2:$J$438)</f>
        <v>373.72</v>
      </c>
      <c r="D9" s="35"/>
      <c r="E9" s="6">
        <v>275</v>
      </c>
      <c r="F9" s="8">
        <f t="shared" si="0"/>
        <v>98.720000000000027</v>
      </c>
      <c r="G9" s="8">
        <f t="shared" si="1"/>
        <v>0</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row>
    <row r="10" spans="1:38" ht="14.25">
      <c r="A10" s="1" t="s">
        <v>82</v>
      </c>
      <c r="B10" s="2" t="s">
        <v>10</v>
      </c>
      <c r="C10" s="8">
        <f>SUMIF('KY 2 (16-17)'!$B$2:B$438,A10,'KY 2 (16-17)'!$J$2:$J$438)</f>
        <v>487.34000000000003</v>
      </c>
      <c r="D10" s="35">
        <v>40</v>
      </c>
      <c r="E10" s="6">
        <v>275</v>
      </c>
      <c r="F10" s="8">
        <f t="shared" si="0"/>
        <v>252.34000000000003</v>
      </c>
      <c r="G10" s="8">
        <f t="shared" si="1"/>
        <v>0</v>
      </c>
      <c r="H10" s="4"/>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row>
    <row r="11" spans="1:38" ht="15">
      <c r="A11" s="1" t="s">
        <v>85</v>
      </c>
      <c r="B11" s="2" t="s">
        <v>10</v>
      </c>
      <c r="C11" s="8">
        <f>SUMIF('KY 2 (16-17)'!$B$2:B$438,A11,'KY 2 (16-17)'!$J$2:$J$438)</f>
        <v>394.94000000000005</v>
      </c>
      <c r="D11" s="6"/>
      <c r="E11" s="6">
        <v>275</v>
      </c>
      <c r="F11" s="8">
        <f t="shared" si="0"/>
        <v>119.94000000000005</v>
      </c>
      <c r="G11" s="8">
        <f t="shared" si="1"/>
        <v>0</v>
      </c>
      <c r="H11" s="6"/>
      <c r="I11" s="41"/>
      <c r="J11" s="41"/>
      <c r="K11" s="41"/>
      <c r="L11" s="41"/>
      <c r="M11" s="41"/>
      <c r="N11" s="6"/>
      <c r="O11" s="6"/>
      <c r="P11" s="6"/>
      <c r="Q11" s="6"/>
      <c r="R11" s="6"/>
      <c r="S11" s="6"/>
      <c r="T11" s="6"/>
      <c r="U11" s="6"/>
      <c r="V11" s="6"/>
      <c r="W11" s="6"/>
      <c r="X11" s="41"/>
      <c r="Y11" s="41"/>
      <c r="Z11" s="41"/>
      <c r="AA11" s="41"/>
      <c r="AB11" s="41"/>
      <c r="AC11" s="43"/>
      <c r="AD11" s="6"/>
      <c r="AE11" s="6"/>
      <c r="AF11" s="44"/>
      <c r="AG11" s="6"/>
      <c r="AH11" s="6"/>
      <c r="AI11" s="6"/>
      <c r="AJ11" s="6"/>
      <c r="AK11" s="6"/>
      <c r="AL11" s="44"/>
    </row>
    <row r="12" spans="1:38" ht="15">
      <c r="A12" s="1" t="s">
        <v>73</v>
      </c>
      <c r="B12" s="2" t="s">
        <v>10</v>
      </c>
      <c r="C12" s="8">
        <f>SUMIF('KY 2 (16-17)'!$B$2:B$438,A12,'KY 2 (16-17)'!$J$2:$J$438)</f>
        <v>252.95999999999998</v>
      </c>
      <c r="D12" s="6"/>
      <c r="E12" s="6">
        <f>275-10%*275</f>
        <v>247.5</v>
      </c>
      <c r="F12" s="8">
        <f t="shared" si="0"/>
        <v>5.4599999999999795</v>
      </c>
      <c r="G12" s="8">
        <f t="shared" si="1"/>
        <v>0</v>
      </c>
      <c r="H12" s="6"/>
      <c r="I12" s="41"/>
      <c r="J12" s="41"/>
      <c r="K12" s="41"/>
      <c r="L12" s="41"/>
      <c r="M12" s="41"/>
      <c r="N12" s="6"/>
      <c r="O12" s="6"/>
      <c r="P12" s="6"/>
      <c r="Q12" s="6"/>
      <c r="R12" s="6"/>
      <c r="S12" s="6"/>
      <c r="T12" s="6"/>
      <c r="U12" s="6"/>
      <c r="V12" s="6"/>
      <c r="W12" s="6"/>
      <c r="X12" s="41"/>
      <c r="Y12" s="41"/>
      <c r="Z12" s="41"/>
      <c r="AA12" s="41"/>
      <c r="AB12" s="41"/>
      <c r="AC12" s="43"/>
      <c r="AD12" s="6"/>
      <c r="AE12" s="44"/>
      <c r="AF12" s="44"/>
      <c r="AG12" s="44"/>
      <c r="AH12" s="44"/>
      <c r="AI12" s="44"/>
      <c r="AJ12" s="44"/>
      <c r="AK12" s="44"/>
      <c r="AL12" s="44"/>
    </row>
    <row r="13" spans="1:38" ht="15">
      <c r="A13" s="1" t="s">
        <v>77</v>
      </c>
      <c r="B13" s="2" t="s">
        <v>10</v>
      </c>
      <c r="C13" s="8">
        <f>SUMIF('KY 2 (16-17)'!$B$2:B$438,A13,'KY 2 (16-17)'!$J$2:$J$438)</f>
        <v>384.72</v>
      </c>
      <c r="D13" s="6"/>
      <c r="E13" s="6">
        <f>275/2</f>
        <v>137.5</v>
      </c>
      <c r="F13" s="8">
        <f t="shared" si="0"/>
        <v>247.22000000000003</v>
      </c>
      <c r="G13" s="8">
        <f t="shared" si="1"/>
        <v>0</v>
      </c>
      <c r="H13" s="6"/>
      <c r="I13" s="41"/>
      <c r="J13" s="41"/>
      <c r="K13" s="41"/>
      <c r="L13" s="41"/>
      <c r="M13" s="41"/>
      <c r="N13" s="41"/>
      <c r="O13" s="41"/>
      <c r="P13" s="41"/>
      <c r="Q13" s="41"/>
      <c r="R13" s="6"/>
      <c r="S13" s="6"/>
      <c r="T13" s="6"/>
      <c r="U13" s="6"/>
      <c r="V13" s="6"/>
      <c r="W13" s="6"/>
      <c r="X13" s="6"/>
      <c r="Y13" s="6"/>
      <c r="Z13" s="6"/>
      <c r="AA13" s="6"/>
      <c r="AB13" s="41"/>
      <c r="AC13" s="43"/>
      <c r="AD13" s="6"/>
      <c r="AE13" s="44"/>
      <c r="AF13" s="44"/>
      <c r="AG13" s="44"/>
      <c r="AH13" s="44"/>
      <c r="AI13" s="44"/>
      <c r="AJ13" s="44"/>
      <c r="AK13" s="44"/>
      <c r="AL13" s="44"/>
    </row>
    <row r="14" spans="1:38" ht="15">
      <c r="A14" s="1" t="s">
        <v>96</v>
      </c>
      <c r="B14" s="2" t="s">
        <v>10</v>
      </c>
      <c r="C14" s="8">
        <f>SUMIF('KY 2 (16-17)'!$B$2:B$438,A14,'KY 2 (16-17)'!$J$2:$J$438)</f>
        <v>0</v>
      </c>
      <c r="D14" s="6"/>
      <c r="E14" s="6">
        <v>0</v>
      </c>
      <c r="F14" s="8">
        <f t="shared" si="0"/>
        <v>0</v>
      </c>
      <c r="G14" s="8">
        <f t="shared" si="1"/>
        <v>0</v>
      </c>
      <c r="H14" s="6"/>
      <c r="I14" s="41"/>
      <c r="J14" s="41"/>
      <c r="K14" s="41"/>
      <c r="L14" s="41"/>
      <c r="M14" s="41"/>
      <c r="N14" s="41"/>
      <c r="O14" s="41"/>
      <c r="P14" s="41"/>
      <c r="Q14" s="41"/>
      <c r="R14" s="41"/>
      <c r="S14" s="41"/>
      <c r="T14" s="41"/>
      <c r="U14" s="41"/>
      <c r="V14" s="41"/>
      <c r="W14" s="41"/>
      <c r="X14" s="6"/>
      <c r="Y14" s="6"/>
      <c r="Z14" s="6"/>
      <c r="AA14" s="6"/>
      <c r="AB14" s="41"/>
      <c r="AC14" s="43"/>
      <c r="AD14" s="6"/>
      <c r="AE14" s="44"/>
      <c r="AF14" s="44"/>
      <c r="AG14" s="44"/>
      <c r="AH14" s="44"/>
      <c r="AI14" s="44"/>
      <c r="AJ14" s="44"/>
      <c r="AK14" s="44"/>
      <c r="AL14" s="6"/>
    </row>
    <row r="15" spans="1:38" ht="15">
      <c r="A15" s="1" t="s">
        <v>98</v>
      </c>
      <c r="B15" s="2" t="s">
        <v>10</v>
      </c>
      <c r="C15" s="8">
        <f>SUMIF('KY 2 (16-17)'!$B$2:B$438,A15,'KY 2 (16-17)'!$J$2:$J$438)</f>
        <v>0</v>
      </c>
      <c r="D15" s="6"/>
      <c r="E15" s="6">
        <v>0</v>
      </c>
      <c r="F15" s="8">
        <f t="shared" si="0"/>
        <v>0</v>
      </c>
      <c r="G15" s="8">
        <f t="shared" si="1"/>
        <v>0</v>
      </c>
      <c r="H15" s="6"/>
      <c r="I15" s="41"/>
      <c r="J15" s="41"/>
      <c r="K15" s="41"/>
      <c r="L15" s="41"/>
      <c r="M15" s="41"/>
      <c r="N15" s="41"/>
      <c r="O15" s="41"/>
      <c r="P15" s="6"/>
      <c r="Q15" s="6"/>
      <c r="R15" s="6"/>
      <c r="S15" s="6"/>
      <c r="T15" s="6"/>
      <c r="U15" s="6"/>
      <c r="V15" s="6"/>
      <c r="W15" s="6"/>
      <c r="X15" s="6"/>
      <c r="Y15" s="6"/>
      <c r="Z15" s="41"/>
      <c r="AA15" s="41"/>
      <c r="AB15" s="41"/>
      <c r="AC15" s="43"/>
      <c r="AD15" s="6"/>
      <c r="AE15" s="44"/>
      <c r="AF15" s="44"/>
      <c r="AG15" s="44"/>
      <c r="AH15" s="44"/>
      <c r="AI15" s="44"/>
      <c r="AJ15" s="44"/>
      <c r="AK15" s="44"/>
      <c r="AL15" s="44"/>
    </row>
    <row r="16" spans="1:38" ht="15">
      <c r="A16" s="1" t="s">
        <v>92</v>
      </c>
      <c r="B16" s="2" t="s">
        <v>10</v>
      </c>
      <c r="C16" s="8">
        <f>SUMIF('KY 2 (16-17)'!$B$2:B$438,A16,'KY 2 (16-17)'!$J$2:$J$438)</f>
        <v>573.46</v>
      </c>
      <c r="D16" s="6"/>
      <c r="E16" s="6">
        <v>275</v>
      </c>
      <c r="F16" s="8">
        <f t="shared" si="0"/>
        <v>298.46000000000004</v>
      </c>
      <c r="G16" s="8">
        <f t="shared" si="1"/>
        <v>0</v>
      </c>
      <c r="H16" s="6"/>
      <c r="I16" s="41"/>
      <c r="J16" s="41"/>
      <c r="K16" s="41"/>
      <c r="L16" s="41"/>
      <c r="M16" s="41"/>
      <c r="N16" s="41"/>
      <c r="O16" s="41"/>
      <c r="P16" s="41"/>
      <c r="Q16" s="41"/>
      <c r="R16" s="41"/>
      <c r="S16" s="41"/>
      <c r="T16" s="41"/>
      <c r="U16" s="41"/>
      <c r="V16" s="6"/>
      <c r="W16" s="6"/>
      <c r="X16" s="6"/>
      <c r="Y16" s="6"/>
      <c r="Z16" s="41"/>
      <c r="AA16" s="41"/>
      <c r="AB16" s="41"/>
      <c r="AC16" s="43"/>
      <c r="AD16" s="6"/>
      <c r="AE16" s="44"/>
      <c r="AF16" s="44"/>
      <c r="AG16" s="44"/>
      <c r="AH16" s="44"/>
      <c r="AI16" s="44"/>
      <c r="AJ16" s="44"/>
      <c r="AK16" s="44"/>
      <c r="AL16" s="6"/>
    </row>
    <row r="17" spans="1:38" ht="15">
      <c r="A17" s="1" t="s">
        <v>18</v>
      </c>
      <c r="B17" s="2" t="s">
        <v>10</v>
      </c>
      <c r="C17" s="8">
        <f>SUMIF('KY 2 (16-17)'!$B$2:B$438,A17,'KY 2 (16-17)'!$J$2:$J$438)</f>
        <v>488.72</v>
      </c>
      <c r="D17" s="6"/>
      <c r="E17" s="6">
        <v>310</v>
      </c>
      <c r="F17" s="8">
        <f t="shared" si="0"/>
        <v>178.72000000000003</v>
      </c>
      <c r="G17" s="8">
        <f t="shared" si="1"/>
        <v>0</v>
      </c>
      <c r="H17" s="6"/>
      <c r="I17" s="41"/>
      <c r="J17" s="41"/>
      <c r="K17" s="41"/>
      <c r="L17" s="41"/>
      <c r="M17" s="41"/>
      <c r="N17" s="41"/>
      <c r="O17" s="41"/>
      <c r="P17" s="6"/>
      <c r="Q17" s="6"/>
      <c r="R17" s="6"/>
      <c r="S17" s="6"/>
      <c r="T17" s="6"/>
      <c r="U17" s="6"/>
      <c r="V17" s="6"/>
      <c r="W17" s="6"/>
      <c r="X17" s="6"/>
      <c r="Y17" s="6"/>
      <c r="Z17" s="41"/>
      <c r="AA17" s="41"/>
      <c r="AB17" s="41"/>
      <c r="AC17" s="43"/>
      <c r="AD17" s="6"/>
      <c r="AE17" s="44"/>
      <c r="AF17" s="44"/>
      <c r="AG17" s="44"/>
      <c r="AH17" s="44"/>
      <c r="AI17" s="44"/>
      <c r="AJ17" s="44"/>
      <c r="AK17" s="44"/>
      <c r="AL17" s="44"/>
    </row>
    <row r="18" spans="1:38" ht="15">
      <c r="A18" s="29" t="s">
        <v>169</v>
      </c>
      <c r="B18" s="30" t="s">
        <v>10</v>
      </c>
      <c r="C18" s="31">
        <f>SUMIF('KY 2 (16-17)'!$B$2:B$438,A18,'KY 2 (16-17)'!$J$2:$J$438)</f>
        <v>126.72</v>
      </c>
      <c r="D18" s="34"/>
      <c r="E18" s="34">
        <v>315</v>
      </c>
      <c r="F18" s="31">
        <f t="shared" si="0"/>
        <v>0</v>
      </c>
      <c r="G18" s="31">
        <f t="shared" si="1"/>
        <v>188.28</v>
      </c>
      <c r="H18" s="34"/>
      <c r="I18" s="46"/>
      <c r="J18" s="46"/>
      <c r="K18" s="46"/>
      <c r="L18" s="46"/>
      <c r="M18" s="46"/>
      <c r="N18" s="34"/>
      <c r="O18" s="34"/>
      <c r="P18" s="34"/>
      <c r="Q18" s="34"/>
      <c r="R18" s="34"/>
      <c r="S18" s="34"/>
      <c r="T18" s="34"/>
      <c r="U18" s="34"/>
      <c r="V18" s="34"/>
      <c r="W18" s="34"/>
      <c r="X18" s="46"/>
      <c r="Y18" s="46"/>
      <c r="Z18" s="46"/>
      <c r="AA18" s="46"/>
      <c r="AB18" s="46"/>
      <c r="AC18" s="47"/>
      <c r="AD18" s="34"/>
      <c r="AE18" s="48"/>
      <c r="AF18" s="48"/>
      <c r="AG18" s="48"/>
      <c r="AH18" s="48"/>
      <c r="AI18" s="48"/>
      <c r="AJ18" s="48"/>
      <c r="AK18" s="48"/>
      <c r="AL18" s="48"/>
    </row>
    <row r="19" spans="1:38" ht="15">
      <c r="A19" s="1" t="s">
        <v>122</v>
      </c>
      <c r="B19" s="2" t="s">
        <v>10</v>
      </c>
      <c r="C19" s="8">
        <f>SUMIF('KY 2 (16-17)'!$B$2:B$438,A19,'KY 2 (16-17)'!$J$2:$J$438)</f>
        <v>0</v>
      </c>
      <c r="D19" s="6"/>
      <c r="E19" s="6"/>
      <c r="F19" s="8">
        <f t="shared" si="0"/>
        <v>0</v>
      </c>
      <c r="G19" s="8">
        <f t="shared" si="1"/>
        <v>0</v>
      </c>
      <c r="H19" s="6"/>
      <c r="I19" s="6"/>
      <c r="J19" s="6"/>
      <c r="K19" s="6"/>
      <c r="L19" s="6"/>
      <c r="M19" s="6"/>
      <c r="N19" s="6"/>
      <c r="O19" s="6"/>
      <c r="P19" s="6"/>
      <c r="Q19" s="6"/>
      <c r="R19" s="6"/>
      <c r="S19" s="6"/>
      <c r="T19" s="6"/>
      <c r="U19" s="6"/>
      <c r="V19" s="6"/>
      <c r="W19" s="6"/>
      <c r="X19" s="41"/>
      <c r="Y19" s="41"/>
      <c r="Z19" s="41"/>
      <c r="AA19" s="41"/>
      <c r="AB19" s="41"/>
      <c r="AC19" s="43"/>
      <c r="AD19" s="6"/>
      <c r="AE19" s="44"/>
      <c r="AF19" s="44"/>
      <c r="AG19" s="44"/>
      <c r="AH19" s="44"/>
      <c r="AI19" s="44"/>
      <c r="AJ19" s="44"/>
      <c r="AK19" s="44"/>
      <c r="AL19" s="44"/>
    </row>
    <row r="20" spans="1:38" ht="15">
      <c r="A20" s="1" t="s">
        <v>105</v>
      </c>
      <c r="B20" s="2" t="s">
        <v>106</v>
      </c>
      <c r="C20" s="8">
        <f>SUMIF('KY 2 (16-17)'!$B$2:B$438,A20,'KY 2 (16-17)'!$J$2:$J$438)</f>
        <v>0</v>
      </c>
      <c r="D20" s="6"/>
      <c r="E20" s="6">
        <v>0</v>
      </c>
      <c r="F20" s="8">
        <f t="shared" si="0"/>
        <v>0</v>
      </c>
      <c r="G20" s="8">
        <f t="shared" si="1"/>
        <v>0</v>
      </c>
      <c r="H20" s="6"/>
      <c r="I20" s="41"/>
      <c r="J20" s="41"/>
      <c r="K20" s="41"/>
      <c r="L20" s="41"/>
      <c r="M20" s="41"/>
      <c r="N20" s="41"/>
      <c r="O20" s="41"/>
      <c r="P20" s="41"/>
      <c r="Q20" s="41"/>
      <c r="R20" s="41"/>
      <c r="S20" s="41"/>
      <c r="T20" s="41"/>
      <c r="U20" s="41"/>
      <c r="V20" s="6"/>
      <c r="W20" s="6"/>
      <c r="X20" s="6"/>
      <c r="Y20" s="6"/>
      <c r="Z20" s="41"/>
      <c r="AA20" s="41"/>
      <c r="AB20" s="41"/>
      <c r="AC20" s="43"/>
      <c r="AD20" s="6"/>
      <c r="AE20" s="44"/>
      <c r="AF20" s="44"/>
      <c r="AG20" s="44"/>
      <c r="AH20" s="44"/>
      <c r="AI20" s="44"/>
      <c r="AJ20" s="44"/>
      <c r="AK20" s="44"/>
      <c r="AL20" s="6"/>
    </row>
    <row r="21" spans="1:38" ht="15">
      <c r="A21" s="1" t="s">
        <v>108</v>
      </c>
      <c r="B21" s="2" t="s">
        <v>106</v>
      </c>
      <c r="C21" s="8">
        <f>SUMIF('KY 2 (16-17)'!$B$2:B$438,A21,'KY 2 (16-17)'!$J$2:$J$438)</f>
        <v>126.06</v>
      </c>
      <c r="D21" s="6"/>
      <c r="E21" s="6">
        <v>0</v>
      </c>
      <c r="F21" s="8">
        <f t="shared" si="0"/>
        <v>126.06</v>
      </c>
      <c r="G21" s="8">
        <f t="shared" si="1"/>
        <v>0</v>
      </c>
      <c r="H21" s="8"/>
      <c r="I21" s="41"/>
      <c r="J21" s="41"/>
      <c r="K21" s="41"/>
      <c r="L21" s="41"/>
      <c r="M21" s="41"/>
      <c r="N21" s="41"/>
      <c r="O21" s="41"/>
      <c r="P21" s="41"/>
      <c r="Q21" s="6"/>
      <c r="R21" s="6"/>
      <c r="S21" s="6"/>
      <c r="T21" s="6"/>
      <c r="U21" s="6"/>
      <c r="V21" s="6"/>
      <c r="W21" s="6"/>
      <c r="X21" s="6"/>
      <c r="Y21" s="6"/>
      <c r="Z21" s="6"/>
      <c r="AA21" s="41"/>
      <c r="AB21" s="41"/>
      <c r="AC21" s="43"/>
      <c r="AD21" s="6"/>
      <c r="AE21" s="44"/>
      <c r="AF21" s="44"/>
      <c r="AG21" s="44"/>
      <c r="AH21" s="44"/>
      <c r="AI21" s="44"/>
      <c r="AJ21" s="44"/>
      <c r="AK21" s="44"/>
      <c r="AL21" s="44"/>
    </row>
    <row r="22" spans="1:38" ht="15">
      <c r="A22" s="1" t="s">
        <v>110</v>
      </c>
      <c r="B22" s="2" t="s">
        <v>106</v>
      </c>
      <c r="C22" s="8">
        <f>SUMIF('KY 2 (16-17)'!$B$2:B$438,A22,'KY 2 (16-17)'!$J$2:$J$438)</f>
        <v>336.06</v>
      </c>
      <c r="D22" s="6"/>
      <c r="E22" s="6">
        <v>220</v>
      </c>
      <c r="F22" s="8">
        <f t="shared" si="0"/>
        <v>116.06</v>
      </c>
      <c r="G22" s="8">
        <f t="shared" si="1"/>
        <v>0</v>
      </c>
      <c r="H22" s="6"/>
      <c r="I22" s="41"/>
      <c r="J22" s="41"/>
      <c r="K22" s="41"/>
      <c r="L22" s="41"/>
      <c r="M22" s="41"/>
      <c r="N22" s="41"/>
      <c r="O22" s="41"/>
      <c r="P22" s="41"/>
      <c r="Q22" s="6"/>
      <c r="R22" s="6"/>
      <c r="S22" s="6"/>
      <c r="T22" s="6"/>
      <c r="U22" s="6"/>
      <c r="V22" s="6"/>
      <c r="W22" s="6"/>
      <c r="X22" s="6"/>
      <c r="Y22" s="6"/>
      <c r="Z22" s="6"/>
      <c r="AA22" s="41"/>
      <c r="AB22" s="41"/>
      <c r="AC22" s="43"/>
      <c r="AD22" s="6"/>
      <c r="AE22" s="44"/>
      <c r="AF22" s="44"/>
      <c r="AG22" s="44"/>
      <c r="AH22" s="44"/>
      <c r="AI22" s="44"/>
      <c r="AJ22" s="44"/>
      <c r="AK22" s="44"/>
      <c r="AL22" s="6"/>
    </row>
    <row r="23" spans="1:38" ht="15">
      <c r="A23" s="1" t="s">
        <v>112</v>
      </c>
      <c r="B23" s="2" t="s">
        <v>106</v>
      </c>
      <c r="C23" s="8">
        <f>SUMIF('KY 2 (16-17)'!$B$2:B$438,A23,'KY 2 (16-17)'!$J$2:$J$438)</f>
        <v>63.36</v>
      </c>
      <c r="D23" s="6"/>
      <c r="E23" s="6">
        <v>0</v>
      </c>
      <c r="F23" s="8">
        <v>0</v>
      </c>
      <c r="G23" s="8"/>
      <c r="H23" s="8"/>
      <c r="I23" s="41"/>
      <c r="J23" s="41"/>
      <c r="K23" s="41"/>
      <c r="L23" s="41"/>
      <c r="M23" s="41"/>
      <c r="N23" s="41"/>
      <c r="O23" s="41"/>
      <c r="P23" s="41"/>
      <c r="Q23" s="44"/>
      <c r="R23" s="44"/>
      <c r="S23" s="44"/>
      <c r="T23" s="44"/>
      <c r="U23" s="44"/>
      <c r="V23" s="44"/>
      <c r="W23" s="44"/>
      <c r="X23" s="44"/>
      <c r="Y23" s="44"/>
      <c r="Z23" s="44"/>
      <c r="AA23" s="41"/>
      <c r="AB23" s="41"/>
      <c r="AC23" s="43"/>
      <c r="AD23" s="6"/>
      <c r="AE23" s="44"/>
      <c r="AF23" s="44"/>
      <c r="AG23" s="44"/>
      <c r="AH23" s="44"/>
      <c r="AI23" s="44"/>
      <c r="AJ23" s="44"/>
      <c r="AK23" s="44"/>
      <c r="AL23" s="44"/>
    </row>
    <row r="24" spans="1:38" ht="15">
      <c r="A24" s="29" t="s">
        <v>114</v>
      </c>
      <c r="B24" s="30" t="s">
        <v>106</v>
      </c>
      <c r="C24" s="31">
        <f>SUMIF('KY 2 (16-17)'!$B$2:B$438,A24,'KY 2 (16-17)'!$J$2:$J$438)</f>
        <v>222.76</v>
      </c>
      <c r="D24" s="34"/>
      <c r="E24" s="34">
        <f>275-10%*275-55</f>
        <v>192.5</v>
      </c>
      <c r="F24" s="31">
        <f t="shared" ref="F24:F45" si="2">IF(SUM(C24:D24)&gt;E24,SUM(C24:D24)-E24,0)</f>
        <v>30.259999999999991</v>
      </c>
      <c r="G24" s="31">
        <f t="shared" ref="G24:G46" si="3">IF(SUM(C24:D24)&lt;E24,E24-SUM(C24:D24),0)</f>
        <v>0</v>
      </c>
      <c r="H24" s="31"/>
      <c r="I24" s="34"/>
      <c r="J24" s="34"/>
      <c r="K24" s="34"/>
      <c r="L24" s="34"/>
      <c r="M24" s="34"/>
      <c r="N24" s="34"/>
      <c r="O24" s="34"/>
      <c r="P24" s="46"/>
      <c r="Q24" s="46"/>
      <c r="R24" s="46"/>
      <c r="S24" s="46"/>
      <c r="T24" s="46"/>
      <c r="U24" s="46"/>
      <c r="V24" s="46"/>
      <c r="W24" s="46"/>
      <c r="X24" s="46"/>
      <c r="Y24" s="46"/>
      <c r="Z24" s="46"/>
      <c r="AA24" s="46"/>
      <c r="AB24" s="46"/>
      <c r="AC24" s="47"/>
      <c r="AD24" s="34"/>
      <c r="AE24" s="34"/>
      <c r="AF24" s="48"/>
      <c r="AG24" s="48"/>
      <c r="AH24" s="34"/>
      <c r="AI24" s="34"/>
      <c r="AJ24" s="34"/>
      <c r="AK24" s="34"/>
      <c r="AL24" s="48"/>
    </row>
    <row r="25" spans="1:38" ht="15">
      <c r="A25" s="1" t="s">
        <v>117</v>
      </c>
      <c r="B25" s="2" t="s">
        <v>106</v>
      </c>
      <c r="C25" s="8">
        <f>SUMIF('KY 2 (16-17)'!$B$2:B$438,A25,'KY 2 (16-17)'!$J$2:$J$438)</f>
        <v>341.7000000000001</v>
      </c>
      <c r="D25" s="6"/>
      <c r="E25" s="6">
        <v>275</v>
      </c>
      <c r="F25" s="8">
        <f t="shared" si="2"/>
        <v>66.700000000000102</v>
      </c>
      <c r="G25" s="8">
        <f t="shared" si="3"/>
        <v>0</v>
      </c>
      <c r="H25" s="8"/>
      <c r="I25" s="41"/>
      <c r="J25" s="6"/>
      <c r="K25" s="6"/>
      <c r="L25" s="6"/>
      <c r="M25" s="6"/>
      <c r="N25" s="6"/>
      <c r="O25" s="6"/>
      <c r="P25" s="41"/>
      <c r="Q25" s="41"/>
      <c r="R25" s="41"/>
      <c r="S25" s="41"/>
      <c r="T25" s="41"/>
      <c r="U25" s="41"/>
      <c r="V25" s="41"/>
      <c r="W25" s="41"/>
      <c r="X25" s="41"/>
      <c r="Y25" s="41"/>
      <c r="Z25" s="41"/>
      <c r="AA25" s="41"/>
      <c r="AB25" s="41"/>
      <c r="AC25" s="43"/>
      <c r="AD25" s="6"/>
      <c r="AE25" s="44"/>
      <c r="AF25" s="44"/>
      <c r="AG25" s="44"/>
      <c r="AH25" s="44"/>
      <c r="AI25" s="44"/>
      <c r="AJ25" s="44"/>
      <c r="AK25" s="44"/>
      <c r="AL25" s="6"/>
    </row>
    <row r="26" spans="1:38" ht="15">
      <c r="A26" s="1" t="s">
        <v>120</v>
      </c>
      <c r="B26" s="2" t="s">
        <v>106</v>
      </c>
      <c r="C26" s="8">
        <f>SUMIF('KY 2 (16-17)'!$B$2:B$438,A26,'KY 2 (16-17)'!$J$2:$J$438)</f>
        <v>81.599999999999994</v>
      </c>
      <c r="D26" s="6"/>
      <c r="E26" s="6">
        <v>0</v>
      </c>
      <c r="F26" s="8">
        <f t="shared" si="2"/>
        <v>81.599999999999994</v>
      </c>
      <c r="G26" s="8">
        <f t="shared" si="3"/>
        <v>0</v>
      </c>
      <c r="H26" s="8"/>
      <c r="I26" s="6"/>
      <c r="J26" s="6"/>
      <c r="K26" s="6"/>
      <c r="L26" s="41"/>
      <c r="M26" s="41"/>
      <c r="N26" s="41"/>
      <c r="O26" s="41"/>
      <c r="P26" s="41"/>
      <c r="Q26" s="41"/>
      <c r="R26" s="41"/>
      <c r="S26" s="41"/>
      <c r="T26" s="41"/>
      <c r="U26" s="41"/>
      <c r="V26" s="41"/>
      <c r="W26" s="41"/>
      <c r="X26" s="41"/>
      <c r="Y26" s="41"/>
      <c r="Z26" s="41"/>
      <c r="AA26" s="41"/>
      <c r="AB26" s="41"/>
      <c r="AC26" s="43"/>
      <c r="AD26" s="6"/>
      <c r="AE26" s="44"/>
      <c r="AF26" s="44"/>
      <c r="AG26" s="44"/>
      <c r="AH26" s="44"/>
      <c r="AI26" s="44"/>
      <c r="AJ26" s="44"/>
      <c r="AK26" s="44"/>
      <c r="AL26" s="44"/>
    </row>
    <row r="27" spans="1:38" ht="15">
      <c r="A27" s="1" t="s">
        <v>123</v>
      </c>
      <c r="B27" s="2" t="s">
        <v>106</v>
      </c>
      <c r="C27" s="8">
        <f>SUMIF('KY 2 (16-17)'!$B$2:B$438,A27,'KY 2 (16-17)'!$J$2:$J$438)</f>
        <v>0</v>
      </c>
      <c r="D27" s="6"/>
      <c r="E27" s="6">
        <v>0</v>
      </c>
      <c r="F27" s="8">
        <f t="shared" si="2"/>
        <v>0</v>
      </c>
      <c r="G27" s="8">
        <f t="shared" si="3"/>
        <v>0</v>
      </c>
      <c r="H27" s="8"/>
      <c r="I27" s="44"/>
      <c r="J27" s="44"/>
      <c r="K27" s="44"/>
      <c r="L27" s="41"/>
      <c r="M27" s="41"/>
      <c r="N27" s="41"/>
      <c r="O27" s="41"/>
      <c r="P27" s="41"/>
      <c r="Q27" s="41"/>
      <c r="R27" s="41"/>
      <c r="S27" s="41"/>
      <c r="T27" s="41"/>
      <c r="U27" s="41"/>
      <c r="V27" s="41"/>
      <c r="W27" s="41"/>
      <c r="X27" s="41"/>
      <c r="Y27" s="41"/>
      <c r="Z27" s="41"/>
      <c r="AA27" s="41"/>
      <c r="AB27" s="41"/>
      <c r="AC27" s="43"/>
      <c r="AD27" s="6"/>
      <c r="AE27" s="44"/>
      <c r="AF27" s="44"/>
      <c r="AG27" s="44"/>
      <c r="AH27" s="44"/>
      <c r="AI27" s="44"/>
      <c r="AJ27" s="44"/>
      <c r="AK27" s="44"/>
      <c r="AL27" s="44"/>
    </row>
    <row r="28" spans="1:38" ht="15">
      <c r="A28" s="1" t="s">
        <v>126</v>
      </c>
      <c r="B28" s="2" t="s">
        <v>106</v>
      </c>
      <c r="C28" s="8">
        <f>SUMIF('KY 2 (16-17)'!$B$2:B$438,A28,'KY 2 (16-17)'!$J$2:$J$438)</f>
        <v>0</v>
      </c>
      <c r="D28" s="6"/>
      <c r="E28" s="6">
        <v>0</v>
      </c>
      <c r="F28" s="8">
        <f t="shared" si="2"/>
        <v>0</v>
      </c>
      <c r="G28" s="8">
        <f t="shared" si="3"/>
        <v>0</v>
      </c>
      <c r="H28" s="6"/>
      <c r="I28" s="6"/>
      <c r="J28" s="6"/>
      <c r="K28" s="6"/>
      <c r="L28" s="6"/>
      <c r="M28" s="6"/>
      <c r="N28" s="6"/>
      <c r="O28" s="6"/>
      <c r="P28" s="6"/>
      <c r="Q28" s="6"/>
      <c r="R28" s="6"/>
      <c r="S28" s="41"/>
      <c r="T28" s="41"/>
      <c r="U28" s="41"/>
      <c r="V28" s="41"/>
      <c r="W28" s="41"/>
      <c r="X28" s="41"/>
      <c r="Y28" s="41"/>
      <c r="Z28" s="41"/>
      <c r="AA28" s="41"/>
      <c r="AB28" s="41"/>
      <c r="AC28" s="43"/>
      <c r="AD28" s="6"/>
      <c r="AE28" s="6"/>
      <c r="AF28" s="44"/>
      <c r="AG28" s="6"/>
      <c r="AH28" s="6"/>
      <c r="AI28" s="6"/>
      <c r="AJ28" s="6"/>
      <c r="AK28" s="6"/>
      <c r="AL28" s="44"/>
    </row>
    <row r="29" spans="1:38" ht="15">
      <c r="A29" s="29" t="s">
        <v>176</v>
      </c>
      <c r="B29" s="30" t="s">
        <v>106</v>
      </c>
      <c r="C29" s="31">
        <f>SUMIF('KY 2 (16-17)'!$B$2:B$438,A29,'KY 2 (16-17)'!$J$2:$J$438)</f>
        <v>0</v>
      </c>
      <c r="D29" s="34"/>
      <c r="E29" s="34">
        <v>310</v>
      </c>
      <c r="F29" s="31">
        <f t="shared" si="2"/>
        <v>0</v>
      </c>
      <c r="G29" s="31">
        <f t="shared" si="3"/>
        <v>310</v>
      </c>
      <c r="H29" s="34"/>
      <c r="I29" s="46"/>
      <c r="J29" s="46"/>
      <c r="K29" s="46"/>
      <c r="L29" s="46"/>
      <c r="M29" s="46"/>
      <c r="N29" s="46"/>
      <c r="O29" s="46"/>
      <c r="P29" s="34"/>
      <c r="Q29" s="34"/>
      <c r="R29" s="34"/>
      <c r="S29" s="34"/>
      <c r="T29" s="34"/>
      <c r="U29" s="34"/>
      <c r="V29" s="34"/>
      <c r="W29" s="34"/>
      <c r="X29" s="46"/>
      <c r="Y29" s="46"/>
      <c r="Z29" s="46"/>
      <c r="AA29" s="46"/>
      <c r="AB29" s="46"/>
      <c r="AC29" s="47"/>
      <c r="AD29" s="34"/>
      <c r="AE29" s="48"/>
      <c r="AF29" s="48"/>
      <c r="AG29" s="48"/>
      <c r="AH29" s="48"/>
      <c r="AI29" s="48"/>
      <c r="AJ29" s="48"/>
      <c r="AK29" s="48"/>
      <c r="AL29" s="48"/>
    </row>
    <row r="30" spans="1:38" ht="15">
      <c r="A30" s="29" t="s">
        <v>158</v>
      </c>
      <c r="B30" s="30" t="s">
        <v>106</v>
      </c>
      <c r="C30" s="31">
        <f>SUMIF('KY 2 (16-17)'!$B$2:B$438,A30,'KY 2 (16-17)'!$J$2:$J$438)</f>
        <v>39.6</v>
      </c>
      <c r="D30" s="34"/>
      <c r="E30" s="34">
        <v>315</v>
      </c>
      <c r="F30" s="31">
        <f t="shared" si="2"/>
        <v>0</v>
      </c>
      <c r="G30" s="31">
        <f t="shared" si="3"/>
        <v>275.39999999999998</v>
      </c>
      <c r="H30" s="34"/>
      <c r="I30" s="46"/>
      <c r="J30" s="46"/>
      <c r="K30" s="46"/>
      <c r="L30" s="46"/>
      <c r="M30" s="46"/>
      <c r="N30" s="46"/>
      <c r="O30" s="46"/>
      <c r="P30" s="34"/>
      <c r="Q30" s="34"/>
      <c r="R30" s="34"/>
      <c r="S30" s="34"/>
      <c r="T30" s="34"/>
      <c r="U30" s="34"/>
      <c r="V30" s="34"/>
      <c r="W30" s="34"/>
      <c r="X30" s="46"/>
      <c r="Y30" s="46"/>
      <c r="Z30" s="46"/>
      <c r="AA30" s="46"/>
      <c r="AB30" s="46"/>
      <c r="AC30" s="47"/>
      <c r="AD30" s="34"/>
      <c r="AE30" s="48"/>
      <c r="AF30" s="48"/>
      <c r="AG30" s="48"/>
      <c r="AH30" s="48"/>
      <c r="AI30" s="48"/>
      <c r="AJ30" s="48"/>
      <c r="AK30" s="48"/>
      <c r="AL30" s="48"/>
    </row>
    <row r="31" spans="1:38" ht="15">
      <c r="A31" s="1" t="s">
        <v>128</v>
      </c>
      <c r="B31" s="2" t="s">
        <v>129</v>
      </c>
      <c r="C31" s="8">
        <f>SUMIF('KY 2 (16-17)'!$B$2:B$438,A31,'KY 2 (16-17)'!$J$2:$J$438)</f>
        <v>365.24</v>
      </c>
      <c r="D31" s="6"/>
      <c r="E31" s="6">
        <v>275</v>
      </c>
      <c r="F31" s="8">
        <f t="shared" si="2"/>
        <v>90.240000000000009</v>
      </c>
      <c r="G31" s="8">
        <f t="shared" si="3"/>
        <v>0</v>
      </c>
      <c r="H31" s="6"/>
      <c r="I31" s="41"/>
      <c r="J31" s="41"/>
      <c r="K31" s="6"/>
      <c r="L31" s="6"/>
      <c r="M31" s="6"/>
      <c r="N31" s="6"/>
      <c r="O31" s="6"/>
      <c r="P31" s="6"/>
      <c r="Q31" s="6"/>
      <c r="R31" s="6"/>
      <c r="S31" s="41"/>
      <c r="T31" s="41"/>
      <c r="U31" s="41"/>
      <c r="V31" s="41"/>
      <c r="W31" s="41"/>
      <c r="X31" s="41"/>
      <c r="Y31" s="41"/>
      <c r="Z31" s="41"/>
      <c r="AA31" s="41"/>
      <c r="AB31" s="41"/>
      <c r="AC31" s="43"/>
      <c r="AD31" s="6"/>
      <c r="AE31" s="44"/>
      <c r="AF31" s="44"/>
      <c r="AG31" s="44"/>
      <c r="AH31" s="44"/>
      <c r="AI31" s="44"/>
      <c r="AJ31" s="44"/>
      <c r="AK31" s="44"/>
      <c r="AL31" s="44"/>
    </row>
    <row r="32" spans="1:38" ht="15">
      <c r="A32" s="1" t="s">
        <v>131</v>
      </c>
      <c r="B32" s="2" t="s">
        <v>129</v>
      </c>
      <c r="C32" s="8">
        <f>SUMIF('KY 2 (16-17)'!$B$2:B$438,A32,'KY 2 (16-17)'!$J$2:$J$438)</f>
        <v>0</v>
      </c>
      <c r="D32" s="6"/>
      <c r="E32" s="6">
        <v>0</v>
      </c>
      <c r="F32" s="8">
        <f t="shared" si="2"/>
        <v>0</v>
      </c>
      <c r="G32" s="8">
        <f t="shared" si="3"/>
        <v>0</v>
      </c>
      <c r="H32" s="6"/>
      <c r="I32" s="41"/>
      <c r="J32" s="41"/>
      <c r="K32" s="6"/>
      <c r="L32" s="6"/>
      <c r="M32" s="6"/>
      <c r="N32" s="6"/>
      <c r="O32" s="6"/>
      <c r="P32" s="6"/>
      <c r="Q32" s="6"/>
      <c r="R32" s="6"/>
      <c r="S32" s="41"/>
      <c r="T32" s="41"/>
      <c r="U32" s="41"/>
      <c r="V32" s="41"/>
      <c r="W32" s="41"/>
      <c r="X32" s="41"/>
      <c r="Y32" s="41"/>
      <c r="Z32" s="41"/>
      <c r="AA32" s="41"/>
      <c r="AB32" s="41"/>
      <c r="AC32" s="43"/>
      <c r="AD32" s="6"/>
      <c r="AE32" s="44"/>
      <c r="AF32" s="44"/>
      <c r="AG32" s="44"/>
      <c r="AH32" s="44"/>
      <c r="AI32" s="44"/>
      <c r="AJ32" s="44"/>
      <c r="AK32" s="44"/>
      <c r="AL32" s="44"/>
    </row>
    <row r="33" spans="1:38" ht="15">
      <c r="A33" s="1" t="s">
        <v>133</v>
      </c>
      <c r="B33" s="2" t="s">
        <v>129</v>
      </c>
      <c r="C33" s="8">
        <f>SUMIF('KY 2 (16-17)'!$B$2:B$438,A33,'KY 2 (16-17)'!$J$2:$J$438)</f>
        <v>348.98</v>
      </c>
      <c r="D33" s="6">
        <v>60</v>
      </c>
      <c r="E33" s="6">
        <v>275</v>
      </c>
      <c r="F33" s="8">
        <f t="shared" si="2"/>
        <v>133.98000000000002</v>
      </c>
      <c r="G33" s="8">
        <f t="shared" si="3"/>
        <v>0</v>
      </c>
      <c r="H33" s="6" t="s">
        <v>223</v>
      </c>
      <c r="I33" s="6"/>
      <c r="J33" s="6"/>
      <c r="K33" s="6"/>
      <c r="L33" s="6"/>
      <c r="M33" s="6"/>
      <c r="N33" s="6"/>
      <c r="O33" s="6"/>
      <c r="P33" s="6"/>
      <c r="Q33" s="6"/>
      <c r="R33" s="6"/>
      <c r="S33" s="6"/>
      <c r="T33" s="6"/>
      <c r="U33" s="6"/>
      <c r="V33" s="41"/>
      <c r="W33" s="41"/>
      <c r="X33" s="41"/>
      <c r="Y33" s="41"/>
      <c r="Z33" s="41"/>
      <c r="AA33" s="41"/>
      <c r="AB33" s="41"/>
      <c r="AC33" s="43"/>
      <c r="AD33" s="6"/>
      <c r="AE33" s="44"/>
      <c r="AF33" s="44"/>
      <c r="AG33" s="44"/>
      <c r="AH33" s="44"/>
      <c r="AI33" s="44"/>
      <c r="AJ33" s="44"/>
      <c r="AK33" s="44"/>
      <c r="AL33" s="44"/>
    </row>
    <row r="34" spans="1:38" ht="15">
      <c r="A34" s="1" t="s">
        <v>136</v>
      </c>
      <c r="B34" s="2" t="s">
        <v>129</v>
      </c>
      <c r="C34" s="8">
        <f>SUMIF('KY 2 (16-17)'!$B$2:B$438,A34,'KY 2 (16-17)'!$J$2:$J$438)</f>
        <v>349.54000000000008</v>
      </c>
      <c r="D34" s="6">
        <v>80</v>
      </c>
      <c r="E34" s="6">
        <v>275</v>
      </c>
      <c r="F34" s="8">
        <f t="shared" si="2"/>
        <v>154.54000000000008</v>
      </c>
      <c r="G34" s="8">
        <f t="shared" si="3"/>
        <v>0</v>
      </c>
      <c r="H34" s="6" t="s">
        <v>226</v>
      </c>
      <c r="I34" s="41"/>
      <c r="J34" s="41"/>
      <c r="K34" s="41"/>
      <c r="L34" s="41"/>
      <c r="M34" s="41"/>
      <c r="N34" s="6"/>
      <c r="O34" s="6"/>
      <c r="P34" s="6"/>
      <c r="Q34" s="6"/>
      <c r="R34" s="6"/>
      <c r="S34" s="6"/>
      <c r="T34" s="6"/>
      <c r="U34" s="6"/>
      <c r="V34" s="41"/>
      <c r="W34" s="41"/>
      <c r="X34" s="41"/>
      <c r="Y34" s="41"/>
      <c r="Z34" s="41"/>
      <c r="AA34" s="41"/>
      <c r="AB34" s="41"/>
      <c r="AC34" s="43"/>
      <c r="AD34" s="6"/>
      <c r="AE34" s="44"/>
      <c r="AF34" s="44"/>
      <c r="AG34" s="44"/>
      <c r="AH34" s="44"/>
      <c r="AI34" s="44"/>
      <c r="AJ34" s="44"/>
      <c r="AK34" s="44"/>
      <c r="AL34" s="44"/>
    </row>
    <row r="35" spans="1:38" ht="15">
      <c r="A35" s="1" t="s">
        <v>140</v>
      </c>
      <c r="B35" s="2" t="s">
        <v>129</v>
      </c>
      <c r="C35" s="8">
        <f>SUMIF('KY 2 (16-17)'!$B$2:B$438,A35,'KY 2 (16-17)'!$J$2:$J$438)</f>
        <v>117</v>
      </c>
      <c r="D35" s="6">
        <v>80</v>
      </c>
      <c r="E35" s="6">
        <v>75</v>
      </c>
      <c r="F35" s="8">
        <f t="shared" si="2"/>
        <v>122</v>
      </c>
      <c r="G35" s="8">
        <f t="shared" si="3"/>
        <v>0</v>
      </c>
      <c r="H35" s="6" t="s">
        <v>226</v>
      </c>
      <c r="I35" s="41"/>
      <c r="J35" s="41"/>
      <c r="K35" s="41"/>
      <c r="L35" s="41"/>
      <c r="M35" s="41"/>
      <c r="N35" s="6"/>
      <c r="O35" s="6"/>
      <c r="P35" s="6"/>
      <c r="Q35" s="6"/>
      <c r="R35" s="6"/>
      <c r="S35" s="6"/>
      <c r="T35" s="6"/>
      <c r="U35" s="6"/>
      <c r="V35" s="6"/>
      <c r="W35" s="6"/>
      <c r="X35" s="41"/>
      <c r="Y35" s="41"/>
      <c r="Z35" s="41"/>
      <c r="AA35" s="41"/>
      <c r="AB35" s="41"/>
      <c r="AC35" s="43"/>
      <c r="AD35" s="6"/>
      <c r="AE35" s="44"/>
      <c r="AF35" s="44"/>
      <c r="AG35" s="44"/>
      <c r="AH35" s="44"/>
      <c r="AI35" s="44"/>
      <c r="AJ35" s="44"/>
      <c r="AK35" s="44"/>
      <c r="AL35" s="44"/>
    </row>
    <row r="36" spans="1:38" ht="15">
      <c r="A36" s="1" t="s">
        <v>142</v>
      </c>
      <c r="B36" s="2" t="s">
        <v>129</v>
      </c>
      <c r="C36" s="8">
        <f>SUMIF('KY 2 (16-17)'!$B$2:B$438,A36,'KY 2 (16-17)'!$J$2:$J$438)</f>
        <v>0</v>
      </c>
      <c r="D36" s="6"/>
      <c r="E36" s="6">
        <v>0</v>
      </c>
      <c r="F36" s="8">
        <f t="shared" si="2"/>
        <v>0</v>
      </c>
      <c r="G36" s="8">
        <f t="shared" si="3"/>
        <v>0</v>
      </c>
      <c r="H36" s="6"/>
      <c r="I36" s="6"/>
      <c r="J36" s="6"/>
      <c r="K36" s="6"/>
      <c r="L36" s="6"/>
      <c r="M36" s="6"/>
      <c r="N36" s="6"/>
      <c r="O36" s="6"/>
      <c r="P36" s="6"/>
      <c r="Q36" s="6"/>
      <c r="R36" s="6"/>
      <c r="S36" s="41"/>
      <c r="T36" s="41"/>
      <c r="U36" s="41"/>
      <c r="V36" s="41"/>
      <c r="W36" s="41"/>
      <c r="X36" s="41"/>
      <c r="Y36" s="41"/>
      <c r="Z36" s="41"/>
      <c r="AA36" s="41"/>
      <c r="AB36" s="41"/>
      <c r="AC36" s="43"/>
      <c r="AD36" s="6"/>
      <c r="AE36" s="44"/>
      <c r="AF36" s="44"/>
      <c r="AG36" s="44"/>
      <c r="AH36" s="44"/>
      <c r="AI36" s="44"/>
      <c r="AJ36" s="44"/>
      <c r="AK36" s="44"/>
      <c r="AL36" s="44"/>
    </row>
    <row r="37" spans="1:38" ht="15">
      <c r="A37" s="29" t="s">
        <v>144</v>
      </c>
      <c r="B37" s="30" t="s">
        <v>129</v>
      </c>
      <c r="C37" s="31">
        <f>SUMIF('KY 2 (16-17)'!$B$2:B$438,A37,'KY 2 (16-17)'!$J$2:$J$438)</f>
        <v>45</v>
      </c>
      <c r="D37" s="34"/>
      <c r="E37" s="34">
        <v>275</v>
      </c>
      <c r="F37" s="31">
        <f t="shared" si="2"/>
        <v>0</v>
      </c>
      <c r="G37" s="31">
        <f t="shared" si="3"/>
        <v>230</v>
      </c>
      <c r="H37" s="34" t="s">
        <v>235</v>
      </c>
      <c r="I37" s="46"/>
      <c r="J37" s="46"/>
      <c r="K37" s="34"/>
      <c r="L37" s="34"/>
      <c r="M37" s="34"/>
      <c r="N37" s="34"/>
      <c r="O37" s="34"/>
      <c r="P37" s="34"/>
      <c r="Q37" s="34"/>
      <c r="R37" s="34"/>
      <c r="S37" s="46"/>
      <c r="T37" s="46"/>
      <c r="U37" s="46"/>
      <c r="V37" s="46"/>
      <c r="W37" s="46"/>
      <c r="X37" s="46"/>
      <c r="Y37" s="46"/>
      <c r="Z37" s="46"/>
      <c r="AA37" s="46"/>
      <c r="AB37" s="46"/>
      <c r="AC37" s="47"/>
      <c r="AD37" s="34"/>
      <c r="AE37" s="48"/>
      <c r="AF37" s="48"/>
      <c r="AG37" s="48"/>
      <c r="AH37" s="48"/>
      <c r="AI37" s="48"/>
      <c r="AJ37" s="48"/>
      <c r="AK37" s="48"/>
      <c r="AL37" s="34"/>
    </row>
    <row r="38" spans="1:38" ht="15">
      <c r="A38" s="1" t="s">
        <v>146</v>
      </c>
      <c r="B38" s="2" t="s">
        <v>129</v>
      </c>
      <c r="C38" s="8">
        <f>SUMIF('KY 2 (16-17)'!$B$2:B$438,A38,'KY 2 (16-17)'!$J$2:$J$438)</f>
        <v>523.26</v>
      </c>
      <c r="D38" s="6">
        <v>40</v>
      </c>
      <c r="E38" s="6">
        <v>275</v>
      </c>
      <c r="F38" s="8">
        <f t="shared" si="2"/>
        <v>288.26</v>
      </c>
      <c r="G38" s="8">
        <f t="shared" si="3"/>
        <v>0</v>
      </c>
      <c r="H38" s="6" t="s">
        <v>226</v>
      </c>
      <c r="I38" s="41"/>
      <c r="J38" s="41"/>
      <c r="K38" s="41"/>
      <c r="L38" s="41"/>
      <c r="M38" s="41"/>
      <c r="N38" s="6"/>
      <c r="O38" s="6"/>
      <c r="P38" s="6"/>
      <c r="Q38" s="6"/>
      <c r="R38" s="6"/>
      <c r="S38" s="6"/>
      <c r="T38" s="6"/>
      <c r="U38" s="6"/>
      <c r="V38" s="6"/>
      <c r="W38" s="6"/>
      <c r="X38" s="41"/>
      <c r="Y38" s="41"/>
      <c r="Z38" s="41"/>
      <c r="AA38" s="41"/>
      <c r="AB38" s="41"/>
      <c r="AC38" s="43"/>
      <c r="AD38" s="6"/>
      <c r="AE38" s="44"/>
      <c r="AF38" s="44"/>
      <c r="AG38" s="44"/>
      <c r="AH38" s="44"/>
      <c r="AI38" s="44"/>
      <c r="AJ38" s="44"/>
      <c r="AK38" s="44"/>
      <c r="AL38" s="44"/>
    </row>
    <row r="39" spans="1:38" ht="15">
      <c r="A39" s="1" t="s">
        <v>149</v>
      </c>
      <c r="B39" s="2" t="s">
        <v>129</v>
      </c>
      <c r="C39" s="8">
        <f>SUMIF('KY 2 (16-17)'!$B$2:B$438,A39,'KY 2 (16-17)'!$J$2:$J$438)</f>
        <v>346.82</v>
      </c>
      <c r="D39" s="6"/>
      <c r="E39" s="6">
        <v>275</v>
      </c>
      <c r="F39" s="8">
        <f t="shared" si="2"/>
        <v>71.819999999999993</v>
      </c>
      <c r="G39" s="8">
        <f t="shared" si="3"/>
        <v>0</v>
      </c>
      <c r="H39" s="6"/>
      <c r="I39" s="41"/>
      <c r="J39" s="41"/>
      <c r="K39" s="41"/>
      <c r="L39" s="41"/>
      <c r="M39" s="41"/>
      <c r="N39" s="44"/>
      <c r="O39" s="44"/>
      <c r="P39" s="44"/>
      <c r="Q39" s="44"/>
      <c r="R39" s="44"/>
      <c r="S39" s="44"/>
      <c r="T39" s="44"/>
      <c r="U39" s="44"/>
      <c r="V39" s="44"/>
      <c r="W39" s="44"/>
      <c r="X39" s="41"/>
      <c r="Y39" s="41"/>
      <c r="Z39" s="41"/>
      <c r="AA39" s="41"/>
      <c r="AB39" s="41"/>
      <c r="AC39" s="43"/>
      <c r="AD39" s="6"/>
      <c r="AE39" s="44"/>
      <c r="AF39" s="44"/>
      <c r="AG39" s="44"/>
      <c r="AH39" s="44"/>
      <c r="AI39" s="44"/>
      <c r="AJ39" s="44"/>
      <c r="AK39" s="44"/>
      <c r="AL39" s="44"/>
    </row>
    <row r="40" spans="1:38" ht="15">
      <c r="A40" s="1" t="s">
        <v>165</v>
      </c>
      <c r="B40" s="2" t="s">
        <v>129</v>
      </c>
      <c r="C40" s="8">
        <f>SUMIF('KY 2 (16-17)'!$B$2:B$438,A40,'KY 2 (16-17)'!$J$2:$J$438)</f>
        <v>0</v>
      </c>
      <c r="D40" s="6"/>
      <c r="E40" s="6">
        <v>0</v>
      </c>
      <c r="F40" s="8">
        <f t="shared" si="2"/>
        <v>0</v>
      </c>
      <c r="G40" s="8">
        <f t="shared" si="3"/>
        <v>0</v>
      </c>
      <c r="I40" s="41"/>
      <c r="J40" s="41"/>
      <c r="K40" s="41"/>
      <c r="L40" s="41"/>
      <c r="M40" s="41"/>
      <c r="N40" s="41"/>
      <c r="O40" s="41"/>
      <c r="P40" s="41"/>
      <c r="Q40" s="41"/>
      <c r="R40" s="41"/>
      <c r="S40" s="41"/>
      <c r="T40" s="41"/>
      <c r="U40" s="41"/>
      <c r="V40" s="41"/>
      <c r="W40" s="41"/>
      <c r="X40" s="41"/>
      <c r="Y40" s="41"/>
      <c r="Z40" s="41"/>
      <c r="AA40" s="41"/>
      <c r="AB40" s="41"/>
      <c r="AC40" s="43"/>
      <c r="AD40" s="6"/>
      <c r="AE40" s="44"/>
      <c r="AF40" s="44"/>
      <c r="AG40" s="44"/>
      <c r="AH40" s="44"/>
      <c r="AI40" s="44"/>
      <c r="AJ40" s="44"/>
      <c r="AK40" s="44"/>
      <c r="AL40" s="44"/>
    </row>
    <row r="41" spans="1:38" ht="15">
      <c r="A41" s="29" t="s">
        <v>118</v>
      </c>
      <c r="B41" s="30" t="s">
        <v>129</v>
      </c>
      <c r="C41" s="31">
        <f>SUMIF('KY 2 (16-17)'!$B$2:B$438,A41,'KY 2 (16-17)'!$J$2:$J$438)</f>
        <v>198</v>
      </c>
      <c r="D41" s="34"/>
      <c r="E41" s="34">
        <v>315</v>
      </c>
      <c r="F41" s="31">
        <f t="shared" si="2"/>
        <v>0</v>
      </c>
      <c r="G41" s="31">
        <f t="shared" si="3"/>
        <v>117</v>
      </c>
      <c r="H41" s="34" t="s">
        <v>240</v>
      </c>
      <c r="I41" s="46"/>
      <c r="J41" s="46"/>
      <c r="K41" s="46"/>
      <c r="L41" s="46"/>
      <c r="M41" s="46"/>
      <c r="N41" s="46"/>
      <c r="O41" s="46"/>
      <c r="P41" s="46"/>
      <c r="Q41" s="46"/>
      <c r="R41" s="46"/>
      <c r="S41" s="46"/>
      <c r="T41" s="46"/>
      <c r="U41" s="46"/>
      <c r="V41" s="46"/>
      <c r="W41" s="46"/>
      <c r="X41" s="46"/>
      <c r="Y41" s="46"/>
      <c r="Z41" s="46"/>
      <c r="AA41" s="46"/>
      <c r="AB41" s="46"/>
      <c r="AC41" s="47"/>
      <c r="AD41" s="34"/>
      <c r="AE41" s="34"/>
      <c r="AF41" s="34"/>
      <c r="AG41" s="48"/>
      <c r="AH41" s="34"/>
      <c r="AI41" s="34"/>
      <c r="AJ41" s="34"/>
      <c r="AK41" s="34"/>
      <c r="AL41" s="48"/>
    </row>
    <row r="42" spans="1:38" ht="15">
      <c r="A42" s="1" t="s">
        <v>152</v>
      </c>
      <c r="B42" s="2" t="s">
        <v>153</v>
      </c>
      <c r="C42" s="8">
        <f>SUMIF('KY 2 (16-17)'!$B$2:B$438,A42,'KY 2 (16-17)'!$J$2:$J$438)</f>
        <v>0</v>
      </c>
      <c r="D42" s="6"/>
      <c r="E42" s="6"/>
      <c r="F42" s="8">
        <f t="shared" si="2"/>
        <v>0</v>
      </c>
      <c r="G42" s="8">
        <f t="shared" si="3"/>
        <v>0</v>
      </c>
      <c r="H42" s="6"/>
      <c r="I42" s="6"/>
      <c r="J42" s="6"/>
      <c r="K42" s="6"/>
      <c r="L42" s="6"/>
      <c r="M42" s="6"/>
      <c r="N42" s="6"/>
      <c r="O42" s="6"/>
      <c r="P42" s="6"/>
      <c r="Q42" s="6"/>
      <c r="R42" s="6"/>
      <c r="S42" s="41"/>
      <c r="T42" s="41"/>
      <c r="U42" s="41"/>
      <c r="V42" s="41"/>
      <c r="W42" s="41"/>
      <c r="X42" s="41"/>
      <c r="Y42" s="41"/>
      <c r="Z42" s="41"/>
      <c r="AA42" s="41"/>
      <c r="AB42" s="41"/>
      <c r="AC42" s="43"/>
      <c r="AD42" s="6"/>
      <c r="AE42" s="6"/>
      <c r="AF42" s="44"/>
      <c r="AG42" s="44"/>
      <c r="AH42" s="6"/>
      <c r="AI42" s="6"/>
      <c r="AJ42" s="6"/>
      <c r="AK42" s="6"/>
      <c r="AL42" s="44"/>
    </row>
    <row r="43" spans="1:38" ht="15">
      <c r="A43" s="1" t="s">
        <v>156</v>
      </c>
      <c r="B43" s="2" t="s">
        <v>153</v>
      </c>
      <c r="C43" s="8">
        <f>SUMIF('KY 2 (16-17)'!$B$2:B$438,A43,'KY 2 (16-17)'!$J$2:$J$438)</f>
        <v>0</v>
      </c>
      <c r="D43" s="6"/>
      <c r="E43" s="6"/>
      <c r="F43" s="8">
        <f t="shared" si="2"/>
        <v>0</v>
      </c>
      <c r="G43" s="8">
        <f t="shared" si="3"/>
        <v>0</v>
      </c>
      <c r="H43" s="6"/>
      <c r="I43" s="41"/>
      <c r="J43" s="41"/>
      <c r="K43" s="41"/>
      <c r="L43" s="41"/>
      <c r="M43" s="41"/>
      <c r="N43" s="6"/>
      <c r="O43" s="6"/>
      <c r="P43" s="6"/>
      <c r="Q43" s="6"/>
      <c r="R43" s="6"/>
      <c r="S43" s="6"/>
      <c r="T43" s="6"/>
      <c r="U43" s="6"/>
      <c r="V43" s="6"/>
      <c r="W43" s="6"/>
      <c r="X43" s="41"/>
      <c r="Y43" s="41"/>
      <c r="Z43" s="41"/>
      <c r="AA43" s="41"/>
      <c r="AB43" s="41"/>
      <c r="AC43" s="43"/>
      <c r="AD43" s="6"/>
      <c r="AE43" s="44"/>
      <c r="AF43" s="44"/>
      <c r="AG43" s="44"/>
      <c r="AH43" s="44"/>
      <c r="AI43" s="44"/>
      <c r="AJ43" s="44"/>
      <c r="AK43" s="44"/>
      <c r="AL43" s="44"/>
    </row>
    <row r="44" spans="1:38" ht="15">
      <c r="A44" s="1" t="s">
        <v>159</v>
      </c>
      <c r="B44" s="2" t="s">
        <v>153</v>
      </c>
      <c r="C44" s="8">
        <f>SUMIF('KY 2 (16-17)'!$B$2:B$438,A44,'KY 2 (16-17)'!$J$2:$J$438)</f>
        <v>0</v>
      </c>
      <c r="D44" s="6"/>
      <c r="E44" s="6"/>
      <c r="F44" s="8">
        <f t="shared" si="2"/>
        <v>0</v>
      </c>
      <c r="G44" s="8">
        <f t="shared" si="3"/>
        <v>0</v>
      </c>
      <c r="H44" s="6"/>
      <c r="I44" s="41"/>
      <c r="J44" s="41"/>
      <c r="K44" s="41"/>
      <c r="L44" s="41"/>
      <c r="M44" s="41"/>
      <c r="N44" s="41"/>
      <c r="O44" s="41"/>
      <c r="P44" s="41"/>
      <c r="Q44" s="6"/>
      <c r="R44" s="6"/>
      <c r="S44" s="6"/>
      <c r="T44" s="6"/>
      <c r="U44" s="6"/>
      <c r="V44" s="6"/>
      <c r="W44" s="6"/>
      <c r="X44" s="6"/>
      <c r="Y44" s="6"/>
      <c r="Z44" s="6"/>
      <c r="AA44" s="6"/>
      <c r="AB44" s="6"/>
      <c r="AC44" s="43"/>
      <c r="AD44" s="6"/>
      <c r="AE44" s="44"/>
      <c r="AF44" s="44"/>
      <c r="AG44" s="44"/>
      <c r="AH44" s="44"/>
      <c r="AI44" s="44"/>
      <c r="AJ44" s="44"/>
      <c r="AK44" s="44"/>
      <c r="AL44" s="44"/>
    </row>
    <row r="45" spans="1:38" ht="15">
      <c r="A45" s="1" t="s">
        <v>93</v>
      </c>
      <c r="B45" s="2" t="s">
        <v>153</v>
      </c>
      <c r="C45" s="8">
        <f>SUMIF('KY 2 (16-17)'!$B$2:B$438,A45,'KY 2 (16-17)'!$J$2:$J$438)</f>
        <v>355.88</v>
      </c>
      <c r="D45" s="6"/>
      <c r="E45" s="6">
        <v>275</v>
      </c>
      <c r="F45" s="8">
        <f t="shared" si="2"/>
        <v>80.88</v>
      </c>
      <c r="G45" s="8">
        <f t="shared" si="3"/>
        <v>0</v>
      </c>
      <c r="H45" s="6"/>
      <c r="I45" s="41"/>
      <c r="J45" s="41"/>
      <c r="K45" s="41"/>
      <c r="L45" s="41"/>
      <c r="M45" s="41"/>
      <c r="N45" s="41"/>
      <c r="O45" s="41"/>
      <c r="P45" s="41"/>
      <c r="Q45" s="41"/>
      <c r="R45" s="41"/>
      <c r="S45" s="41"/>
      <c r="T45" s="6"/>
      <c r="U45" s="6"/>
      <c r="V45" s="6"/>
      <c r="W45" s="6"/>
      <c r="X45" s="6"/>
      <c r="Y45" s="6"/>
      <c r="Z45" s="6"/>
      <c r="AA45" s="6"/>
      <c r="AB45" s="41"/>
      <c r="AC45" s="43"/>
      <c r="AD45" s="6"/>
      <c r="AE45" s="44"/>
      <c r="AF45" s="44"/>
      <c r="AG45" s="44"/>
      <c r="AH45" s="44"/>
      <c r="AI45" s="44"/>
      <c r="AJ45" s="44"/>
      <c r="AK45" s="44"/>
      <c r="AL45" s="6"/>
    </row>
    <row r="46" spans="1:38" ht="15">
      <c r="A46" s="1" t="s">
        <v>168</v>
      </c>
      <c r="B46" s="2" t="s">
        <v>153</v>
      </c>
      <c r="C46" s="8">
        <f>SUMIF('KY 2 (16-17)'!$B$2:B$438,A46,'KY 2 (16-17)'!$J$2:$J$438)</f>
        <v>19.2</v>
      </c>
      <c r="D46" s="44"/>
      <c r="E46" s="6"/>
      <c r="F46" s="6"/>
      <c r="G46" s="8">
        <f t="shared" si="3"/>
        <v>0</v>
      </c>
      <c r="H46" s="6"/>
      <c r="I46" s="41"/>
      <c r="J46" s="41"/>
      <c r="K46" s="41"/>
      <c r="L46" s="41"/>
      <c r="M46" s="41"/>
      <c r="N46" s="41"/>
      <c r="O46" s="41"/>
      <c r="P46" s="41"/>
      <c r="Q46" s="41"/>
      <c r="R46" s="41"/>
      <c r="S46" s="41"/>
      <c r="T46" s="41"/>
      <c r="U46" s="41"/>
      <c r="V46" s="41"/>
      <c r="W46" s="41"/>
      <c r="X46" s="41"/>
      <c r="Y46" s="41"/>
      <c r="Z46" s="41"/>
      <c r="AA46" s="41"/>
      <c r="AB46" s="41"/>
      <c r="AC46" s="43"/>
      <c r="AD46" s="6"/>
      <c r="AE46" s="44"/>
      <c r="AF46" s="44"/>
      <c r="AG46" s="44"/>
      <c r="AH46" s="44"/>
      <c r="AI46" s="44"/>
      <c r="AJ46" s="44"/>
      <c r="AK46" s="44"/>
      <c r="AL46" s="44"/>
    </row>
    <row r="47" spans="1:38" ht="15">
      <c r="A47" s="43"/>
      <c r="B47" s="69"/>
      <c r="C47" s="70">
        <f>SUM(C2:C46)</f>
        <v>8359.260000000002</v>
      </c>
      <c r="D47" s="6"/>
      <c r="E47" s="6"/>
      <c r="F47" s="6"/>
      <c r="G47" s="71"/>
      <c r="H47" s="6"/>
      <c r="I47" s="41"/>
      <c r="J47" s="41"/>
      <c r="K47" s="41"/>
      <c r="L47" s="41"/>
      <c r="M47" s="41"/>
      <c r="N47" s="6"/>
      <c r="O47" s="6"/>
      <c r="P47" s="6"/>
      <c r="Q47" s="6"/>
      <c r="R47" s="6"/>
      <c r="S47" s="6"/>
      <c r="T47" s="6"/>
      <c r="U47" s="6"/>
      <c r="V47" s="6"/>
      <c r="W47" s="6"/>
      <c r="X47" s="41"/>
      <c r="Y47" s="41"/>
      <c r="Z47" s="41"/>
      <c r="AA47" s="41"/>
      <c r="AB47" s="41"/>
      <c r="AC47" s="43"/>
      <c r="AD47" s="6"/>
      <c r="AE47" s="44"/>
      <c r="AF47" s="44"/>
      <c r="AG47" s="44"/>
      <c r="AH47" s="44"/>
      <c r="AI47" s="44"/>
      <c r="AJ47" s="44"/>
      <c r="AK47" s="44"/>
      <c r="AL47" s="44"/>
    </row>
    <row r="48" spans="1:38" ht="15">
      <c r="A48" s="43"/>
      <c r="B48" s="69"/>
      <c r="C48" s="70"/>
      <c r="D48" s="6"/>
      <c r="E48" s="6"/>
      <c r="F48" s="6"/>
      <c r="G48" s="71"/>
      <c r="H48" s="6"/>
      <c r="I48" s="6"/>
      <c r="J48" s="6"/>
      <c r="K48" s="6"/>
      <c r="L48" s="6"/>
      <c r="M48" s="6"/>
      <c r="N48" s="6"/>
      <c r="O48" s="6"/>
      <c r="P48" s="6"/>
      <c r="Q48" s="6"/>
      <c r="R48" s="6"/>
      <c r="S48" s="6"/>
      <c r="T48" s="6"/>
      <c r="U48" s="71"/>
      <c r="V48" s="41"/>
      <c r="W48" s="41"/>
      <c r="X48" s="41"/>
      <c r="Y48" s="41"/>
      <c r="Z48" s="41"/>
      <c r="AA48" s="41"/>
      <c r="AB48" s="41"/>
      <c r="AC48" s="43"/>
      <c r="AD48" s="6"/>
      <c r="AE48" s="44"/>
      <c r="AF48" s="44"/>
      <c r="AG48" s="44"/>
      <c r="AH48" s="44"/>
      <c r="AI48" s="44"/>
      <c r="AJ48" s="44"/>
      <c r="AK48" s="44"/>
      <c r="AL48" s="44"/>
    </row>
    <row r="49" spans="1:38" ht="15">
      <c r="A49" s="43"/>
      <c r="B49" s="69"/>
      <c r="C49" s="70"/>
      <c r="D49" s="6"/>
      <c r="E49" s="6"/>
      <c r="F49" s="6"/>
      <c r="G49" s="71"/>
      <c r="H49" s="6"/>
      <c r="I49" s="41"/>
      <c r="J49" s="41"/>
      <c r="K49" s="41"/>
      <c r="L49" s="41"/>
      <c r="M49" s="41"/>
      <c r="N49" s="6"/>
      <c r="O49" s="6"/>
      <c r="P49" s="6"/>
      <c r="Q49" s="6"/>
      <c r="R49" s="6"/>
      <c r="S49" s="6"/>
      <c r="T49" s="6"/>
      <c r="U49" s="71"/>
      <c r="V49" s="41"/>
      <c r="W49" s="41"/>
      <c r="X49" s="41"/>
      <c r="Y49" s="41"/>
      <c r="Z49" s="41"/>
      <c r="AA49" s="41"/>
      <c r="AB49" s="41"/>
      <c r="AC49" s="43"/>
      <c r="AD49" s="6"/>
      <c r="AE49" s="44"/>
      <c r="AF49" s="44"/>
      <c r="AG49" s="44"/>
      <c r="AH49" s="44"/>
      <c r="AI49" s="44"/>
      <c r="AJ49" s="44"/>
      <c r="AK49" s="44"/>
      <c r="AL49" s="44"/>
    </row>
    <row r="50" spans="1:38" ht="15">
      <c r="A50" s="43"/>
      <c r="B50" s="69"/>
      <c r="C50" s="70"/>
      <c r="D50" s="6"/>
      <c r="E50" s="6"/>
      <c r="F50" s="6"/>
      <c r="G50" s="71"/>
      <c r="H50" s="6"/>
      <c r="I50" s="41"/>
      <c r="J50" s="41"/>
      <c r="K50" s="41"/>
      <c r="L50" s="41"/>
      <c r="M50" s="41"/>
      <c r="N50" s="41"/>
      <c r="O50" s="41"/>
      <c r="P50" s="41"/>
      <c r="Q50" s="41"/>
      <c r="R50" s="41"/>
      <c r="S50" s="41"/>
      <c r="T50" s="41"/>
      <c r="U50" s="6"/>
      <c r="V50" s="6"/>
      <c r="W50" s="6"/>
      <c r="X50" s="6"/>
      <c r="Y50" s="41"/>
      <c r="Z50" s="41"/>
      <c r="AA50" s="41"/>
      <c r="AB50" s="41"/>
      <c r="AC50" s="43"/>
      <c r="AD50" s="6"/>
      <c r="AE50" s="44"/>
      <c r="AF50" s="44"/>
      <c r="AG50" s="44"/>
      <c r="AH50" s="44"/>
      <c r="AI50" s="44"/>
      <c r="AJ50" s="44"/>
      <c r="AK50" s="44"/>
      <c r="AL50" s="44"/>
    </row>
    <row r="51" spans="1:38" ht="15">
      <c r="A51" s="43"/>
      <c r="B51" s="69"/>
      <c r="C51" s="41"/>
      <c r="D51" s="44"/>
      <c r="E51" s="6"/>
      <c r="F51" s="44"/>
      <c r="G51" s="72"/>
      <c r="H51" s="6"/>
      <c r="I51" s="41"/>
      <c r="J51" s="41"/>
      <c r="K51" s="41"/>
      <c r="L51" s="41"/>
      <c r="M51" s="41"/>
      <c r="N51" s="41"/>
      <c r="O51" s="41"/>
      <c r="P51" s="41"/>
      <c r="Q51" s="41"/>
      <c r="R51" s="41"/>
      <c r="S51" s="41"/>
      <c r="T51" s="41"/>
      <c r="U51" s="44"/>
      <c r="V51" s="44"/>
      <c r="W51" s="44"/>
      <c r="X51" s="44"/>
      <c r="Y51" s="41"/>
      <c r="Z51" s="41"/>
      <c r="AA51" s="41"/>
      <c r="AB51" s="41"/>
      <c r="AC51" s="43"/>
      <c r="AD51" s="6"/>
      <c r="AE51" s="44"/>
      <c r="AF51" s="44"/>
      <c r="AG51" s="44"/>
      <c r="AH51" s="44"/>
      <c r="AI51" s="44"/>
      <c r="AJ51" s="44"/>
      <c r="AK51" s="44"/>
      <c r="AL51" s="44"/>
    </row>
    <row r="52" spans="1:38" ht="15">
      <c r="A52" s="73"/>
      <c r="B52" s="8"/>
      <c r="C52" s="70"/>
      <c r="D52" s="6"/>
      <c r="E52" s="6"/>
      <c r="F52" s="6"/>
      <c r="G52" s="71"/>
      <c r="H52" s="6"/>
      <c r="I52" s="41"/>
      <c r="J52" s="41"/>
      <c r="K52" s="41"/>
      <c r="L52" s="41"/>
      <c r="M52" s="41"/>
      <c r="N52" s="41"/>
      <c r="O52" s="41"/>
      <c r="P52" s="41"/>
      <c r="Q52" s="41"/>
      <c r="R52" s="41"/>
      <c r="S52" s="41"/>
      <c r="T52" s="41"/>
      <c r="U52" s="41"/>
      <c r="V52" s="41"/>
      <c r="W52" s="41"/>
      <c r="X52" s="41"/>
      <c r="Y52" s="41"/>
      <c r="Z52" s="41"/>
      <c r="AA52" s="41"/>
      <c r="AB52" s="41"/>
      <c r="AC52" s="43"/>
      <c r="AD52" s="6"/>
      <c r="AE52" s="6"/>
      <c r="AF52" s="44"/>
      <c r="AG52" s="44"/>
      <c r="AH52" s="6"/>
      <c r="AI52" s="6"/>
      <c r="AJ52" s="6"/>
      <c r="AK52" s="6"/>
      <c r="AL52" s="44"/>
    </row>
    <row r="53" spans="1:38" ht="15">
      <c r="A53" s="43"/>
      <c r="B53" s="69"/>
      <c r="C53" s="70"/>
      <c r="D53" s="6"/>
      <c r="E53" s="6"/>
      <c r="F53" s="6"/>
      <c r="G53" s="71"/>
      <c r="H53" s="6"/>
      <c r="I53" s="41"/>
      <c r="J53" s="41"/>
      <c r="K53" s="41"/>
      <c r="L53" s="41"/>
      <c r="M53" s="41"/>
      <c r="N53" s="6"/>
      <c r="O53" s="6"/>
      <c r="P53" s="6"/>
      <c r="Q53" s="6"/>
      <c r="R53" s="6"/>
      <c r="S53" s="6"/>
      <c r="T53" s="6"/>
      <c r="U53" s="6"/>
      <c r="V53" s="6"/>
      <c r="W53" s="6"/>
      <c r="X53" s="41"/>
      <c r="Y53" s="41"/>
      <c r="Z53" s="41"/>
      <c r="AA53" s="41"/>
      <c r="AB53" s="41"/>
      <c r="AC53" s="43"/>
      <c r="AD53" s="6"/>
      <c r="AE53" s="44"/>
      <c r="AF53" s="44"/>
      <c r="AG53" s="44"/>
      <c r="AH53" s="44"/>
      <c r="AI53" s="44"/>
      <c r="AJ53" s="44"/>
      <c r="AK53" s="44"/>
      <c r="AL53" s="44"/>
    </row>
    <row r="54" spans="1:38" ht="15">
      <c r="A54" s="43"/>
      <c r="B54" s="69"/>
      <c r="C54" s="70"/>
      <c r="D54" s="6"/>
      <c r="E54" s="6"/>
      <c r="F54" s="6"/>
      <c r="G54" s="71"/>
      <c r="H54" s="6"/>
      <c r="I54" s="6"/>
      <c r="J54" s="6"/>
      <c r="K54" s="6"/>
      <c r="L54" s="6"/>
      <c r="M54" s="6"/>
      <c r="N54" s="6"/>
      <c r="O54" s="6"/>
      <c r="P54" s="6"/>
      <c r="Q54" s="6"/>
      <c r="R54" s="6"/>
      <c r="S54" s="6"/>
      <c r="T54" s="6"/>
      <c r="U54" s="6"/>
      <c r="V54" s="41"/>
      <c r="W54" s="41"/>
      <c r="X54" s="41"/>
      <c r="Y54" s="41"/>
      <c r="Z54" s="41"/>
      <c r="AA54" s="41"/>
      <c r="AB54" s="41"/>
      <c r="AC54" s="43"/>
      <c r="AD54" s="6"/>
      <c r="AE54" s="44"/>
      <c r="AF54" s="44"/>
      <c r="AG54" s="44"/>
      <c r="AH54" s="44"/>
      <c r="AI54" s="44"/>
      <c r="AJ54" s="44"/>
      <c r="AK54" s="44"/>
      <c r="AL54" s="44"/>
    </row>
    <row r="55" spans="1:38" ht="15">
      <c r="A55" s="43"/>
      <c r="B55" s="69"/>
      <c r="C55" s="70"/>
      <c r="D55" s="6"/>
      <c r="E55" s="6"/>
      <c r="F55" s="6"/>
      <c r="G55" s="71"/>
      <c r="H55" s="6"/>
      <c r="I55" s="41"/>
      <c r="J55" s="41"/>
      <c r="K55" s="41"/>
      <c r="L55" s="41"/>
      <c r="M55" s="41"/>
      <c r="N55" s="6"/>
      <c r="O55" s="6"/>
      <c r="P55" s="6"/>
      <c r="Q55" s="6"/>
      <c r="R55" s="6"/>
      <c r="S55" s="6"/>
      <c r="T55" s="6"/>
      <c r="U55" s="6"/>
      <c r="V55" s="41"/>
      <c r="W55" s="41"/>
      <c r="X55" s="41"/>
      <c r="Y55" s="41"/>
      <c r="Z55" s="41"/>
      <c r="AA55" s="41"/>
      <c r="AB55" s="41"/>
      <c r="AC55" s="43"/>
      <c r="AD55" s="6"/>
      <c r="AE55" s="44"/>
      <c r="AF55" s="44"/>
      <c r="AG55" s="44"/>
      <c r="AH55" s="44"/>
      <c r="AI55" s="44"/>
      <c r="AJ55" s="44"/>
      <c r="AK55" s="44"/>
      <c r="AL55" s="44"/>
    </row>
    <row r="56" spans="1:38" ht="15">
      <c r="A56" s="43"/>
      <c r="B56" s="69"/>
      <c r="C56" s="70"/>
      <c r="D56" s="6"/>
      <c r="E56" s="6"/>
      <c r="F56" s="6"/>
      <c r="G56" s="71"/>
      <c r="H56" s="6"/>
      <c r="I56" s="41"/>
      <c r="J56" s="41"/>
      <c r="K56" s="41"/>
      <c r="L56" s="41"/>
      <c r="M56" s="41"/>
      <c r="N56" s="41"/>
      <c r="O56" s="41"/>
      <c r="P56" s="41"/>
      <c r="Q56" s="6"/>
      <c r="R56" s="6"/>
      <c r="S56" s="6"/>
      <c r="T56" s="6"/>
      <c r="U56" s="6"/>
      <c r="V56" s="6"/>
      <c r="W56" s="6"/>
      <c r="X56" s="6"/>
      <c r="Y56" s="6"/>
      <c r="Z56" s="6"/>
      <c r="AA56" s="6"/>
      <c r="AB56" s="6"/>
      <c r="AC56" s="43"/>
      <c r="AD56" s="6"/>
      <c r="AE56" s="44"/>
      <c r="AF56" s="44"/>
      <c r="AG56" s="44"/>
      <c r="AH56" s="44"/>
      <c r="AI56" s="44"/>
      <c r="AJ56" s="44"/>
      <c r="AK56" s="44"/>
      <c r="AL56" s="44"/>
    </row>
    <row r="57" spans="1:38" ht="15">
      <c r="A57" s="43"/>
      <c r="B57" s="69"/>
      <c r="C57" s="70"/>
      <c r="D57" s="6"/>
      <c r="E57" s="6"/>
      <c r="F57" s="6"/>
      <c r="G57" s="71"/>
      <c r="H57" s="6"/>
      <c r="I57" s="41"/>
      <c r="J57" s="41"/>
      <c r="K57" s="41"/>
      <c r="L57" s="41"/>
      <c r="M57" s="41"/>
      <c r="N57" s="41"/>
      <c r="O57" s="41"/>
      <c r="P57" s="41"/>
      <c r="Q57" s="41"/>
      <c r="R57" s="41"/>
      <c r="S57" s="41"/>
      <c r="T57" s="6"/>
      <c r="U57" s="6"/>
      <c r="V57" s="6"/>
      <c r="W57" s="6"/>
      <c r="X57" s="6"/>
      <c r="Y57" s="6"/>
      <c r="Z57" s="6"/>
      <c r="AA57" s="6"/>
      <c r="AB57" s="70"/>
      <c r="AC57" s="43"/>
      <c r="AD57" s="6"/>
      <c r="AE57" s="44"/>
      <c r="AF57" s="44"/>
      <c r="AG57" s="44"/>
      <c r="AH57" s="44"/>
      <c r="AI57" s="44"/>
      <c r="AJ57" s="44"/>
      <c r="AK57" s="44"/>
      <c r="AL57" s="44"/>
    </row>
    <row r="58" spans="1:38" ht="15">
      <c r="A58" s="43"/>
      <c r="B58" s="69"/>
      <c r="C58" s="70"/>
      <c r="D58" s="6"/>
      <c r="E58" s="6"/>
      <c r="F58" s="6"/>
      <c r="G58" s="71"/>
      <c r="H58" s="6"/>
      <c r="I58" s="41"/>
      <c r="J58" s="41"/>
      <c r="K58" s="41"/>
      <c r="L58" s="41"/>
      <c r="M58" s="41"/>
      <c r="N58" s="41"/>
      <c r="O58" s="41"/>
      <c r="P58" s="41"/>
      <c r="Q58" s="41"/>
      <c r="R58" s="41"/>
      <c r="S58" s="41"/>
      <c r="T58" s="6"/>
      <c r="U58" s="6"/>
      <c r="V58" s="6"/>
      <c r="W58" s="6"/>
      <c r="X58" s="6"/>
      <c r="Y58" s="6"/>
      <c r="Z58" s="6"/>
      <c r="AA58" s="6"/>
      <c r="AB58" s="70"/>
      <c r="AC58" s="43"/>
      <c r="AD58" s="6"/>
      <c r="AE58" s="44"/>
      <c r="AF58" s="44"/>
      <c r="AG58" s="44"/>
      <c r="AH58" s="44"/>
      <c r="AI58" s="44"/>
      <c r="AJ58" s="44"/>
      <c r="AK58" s="44"/>
      <c r="AL58" s="44"/>
    </row>
    <row r="59" spans="1:38" ht="15">
      <c r="A59" s="43"/>
      <c r="B59" s="69"/>
      <c r="C59" s="70"/>
      <c r="D59" s="6"/>
      <c r="E59" s="6"/>
      <c r="F59" s="6"/>
      <c r="G59" s="71"/>
      <c r="H59" s="6"/>
      <c r="I59" s="41"/>
      <c r="J59" s="41"/>
      <c r="K59" s="41"/>
      <c r="L59" s="41"/>
      <c r="M59" s="41"/>
      <c r="N59" s="41"/>
      <c r="O59" s="41"/>
      <c r="P59" s="41"/>
      <c r="Q59" s="41"/>
      <c r="R59" s="41"/>
      <c r="S59" s="6"/>
      <c r="T59" s="6"/>
      <c r="U59" s="6"/>
      <c r="V59" s="6"/>
      <c r="W59" s="6"/>
      <c r="X59" s="41"/>
      <c r="Y59" s="41"/>
      <c r="Z59" s="41"/>
      <c r="AA59" s="41"/>
      <c r="AB59" s="41"/>
      <c r="AC59" s="43"/>
      <c r="AD59" s="6"/>
      <c r="AE59" s="44"/>
      <c r="AF59" s="44"/>
      <c r="AG59" s="44"/>
      <c r="AH59" s="44"/>
      <c r="AI59" s="44"/>
      <c r="AJ59" s="44"/>
      <c r="AK59" s="44"/>
      <c r="AL59" s="44"/>
    </row>
    <row r="60" spans="1:38" ht="15">
      <c r="A60" s="43"/>
      <c r="B60" s="69"/>
      <c r="C60" s="70"/>
      <c r="D60" s="6"/>
      <c r="E60" s="6"/>
      <c r="F60" s="6"/>
      <c r="G60" s="71"/>
      <c r="H60" s="6"/>
      <c r="I60" s="41"/>
      <c r="J60" s="41"/>
      <c r="K60" s="41"/>
      <c r="L60" s="41"/>
      <c r="M60" s="41"/>
      <c r="N60" s="41"/>
      <c r="O60" s="41"/>
      <c r="P60" s="41"/>
      <c r="Q60" s="41"/>
      <c r="R60" s="41"/>
      <c r="S60" s="6"/>
      <c r="T60" s="6"/>
      <c r="U60" s="6"/>
      <c r="V60" s="6"/>
      <c r="W60" s="6"/>
      <c r="X60" s="6"/>
      <c r="Y60" s="6"/>
      <c r="Z60" s="41"/>
      <c r="AA60" s="41"/>
      <c r="AB60" s="41"/>
      <c r="AC60" s="43"/>
      <c r="AD60" s="6"/>
      <c r="AE60" s="44"/>
      <c r="AF60" s="44"/>
      <c r="AG60" s="44"/>
      <c r="AH60" s="44"/>
      <c r="AI60" s="44"/>
      <c r="AJ60" s="44"/>
      <c r="AK60" s="44"/>
      <c r="AL60" s="44"/>
    </row>
    <row r="61" spans="1:38" ht="15">
      <c r="A61" s="43"/>
      <c r="B61" s="69"/>
      <c r="C61" s="41"/>
      <c r="D61" s="44"/>
      <c r="E61" s="6"/>
      <c r="F61" s="44"/>
      <c r="G61" s="72"/>
      <c r="H61" s="6"/>
      <c r="I61" s="41"/>
      <c r="J61" s="41"/>
      <c r="K61" s="41"/>
      <c r="L61" s="41"/>
      <c r="M61" s="41"/>
      <c r="N61" s="41"/>
      <c r="O61" s="41"/>
      <c r="P61" s="41"/>
      <c r="Q61" s="41"/>
      <c r="R61" s="41"/>
      <c r="S61" s="44"/>
      <c r="T61" s="44"/>
      <c r="U61" s="44"/>
      <c r="V61" s="44"/>
      <c r="W61" s="44"/>
      <c r="X61" s="44"/>
      <c r="Y61" s="44"/>
      <c r="Z61" s="41"/>
      <c r="AA61" s="41"/>
      <c r="AB61" s="41"/>
      <c r="AC61" s="43"/>
      <c r="AD61" s="6"/>
      <c r="AE61" s="44"/>
      <c r="AF61" s="44"/>
      <c r="AG61" s="44"/>
      <c r="AH61" s="44"/>
      <c r="AI61" s="44"/>
      <c r="AJ61" s="44"/>
      <c r="AK61" s="44"/>
      <c r="AL61" s="44"/>
    </row>
    <row r="62" spans="1:38" ht="15">
      <c r="A62" s="73"/>
      <c r="B62" s="8"/>
      <c r="C62" s="70"/>
      <c r="D62" s="6"/>
      <c r="E62" s="6"/>
      <c r="F62" s="6"/>
      <c r="G62" s="71"/>
      <c r="H62" s="6"/>
      <c r="I62" s="6"/>
      <c r="J62" s="6"/>
      <c r="K62" s="6"/>
      <c r="L62" s="6"/>
      <c r="M62" s="6"/>
      <c r="N62" s="6"/>
      <c r="O62" s="6"/>
      <c r="P62" s="6"/>
      <c r="Q62" s="6"/>
      <c r="R62" s="6"/>
      <c r="S62" s="6"/>
      <c r="T62" s="6"/>
      <c r="U62" s="6"/>
      <c r="V62" s="6"/>
      <c r="W62" s="6"/>
      <c r="X62" s="41"/>
      <c r="Y62" s="41"/>
      <c r="Z62" s="41"/>
      <c r="AA62" s="41"/>
      <c r="AB62" s="41"/>
      <c r="AC62" s="43"/>
      <c r="AD62" s="6"/>
      <c r="AE62" s="6"/>
      <c r="AF62" s="44"/>
      <c r="AG62" s="44"/>
      <c r="AH62" s="6"/>
      <c r="AI62" s="6"/>
      <c r="AJ62" s="6"/>
      <c r="AK62" s="6"/>
      <c r="AL62" s="44"/>
    </row>
    <row r="63" spans="1:38" ht="15">
      <c r="A63" s="43"/>
      <c r="B63" s="69"/>
      <c r="C63" s="70"/>
      <c r="D63" s="6"/>
      <c r="E63" s="6"/>
      <c r="F63" s="6"/>
      <c r="G63" s="71"/>
      <c r="H63" s="6"/>
      <c r="I63" s="41"/>
      <c r="J63" s="41"/>
      <c r="K63" s="41"/>
      <c r="L63" s="41"/>
      <c r="M63" s="41"/>
      <c r="N63" s="70"/>
      <c r="O63" s="70"/>
      <c r="P63" s="70"/>
      <c r="Q63" s="70"/>
      <c r="R63" s="70"/>
      <c r="S63" s="70"/>
      <c r="T63" s="70"/>
      <c r="U63" s="70"/>
      <c r="V63" s="70"/>
      <c r="W63" s="70"/>
      <c r="X63" s="41"/>
      <c r="Y63" s="41"/>
      <c r="Z63" s="41"/>
      <c r="AA63" s="41"/>
      <c r="AB63" s="41"/>
      <c r="AC63" s="43"/>
      <c r="AD63" s="6"/>
      <c r="AE63" s="44"/>
      <c r="AF63" s="44"/>
      <c r="AG63" s="44"/>
      <c r="AH63" s="44"/>
      <c r="AI63" s="44"/>
      <c r="AJ63" s="44"/>
      <c r="AK63" s="44"/>
      <c r="AL63" s="44"/>
    </row>
    <row r="64" spans="1:38" ht="15">
      <c r="A64" s="43"/>
      <c r="B64" s="69"/>
      <c r="C64" s="70"/>
      <c r="D64" s="6"/>
      <c r="E64" s="6"/>
      <c r="F64" s="6"/>
      <c r="G64" s="71"/>
      <c r="H64" s="6"/>
      <c r="I64" s="6"/>
      <c r="J64" s="6"/>
      <c r="K64" s="6"/>
      <c r="L64" s="6"/>
      <c r="M64" s="6"/>
      <c r="N64" s="6"/>
      <c r="O64" s="6"/>
      <c r="P64" s="6"/>
      <c r="Q64" s="6"/>
      <c r="R64" s="6"/>
      <c r="S64" s="6"/>
      <c r="T64" s="6"/>
      <c r="U64" s="6"/>
      <c r="V64" s="6"/>
      <c r="W64" s="6"/>
      <c r="X64" s="41"/>
      <c r="Y64" s="41"/>
      <c r="Z64" s="41"/>
      <c r="AA64" s="41"/>
      <c r="AB64" s="41"/>
      <c r="AC64" s="43"/>
      <c r="AD64" s="6"/>
      <c r="AE64" s="44"/>
      <c r="AF64" s="44"/>
      <c r="AG64" s="44"/>
      <c r="AH64" s="44"/>
      <c r="AI64" s="44"/>
      <c r="AJ64" s="44"/>
      <c r="AK64" s="44"/>
      <c r="AL64" s="44"/>
    </row>
    <row r="65" spans="1:38" ht="15">
      <c r="A65" s="43"/>
      <c r="B65" s="69"/>
      <c r="C65" s="70"/>
      <c r="D65" s="6"/>
      <c r="E65" s="6"/>
      <c r="F65" s="6"/>
      <c r="G65" s="71"/>
      <c r="H65" s="6"/>
      <c r="I65" s="41"/>
      <c r="J65" s="41"/>
      <c r="K65" s="41"/>
      <c r="L65" s="41"/>
      <c r="M65" s="41"/>
      <c r="N65" s="41"/>
      <c r="O65" s="41"/>
      <c r="P65" s="6"/>
      <c r="Q65" s="6"/>
      <c r="R65" s="6"/>
      <c r="S65" s="6"/>
      <c r="T65" s="6"/>
      <c r="U65" s="6"/>
      <c r="V65" s="6"/>
      <c r="W65" s="6"/>
      <c r="X65" s="41"/>
      <c r="Y65" s="41"/>
      <c r="Z65" s="41"/>
      <c r="AA65" s="41"/>
      <c r="AB65" s="41"/>
      <c r="AC65" s="43"/>
      <c r="AD65" s="6"/>
      <c r="AE65" s="44"/>
      <c r="AF65" s="44"/>
      <c r="AG65" s="44"/>
      <c r="AH65" s="44"/>
      <c r="AI65" s="44"/>
      <c r="AJ65" s="44"/>
      <c r="AK65" s="44"/>
      <c r="AL65" s="6"/>
    </row>
    <row r="66" spans="1:38" ht="15">
      <c r="A66" s="43"/>
      <c r="B66" s="69"/>
      <c r="C66" s="70"/>
      <c r="D66" s="6"/>
      <c r="E66" s="6"/>
      <c r="F66" s="6"/>
      <c r="G66" s="71"/>
      <c r="H66" s="6"/>
      <c r="I66" s="41"/>
      <c r="J66" s="41"/>
      <c r="K66" s="41"/>
      <c r="L66" s="41"/>
      <c r="M66" s="41"/>
      <c r="N66" s="6"/>
      <c r="O66" s="6"/>
      <c r="P66" s="6"/>
      <c r="Q66" s="6"/>
      <c r="R66" s="6"/>
      <c r="S66" s="6"/>
      <c r="T66" s="6"/>
      <c r="U66" s="6"/>
      <c r="V66" s="6"/>
      <c r="W66" s="6"/>
      <c r="X66" s="41"/>
      <c r="Y66" s="41"/>
      <c r="Z66" s="41"/>
      <c r="AA66" s="41"/>
      <c r="AB66" s="41"/>
      <c r="AC66" s="43"/>
      <c r="AD66" s="6"/>
      <c r="AE66" s="44"/>
      <c r="AF66" s="44"/>
      <c r="AG66" s="44"/>
      <c r="AH66" s="44"/>
      <c r="AI66" s="44"/>
      <c r="AJ66" s="44"/>
      <c r="AK66" s="44"/>
      <c r="AL66" s="44"/>
    </row>
    <row r="67" spans="1:38" ht="15">
      <c r="A67" s="43"/>
      <c r="B67" s="69"/>
      <c r="C67" s="70"/>
      <c r="D67" s="6"/>
      <c r="E67" s="6"/>
      <c r="F67" s="6"/>
      <c r="G67" s="71"/>
      <c r="H67" s="6"/>
      <c r="I67" s="41"/>
      <c r="J67" s="41"/>
      <c r="K67" s="41"/>
      <c r="L67" s="41"/>
      <c r="M67" s="41"/>
      <c r="N67" s="41"/>
      <c r="O67" s="41"/>
      <c r="P67" s="41"/>
      <c r="Q67" s="41"/>
      <c r="R67" s="41"/>
      <c r="S67" s="41"/>
      <c r="T67" s="6"/>
      <c r="U67" s="6"/>
      <c r="V67" s="6"/>
      <c r="W67" s="41"/>
      <c r="X67" s="41"/>
      <c r="Y67" s="41"/>
      <c r="Z67" s="41"/>
      <c r="AA67" s="41"/>
      <c r="AB67" s="41"/>
      <c r="AC67" s="43"/>
      <c r="AD67" s="6"/>
      <c r="AE67" s="44"/>
      <c r="AF67" s="44"/>
      <c r="AG67" s="44"/>
      <c r="AH67" s="44"/>
      <c r="AI67" s="44"/>
      <c r="AJ67" s="44"/>
      <c r="AK67" s="44"/>
      <c r="AL67" s="44"/>
    </row>
    <row r="68" spans="1:38" ht="15">
      <c r="A68" s="43"/>
      <c r="B68" s="69"/>
      <c r="C68" s="41"/>
      <c r="D68" s="44"/>
      <c r="E68" s="6"/>
      <c r="F68" s="44"/>
      <c r="G68" s="72"/>
      <c r="H68" s="6"/>
      <c r="I68" s="41"/>
      <c r="J68" s="41"/>
      <c r="K68" s="41"/>
      <c r="L68" s="41"/>
      <c r="M68" s="41"/>
      <c r="N68" s="41"/>
      <c r="O68" s="41"/>
      <c r="P68" s="41"/>
      <c r="Q68" s="41"/>
      <c r="R68" s="41"/>
      <c r="S68" s="41"/>
      <c r="T68" s="44"/>
      <c r="U68" s="44"/>
      <c r="V68" s="44"/>
      <c r="W68" s="41"/>
      <c r="X68" s="41"/>
      <c r="Y68" s="41"/>
      <c r="Z68" s="41"/>
      <c r="AA68" s="41"/>
      <c r="AB68" s="41"/>
      <c r="AC68" s="43"/>
      <c r="AD68" s="6"/>
      <c r="AE68" s="44"/>
      <c r="AF68" s="44"/>
      <c r="AG68" s="44"/>
      <c r="AH68" s="44"/>
      <c r="AI68" s="44"/>
      <c r="AJ68" s="44"/>
      <c r="AK68" s="44"/>
      <c r="AL68" s="44"/>
    </row>
    <row r="69" spans="1:38" ht="15">
      <c r="A69" s="73"/>
      <c r="B69" s="8"/>
      <c r="C69" s="70"/>
      <c r="D69" s="6"/>
      <c r="E69" s="6"/>
      <c r="F69" s="6"/>
      <c r="G69" s="71"/>
      <c r="H69" s="6"/>
      <c r="I69" s="6"/>
      <c r="J69" s="6"/>
      <c r="K69" s="6"/>
      <c r="L69" s="6"/>
      <c r="M69" s="6"/>
      <c r="N69" s="6"/>
      <c r="O69" s="6"/>
      <c r="P69" s="6"/>
      <c r="Q69" s="6"/>
      <c r="R69" s="6"/>
      <c r="S69" s="6"/>
      <c r="T69" s="6"/>
      <c r="U69" s="6"/>
      <c r="V69" s="6"/>
      <c r="W69" s="6"/>
      <c r="X69" s="41"/>
      <c r="Y69" s="41"/>
      <c r="Z69" s="41"/>
      <c r="AA69" s="41"/>
      <c r="AB69" s="41"/>
      <c r="AC69" s="43"/>
      <c r="AD69" s="6"/>
      <c r="AE69" s="6"/>
      <c r="AF69" s="44"/>
      <c r="AG69" s="44"/>
      <c r="AH69" s="6"/>
      <c r="AI69" s="6"/>
      <c r="AJ69" s="6"/>
      <c r="AK69" s="6"/>
      <c r="AL69" s="44"/>
    </row>
    <row r="70" spans="1:38" ht="15">
      <c r="A70" s="43"/>
      <c r="B70" s="69"/>
      <c r="C70" s="70"/>
      <c r="D70" s="6"/>
      <c r="E70" s="6"/>
      <c r="F70" s="6"/>
      <c r="G70" s="71"/>
      <c r="H70" s="6"/>
      <c r="I70" s="41"/>
      <c r="J70" s="41"/>
      <c r="K70" s="41"/>
      <c r="L70" s="41"/>
      <c r="M70" s="41"/>
      <c r="N70" s="41"/>
      <c r="O70" s="41"/>
      <c r="P70" s="41"/>
      <c r="Q70" s="41"/>
      <c r="R70" s="41"/>
      <c r="S70" s="6"/>
      <c r="T70" s="6"/>
      <c r="U70" s="6"/>
      <c r="V70" s="6"/>
      <c r="W70" s="6"/>
      <c r="X70" s="6"/>
      <c r="Y70" s="6"/>
      <c r="Z70" s="6"/>
      <c r="AA70" s="41"/>
      <c r="AB70" s="41"/>
      <c r="AC70" s="43"/>
      <c r="AD70" s="6"/>
      <c r="AE70" s="44"/>
      <c r="AF70" s="44"/>
      <c r="AG70" s="44"/>
      <c r="AH70" s="44"/>
      <c r="AI70" s="44"/>
      <c r="AJ70" s="44"/>
      <c r="AK70" s="44"/>
      <c r="AL70" s="44"/>
    </row>
    <row r="71" spans="1:38" ht="15">
      <c r="A71" s="43"/>
      <c r="B71" s="69"/>
      <c r="C71" s="70"/>
      <c r="D71" s="6"/>
      <c r="E71" s="6"/>
      <c r="F71" s="6"/>
      <c r="G71" s="71"/>
      <c r="H71" s="6"/>
      <c r="I71" s="41"/>
      <c r="J71" s="41"/>
      <c r="K71" s="41"/>
      <c r="L71" s="41"/>
      <c r="M71" s="41"/>
      <c r="N71" s="6"/>
      <c r="O71" s="6"/>
      <c r="P71" s="6"/>
      <c r="Q71" s="6"/>
      <c r="R71" s="6"/>
      <c r="S71" s="6"/>
      <c r="T71" s="6"/>
      <c r="U71" s="6"/>
      <c r="V71" s="6"/>
      <c r="W71" s="6"/>
      <c r="X71" s="41"/>
      <c r="Y71" s="41"/>
      <c r="Z71" s="41"/>
      <c r="AA71" s="41"/>
      <c r="AB71" s="41"/>
      <c r="AC71" s="43"/>
      <c r="AD71" s="6"/>
      <c r="AE71" s="44"/>
      <c r="AF71" s="44"/>
      <c r="AG71" s="44"/>
      <c r="AH71" s="44"/>
      <c r="AI71" s="44"/>
      <c r="AJ71" s="44"/>
      <c r="AK71" s="44"/>
      <c r="AL71" s="44"/>
    </row>
    <row r="72" spans="1:38" ht="15">
      <c r="A72" s="43"/>
      <c r="B72" s="69"/>
      <c r="C72" s="70"/>
      <c r="D72" s="6"/>
      <c r="E72" s="6"/>
      <c r="F72" s="6"/>
      <c r="G72" s="71"/>
      <c r="H72" s="6"/>
      <c r="I72" s="41"/>
      <c r="J72" s="41"/>
      <c r="K72" s="41"/>
      <c r="L72" s="41"/>
      <c r="M72" s="41"/>
      <c r="N72" s="6"/>
      <c r="O72" s="6"/>
      <c r="P72" s="6"/>
      <c r="Q72" s="6"/>
      <c r="R72" s="6"/>
      <c r="S72" s="6"/>
      <c r="T72" s="6"/>
      <c r="U72" s="6"/>
      <c r="V72" s="6"/>
      <c r="W72" s="6"/>
      <c r="X72" s="41"/>
      <c r="Y72" s="41"/>
      <c r="Z72" s="41"/>
      <c r="AA72" s="41"/>
      <c r="AB72" s="41"/>
      <c r="AC72" s="43"/>
      <c r="AD72" s="6"/>
      <c r="AE72" s="44"/>
      <c r="AF72" s="44"/>
      <c r="AG72" s="44"/>
      <c r="AH72" s="44"/>
      <c r="AI72" s="44"/>
      <c r="AJ72" s="44"/>
      <c r="AK72" s="44"/>
      <c r="AL72" s="44"/>
    </row>
    <row r="73" spans="1:38" ht="15">
      <c r="A73" s="43"/>
      <c r="B73" s="69"/>
      <c r="C73" s="70"/>
      <c r="D73" s="6"/>
      <c r="E73" s="6"/>
      <c r="F73" s="6"/>
      <c r="G73" s="71"/>
      <c r="H73" s="6"/>
      <c r="I73" s="41"/>
      <c r="J73" s="41"/>
      <c r="K73" s="41"/>
      <c r="L73" s="41"/>
      <c r="M73" s="41"/>
      <c r="N73" s="41"/>
      <c r="O73" s="41"/>
      <c r="P73" s="41"/>
      <c r="Q73" s="6"/>
      <c r="R73" s="6"/>
      <c r="S73" s="6"/>
      <c r="T73" s="6"/>
      <c r="U73" s="6"/>
      <c r="V73" s="6"/>
      <c r="W73" s="6"/>
      <c r="X73" s="6"/>
      <c r="Y73" s="6"/>
      <c r="Z73" s="6"/>
      <c r="AA73" s="6"/>
      <c r="AB73" s="6"/>
      <c r="AC73" s="43"/>
      <c r="AD73" s="6"/>
      <c r="AE73" s="44"/>
      <c r="AF73" s="44"/>
      <c r="AG73" s="44"/>
      <c r="AH73" s="44"/>
      <c r="AI73" s="44"/>
      <c r="AJ73" s="44"/>
      <c r="AK73" s="44"/>
      <c r="AL73" s="44"/>
    </row>
    <row r="74" spans="1:38" ht="15">
      <c r="A74" s="43"/>
      <c r="B74" s="69"/>
      <c r="C74" s="70"/>
      <c r="D74" s="6"/>
      <c r="E74" s="6"/>
      <c r="F74" s="6"/>
      <c r="G74" s="71"/>
      <c r="H74" s="6"/>
      <c r="I74" s="41"/>
      <c r="J74" s="41"/>
      <c r="K74" s="41"/>
      <c r="L74" s="41"/>
      <c r="M74" s="41"/>
      <c r="N74" s="41"/>
      <c r="O74" s="41"/>
      <c r="P74" s="41"/>
      <c r="Q74" s="41"/>
      <c r="R74" s="41"/>
      <c r="S74" s="41"/>
      <c r="T74" s="6"/>
      <c r="U74" s="6"/>
      <c r="V74" s="6"/>
      <c r="W74" s="6"/>
      <c r="X74" s="6"/>
      <c r="Y74" s="6"/>
      <c r="Z74" s="6"/>
      <c r="AA74" s="6"/>
      <c r="AB74" s="41"/>
      <c r="AC74" s="43"/>
      <c r="AD74" s="6"/>
      <c r="AE74" s="44"/>
      <c r="AF74" s="44"/>
      <c r="AG74" s="44"/>
      <c r="AH74" s="44"/>
      <c r="AI74" s="44"/>
      <c r="AJ74" s="44"/>
      <c r="AK74" s="44"/>
      <c r="AL74" s="6"/>
    </row>
    <row r="75" spans="1:38" ht="15">
      <c r="A75" s="43"/>
      <c r="B75" s="69"/>
      <c r="C75" s="41"/>
      <c r="D75" s="44"/>
      <c r="E75" s="6"/>
      <c r="F75" s="44"/>
      <c r="G75" s="72"/>
      <c r="H75" s="6"/>
      <c r="I75" s="41"/>
      <c r="J75" s="41"/>
      <c r="K75" s="41"/>
      <c r="L75" s="41"/>
      <c r="M75" s="41"/>
      <c r="N75" s="41"/>
      <c r="O75" s="41"/>
      <c r="P75" s="41"/>
      <c r="Q75" s="41"/>
      <c r="R75" s="41"/>
      <c r="S75" s="41"/>
      <c r="T75" s="44"/>
      <c r="U75" s="44"/>
      <c r="V75" s="44"/>
      <c r="W75" s="44"/>
      <c r="X75" s="44"/>
      <c r="Y75" s="44"/>
      <c r="Z75" s="44"/>
      <c r="AA75" s="44"/>
      <c r="AB75" s="41"/>
      <c r="AC75" s="43"/>
      <c r="AD75" s="6"/>
      <c r="AE75" s="44"/>
      <c r="AF75" s="44"/>
      <c r="AG75" s="44"/>
      <c r="AH75" s="44"/>
      <c r="AI75" s="44"/>
      <c r="AJ75" s="44"/>
      <c r="AK75" s="44"/>
      <c r="AL75" s="44"/>
    </row>
    <row r="76" spans="1:38" ht="15">
      <c r="A76" s="73"/>
      <c r="B76" s="8"/>
      <c r="C76" s="70"/>
      <c r="D76" s="6"/>
      <c r="E76" s="6"/>
      <c r="F76" s="6"/>
      <c r="G76" s="71"/>
      <c r="H76" s="6"/>
      <c r="I76" s="41"/>
      <c r="J76" s="41"/>
      <c r="K76" s="41"/>
      <c r="L76" s="41"/>
      <c r="M76" s="41"/>
      <c r="N76" s="6"/>
      <c r="O76" s="6"/>
      <c r="P76" s="6"/>
      <c r="Q76" s="6"/>
      <c r="R76" s="6"/>
      <c r="S76" s="6"/>
      <c r="T76" s="6"/>
      <c r="U76" s="6"/>
      <c r="V76" s="6"/>
      <c r="W76" s="6"/>
      <c r="X76" s="41"/>
      <c r="Y76" s="41"/>
      <c r="Z76" s="41"/>
      <c r="AA76" s="41"/>
      <c r="AB76" s="41"/>
      <c r="AC76" s="43"/>
      <c r="AD76" s="6"/>
      <c r="AE76" s="6"/>
      <c r="AF76" s="44"/>
      <c r="AG76" s="44"/>
      <c r="AH76" s="6"/>
      <c r="AI76" s="6"/>
      <c r="AJ76" s="6"/>
      <c r="AK76" s="6"/>
      <c r="AL76" s="44"/>
    </row>
    <row r="77" spans="1:38" ht="15">
      <c r="A77" s="43"/>
      <c r="B77" s="69"/>
      <c r="C77" s="70"/>
      <c r="D77" s="6"/>
      <c r="E77" s="6"/>
      <c r="F77" s="6"/>
      <c r="G77" s="71"/>
      <c r="H77" s="6"/>
      <c r="I77" s="6"/>
      <c r="J77" s="6"/>
      <c r="K77" s="6"/>
      <c r="L77" s="6"/>
      <c r="M77" s="6"/>
      <c r="N77" s="6"/>
      <c r="O77" s="6"/>
      <c r="P77" s="6"/>
      <c r="Q77" s="6"/>
      <c r="R77" s="6"/>
      <c r="S77" s="41"/>
      <c r="T77" s="41"/>
      <c r="U77" s="41"/>
      <c r="V77" s="41"/>
      <c r="W77" s="41"/>
      <c r="X77" s="41"/>
      <c r="Y77" s="41"/>
      <c r="Z77" s="41"/>
      <c r="AA77" s="41"/>
      <c r="AB77" s="41"/>
      <c r="AC77" s="43"/>
      <c r="AD77" s="6"/>
      <c r="AE77" s="44"/>
      <c r="AF77" s="44"/>
      <c r="AG77" s="44"/>
      <c r="AH77" s="44"/>
      <c r="AI77" s="44"/>
      <c r="AJ77" s="44"/>
      <c r="AK77" s="44"/>
      <c r="AL77" s="44"/>
    </row>
    <row r="78" spans="1:38" ht="15">
      <c r="A78" s="43"/>
      <c r="B78" s="69"/>
      <c r="C78" s="70"/>
      <c r="D78" s="6"/>
      <c r="E78" s="6"/>
      <c r="F78" s="6"/>
      <c r="G78" s="71"/>
      <c r="H78" s="6"/>
      <c r="I78" s="41"/>
      <c r="J78" s="41"/>
      <c r="K78" s="6"/>
      <c r="L78" s="6"/>
      <c r="M78" s="6"/>
      <c r="N78" s="6"/>
      <c r="O78" s="6"/>
      <c r="P78" s="6"/>
      <c r="Q78" s="6"/>
      <c r="R78" s="6"/>
      <c r="S78" s="41"/>
      <c r="T78" s="41"/>
      <c r="U78" s="41"/>
      <c r="V78" s="41"/>
      <c r="W78" s="41"/>
      <c r="X78" s="41"/>
      <c r="Y78" s="41"/>
      <c r="Z78" s="41"/>
      <c r="AA78" s="41"/>
      <c r="AB78" s="41"/>
      <c r="AC78" s="43"/>
      <c r="AD78" s="6"/>
      <c r="AE78" s="44"/>
      <c r="AF78" s="44"/>
      <c r="AG78" s="44"/>
      <c r="AH78" s="44"/>
      <c r="AI78" s="44"/>
      <c r="AJ78" s="44"/>
      <c r="AK78" s="44"/>
      <c r="AL78" s="6"/>
    </row>
    <row r="79" spans="1:38" ht="15">
      <c r="A79" s="43"/>
      <c r="B79" s="69"/>
      <c r="C79" s="70"/>
      <c r="D79" s="6"/>
      <c r="E79" s="6"/>
      <c r="F79" s="6"/>
      <c r="G79" s="71"/>
      <c r="H79" s="6"/>
      <c r="I79" s="41"/>
      <c r="J79" s="41"/>
      <c r="K79" s="41"/>
      <c r="L79" s="41"/>
      <c r="M79" s="41"/>
      <c r="N79" s="6"/>
      <c r="O79" s="6"/>
      <c r="P79" s="6"/>
      <c r="Q79" s="6"/>
      <c r="R79" s="6"/>
      <c r="S79" s="6"/>
      <c r="T79" s="6"/>
      <c r="U79" s="6"/>
      <c r="V79" s="6"/>
      <c r="W79" s="6"/>
      <c r="X79" s="41"/>
      <c r="Y79" s="41"/>
      <c r="Z79" s="41"/>
      <c r="AA79" s="41"/>
      <c r="AB79" s="41"/>
      <c r="AC79" s="43"/>
      <c r="AD79" s="6"/>
      <c r="AE79" s="44"/>
      <c r="AF79" s="44"/>
      <c r="AG79" s="44"/>
      <c r="AH79" s="44"/>
      <c r="AI79" s="44"/>
      <c r="AJ79" s="44"/>
      <c r="AK79" s="44"/>
      <c r="AL79" s="44"/>
    </row>
    <row r="80" spans="1:38" ht="15">
      <c r="A80" s="43"/>
      <c r="B80" s="69"/>
      <c r="C80" s="70"/>
      <c r="D80" s="6"/>
      <c r="E80" s="6"/>
      <c r="F80" s="6"/>
      <c r="G80" s="71"/>
      <c r="H80" s="6"/>
      <c r="I80" s="6"/>
      <c r="J80" s="6"/>
      <c r="K80" s="6"/>
      <c r="L80" s="6"/>
      <c r="M80" s="6"/>
      <c r="N80" s="6"/>
      <c r="O80" s="6"/>
      <c r="P80" s="6"/>
      <c r="Q80" s="6"/>
      <c r="R80" s="6"/>
      <c r="S80" s="41"/>
      <c r="T80" s="41"/>
      <c r="U80" s="41"/>
      <c r="V80" s="41"/>
      <c r="W80" s="41"/>
      <c r="X80" s="41"/>
      <c r="Y80" s="41"/>
      <c r="Z80" s="41"/>
      <c r="AA80" s="41"/>
      <c r="AB80" s="41"/>
      <c r="AC80" s="43"/>
      <c r="AD80" s="6"/>
      <c r="AE80" s="44"/>
      <c r="AF80" s="44"/>
      <c r="AG80" s="44"/>
      <c r="AH80" s="44"/>
      <c r="AI80" s="44"/>
      <c r="AJ80" s="44"/>
      <c r="AK80" s="44"/>
      <c r="AL80" s="44"/>
    </row>
    <row r="81" spans="1:38" ht="15">
      <c r="A81" s="43"/>
      <c r="B81" s="69"/>
      <c r="C81" s="70"/>
      <c r="D81" s="6"/>
      <c r="E81" s="6"/>
      <c r="F81" s="6"/>
      <c r="G81" s="71"/>
      <c r="H81" s="6"/>
      <c r="I81" s="41"/>
      <c r="J81" s="41"/>
      <c r="K81" s="6"/>
      <c r="L81" s="6"/>
      <c r="M81" s="6"/>
      <c r="N81" s="6"/>
      <c r="O81" s="6"/>
      <c r="P81" s="6"/>
      <c r="Q81" s="6"/>
      <c r="R81" s="6"/>
      <c r="S81" s="41"/>
      <c r="T81" s="41"/>
      <c r="U81" s="41"/>
      <c r="V81" s="41"/>
      <c r="W81" s="41"/>
      <c r="X81" s="41"/>
      <c r="Y81" s="41"/>
      <c r="Z81" s="41"/>
      <c r="AA81" s="41"/>
      <c r="AB81" s="41"/>
      <c r="AC81" s="43"/>
      <c r="AD81" s="6"/>
      <c r="AE81" s="44"/>
      <c r="AF81" s="44"/>
      <c r="AG81" s="44"/>
      <c r="AH81" s="44"/>
      <c r="AI81" s="44"/>
      <c r="AJ81" s="44"/>
      <c r="AK81" s="44"/>
      <c r="AL81" s="6"/>
    </row>
    <row r="82" spans="1:38" ht="15">
      <c r="A82" s="43"/>
      <c r="B82" s="69"/>
      <c r="C82" s="70"/>
      <c r="D82" s="6"/>
      <c r="E82" s="6"/>
      <c r="F82" s="6"/>
      <c r="G82" s="71"/>
      <c r="H82" s="6"/>
      <c r="I82" s="6"/>
      <c r="J82" s="6"/>
      <c r="K82" s="6"/>
      <c r="L82" s="6"/>
      <c r="M82" s="6"/>
      <c r="N82" s="6"/>
      <c r="O82" s="6"/>
      <c r="P82" s="6"/>
      <c r="Q82" s="6"/>
      <c r="R82" s="6"/>
      <c r="S82" s="41"/>
      <c r="T82" s="41"/>
      <c r="U82" s="41"/>
      <c r="V82" s="41"/>
      <c r="W82" s="41"/>
      <c r="X82" s="41"/>
      <c r="Y82" s="41"/>
      <c r="Z82" s="41"/>
      <c r="AA82" s="41"/>
      <c r="AB82" s="41"/>
      <c r="AC82" s="43"/>
      <c r="AD82" s="6"/>
      <c r="AE82" s="44"/>
      <c r="AF82" s="44"/>
      <c r="AG82" s="44"/>
      <c r="AH82" s="44"/>
      <c r="AI82" s="44"/>
      <c r="AJ82" s="44"/>
      <c r="AK82" s="44"/>
      <c r="AL82" s="44"/>
    </row>
    <row r="83" spans="1:38" ht="15">
      <c r="A83" s="43"/>
      <c r="B83" s="69"/>
      <c r="C83" s="70"/>
      <c r="D83" s="6"/>
      <c r="E83" s="6"/>
      <c r="F83" s="6"/>
      <c r="G83" s="71"/>
      <c r="H83" s="6"/>
      <c r="I83" s="41"/>
      <c r="J83" s="41"/>
      <c r="K83" s="6"/>
      <c r="L83" s="6"/>
      <c r="M83" s="6"/>
      <c r="N83" s="6"/>
      <c r="O83" s="6"/>
      <c r="P83" s="6"/>
      <c r="Q83" s="6"/>
      <c r="R83" s="6"/>
      <c r="S83" s="41"/>
      <c r="T83" s="41"/>
      <c r="U83" s="41"/>
      <c r="V83" s="41"/>
      <c r="W83" s="41"/>
      <c r="X83" s="41"/>
      <c r="Y83" s="41"/>
      <c r="Z83" s="41"/>
      <c r="AA83" s="41"/>
      <c r="AB83" s="41"/>
      <c r="AC83" s="43"/>
      <c r="AD83" s="6"/>
      <c r="AE83" s="44"/>
      <c r="AF83" s="44"/>
      <c r="AG83" s="44"/>
      <c r="AH83" s="44"/>
      <c r="AI83" s="44"/>
      <c r="AJ83" s="44"/>
      <c r="AK83" s="44"/>
      <c r="AL83" s="44"/>
    </row>
    <row r="84" spans="1:38" ht="15">
      <c r="A84" s="43"/>
      <c r="B84" s="69"/>
      <c r="C84" s="41"/>
      <c r="D84" s="44"/>
      <c r="E84" s="6"/>
      <c r="F84" s="44"/>
      <c r="G84" s="72"/>
      <c r="H84" s="6"/>
      <c r="I84" s="41"/>
      <c r="J84" s="41"/>
      <c r="K84" s="44"/>
      <c r="L84" s="44"/>
      <c r="M84" s="44"/>
      <c r="N84" s="44"/>
      <c r="O84" s="44"/>
      <c r="P84" s="44"/>
      <c r="Q84" s="44"/>
      <c r="R84" s="44"/>
      <c r="S84" s="41"/>
      <c r="T84" s="41"/>
      <c r="U84" s="41"/>
      <c r="V84" s="41"/>
      <c r="W84" s="41"/>
      <c r="X84" s="41"/>
      <c r="Y84" s="41"/>
      <c r="Z84" s="41"/>
      <c r="AA84" s="41"/>
      <c r="AB84" s="41"/>
      <c r="AC84" s="43"/>
      <c r="AD84" s="6"/>
      <c r="AE84" s="44"/>
      <c r="AF84" s="44"/>
      <c r="AG84" s="44"/>
      <c r="AH84" s="44"/>
      <c r="AI84" s="44"/>
      <c r="AJ84" s="44"/>
      <c r="AK84" s="44"/>
      <c r="AL84" s="44"/>
    </row>
    <row r="85" spans="1:38" ht="15">
      <c r="A85" s="73"/>
      <c r="B85" s="8"/>
      <c r="C85" s="70"/>
      <c r="D85" s="6"/>
      <c r="E85" s="6"/>
      <c r="F85" s="6"/>
      <c r="G85" s="71"/>
      <c r="H85" s="6"/>
      <c r="I85" s="41"/>
      <c r="J85" s="41"/>
      <c r="K85" s="41"/>
      <c r="L85" s="41"/>
      <c r="M85" s="41"/>
      <c r="N85" s="41"/>
      <c r="O85" s="70"/>
      <c r="P85" s="70"/>
      <c r="Q85" s="70"/>
      <c r="R85" s="70"/>
      <c r="S85" s="70"/>
      <c r="T85" s="70"/>
      <c r="U85" s="70"/>
      <c r="V85" s="70"/>
      <c r="W85" s="70"/>
      <c r="X85" s="41"/>
      <c r="Y85" s="41"/>
      <c r="Z85" s="41"/>
      <c r="AA85" s="41"/>
      <c r="AB85" s="41"/>
      <c r="AC85" s="43"/>
      <c r="AD85" s="6"/>
      <c r="AE85" s="6"/>
      <c r="AF85" s="44"/>
      <c r="AG85" s="44"/>
      <c r="AH85" s="6"/>
      <c r="AI85" s="6"/>
      <c r="AJ85" s="6"/>
      <c r="AK85" s="6"/>
      <c r="AL85" s="44"/>
    </row>
    <row r="86" spans="1:38" ht="15">
      <c r="A86" s="43"/>
      <c r="B86" s="69"/>
      <c r="C86" s="41"/>
      <c r="D86" s="44"/>
      <c r="E86" s="6"/>
      <c r="F86" s="44"/>
      <c r="G86" s="72"/>
      <c r="H86" s="6"/>
      <c r="I86" s="41"/>
      <c r="J86" s="41"/>
      <c r="K86" s="41"/>
      <c r="L86" s="41"/>
      <c r="M86" s="41"/>
      <c r="N86" s="41"/>
      <c r="O86" s="41"/>
      <c r="P86" s="44"/>
      <c r="Q86" s="41"/>
      <c r="R86" s="41"/>
      <c r="S86" s="41"/>
      <c r="T86" s="41"/>
      <c r="U86" s="41"/>
      <c r="V86" s="41"/>
      <c r="W86" s="41"/>
      <c r="X86" s="41"/>
      <c r="Y86" s="41"/>
      <c r="Z86" s="41"/>
      <c r="AA86" s="41"/>
      <c r="AB86" s="41"/>
      <c r="AC86" s="43"/>
      <c r="AD86" s="6"/>
      <c r="AE86" s="44"/>
      <c r="AF86" s="44"/>
      <c r="AG86" s="44"/>
      <c r="AH86" s="44"/>
      <c r="AI86" s="44"/>
      <c r="AJ86" s="44"/>
      <c r="AK86" s="44"/>
      <c r="AL86" s="44"/>
    </row>
    <row r="87" spans="1:38" ht="15">
      <c r="A87" s="73"/>
      <c r="B87" s="8"/>
      <c r="C87" s="70"/>
      <c r="D87" s="6"/>
      <c r="E87" s="6"/>
      <c r="F87" s="6"/>
      <c r="G87" s="71"/>
      <c r="H87" s="6"/>
      <c r="I87" s="41"/>
      <c r="J87" s="41"/>
      <c r="K87" s="41"/>
      <c r="L87" s="41"/>
      <c r="M87" s="41"/>
      <c r="N87" s="6"/>
      <c r="O87" s="6"/>
      <c r="P87" s="6"/>
      <c r="Q87" s="6"/>
      <c r="R87" s="6"/>
      <c r="S87" s="6"/>
      <c r="T87" s="6"/>
      <c r="U87" s="6"/>
      <c r="V87" s="6"/>
      <c r="W87" s="6"/>
      <c r="X87" s="41"/>
      <c r="Y87" s="41"/>
      <c r="Z87" s="41"/>
      <c r="AA87" s="41"/>
      <c r="AB87" s="41"/>
      <c r="AC87" s="43"/>
      <c r="AD87" s="6"/>
      <c r="AE87" s="6"/>
      <c r="AF87" s="44"/>
      <c r="AG87" s="44"/>
      <c r="AH87" s="6"/>
      <c r="AI87" s="6"/>
      <c r="AJ87" s="6"/>
      <c r="AK87" s="6"/>
      <c r="AL87" s="44"/>
    </row>
    <row r="88" spans="1:38" ht="15">
      <c r="A88" s="43"/>
      <c r="B88" s="69"/>
      <c r="C88" s="70"/>
      <c r="D88" s="6"/>
      <c r="E88" s="6"/>
      <c r="F88" s="6"/>
      <c r="G88" s="71"/>
      <c r="H88" s="6"/>
      <c r="I88" s="6"/>
      <c r="J88" s="6"/>
      <c r="K88" s="6"/>
      <c r="L88" s="6"/>
      <c r="M88" s="6"/>
      <c r="N88" s="6"/>
      <c r="O88" s="6"/>
      <c r="P88" s="6"/>
      <c r="Q88" s="6"/>
      <c r="R88" s="6"/>
      <c r="S88" s="41"/>
      <c r="T88" s="41"/>
      <c r="U88" s="41"/>
      <c r="V88" s="41"/>
      <c r="W88" s="41"/>
      <c r="X88" s="41"/>
      <c r="Y88" s="41"/>
      <c r="Z88" s="41"/>
      <c r="AA88" s="41"/>
      <c r="AB88" s="41"/>
      <c r="AC88" s="43"/>
      <c r="AD88" s="6"/>
      <c r="AE88" s="44"/>
      <c r="AF88" s="44"/>
      <c r="AG88" s="44"/>
      <c r="AH88" s="44"/>
      <c r="AI88" s="44"/>
      <c r="AJ88" s="44"/>
      <c r="AK88" s="44"/>
      <c r="AL88" s="44"/>
    </row>
    <row r="89" spans="1:38" ht="15">
      <c r="A89" s="43"/>
      <c r="B89" s="69"/>
      <c r="C89" s="70"/>
      <c r="D89" s="6"/>
      <c r="E89" s="6"/>
      <c r="F89" s="6"/>
      <c r="G89" s="71"/>
      <c r="H89" s="6"/>
      <c r="I89" s="41"/>
      <c r="J89" s="41"/>
      <c r="K89" s="6"/>
      <c r="L89" s="6"/>
      <c r="M89" s="6"/>
      <c r="N89" s="6"/>
      <c r="O89" s="6"/>
      <c r="P89" s="6"/>
      <c r="Q89" s="6"/>
      <c r="R89" s="6"/>
      <c r="S89" s="41"/>
      <c r="T89" s="41"/>
      <c r="U89" s="41"/>
      <c r="V89" s="41"/>
      <c r="W89" s="41"/>
      <c r="X89" s="41"/>
      <c r="Y89" s="41"/>
      <c r="Z89" s="41"/>
      <c r="AA89" s="41"/>
      <c r="AB89" s="41"/>
      <c r="AC89" s="43"/>
      <c r="AD89" s="6"/>
      <c r="AE89" s="44"/>
      <c r="AF89" s="44"/>
      <c r="AG89" s="44"/>
      <c r="AH89" s="44"/>
      <c r="AI89" s="44"/>
      <c r="AJ89" s="44"/>
      <c r="AK89" s="44"/>
      <c r="AL89" s="44"/>
    </row>
    <row r="90" spans="1:38" ht="15">
      <c r="A90" s="43"/>
      <c r="B90" s="69"/>
      <c r="C90" s="70"/>
      <c r="D90" s="6"/>
      <c r="E90" s="6"/>
      <c r="F90" s="6"/>
      <c r="G90" s="71"/>
      <c r="H90" s="6"/>
      <c r="I90" s="41"/>
      <c r="J90" s="41"/>
      <c r="K90" s="41"/>
      <c r="L90" s="41"/>
      <c r="M90" s="41"/>
      <c r="N90" s="6"/>
      <c r="O90" s="6"/>
      <c r="P90" s="6"/>
      <c r="Q90" s="6"/>
      <c r="R90" s="6"/>
      <c r="S90" s="6"/>
      <c r="T90" s="6"/>
      <c r="U90" s="6"/>
      <c r="V90" s="6"/>
      <c r="W90" s="6"/>
      <c r="X90" s="41"/>
      <c r="Y90" s="41"/>
      <c r="Z90" s="41"/>
      <c r="AA90" s="41"/>
      <c r="AB90" s="41"/>
      <c r="AC90" s="43"/>
      <c r="AD90" s="6"/>
      <c r="AE90" s="44"/>
      <c r="AF90" s="44"/>
      <c r="AG90" s="44"/>
      <c r="AH90" s="44"/>
      <c r="AI90" s="44"/>
      <c r="AJ90" s="44"/>
      <c r="AK90" s="44"/>
      <c r="AL90" s="44"/>
    </row>
    <row r="91" spans="1:38" ht="15">
      <c r="A91" s="43"/>
      <c r="B91" s="69"/>
      <c r="C91" s="70"/>
      <c r="D91" s="6"/>
      <c r="E91" s="6"/>
      <c r="F91" s="6"/>
      <c r="G91" s="71"/>
      <c r="H91" s="6"/>
      <c r="I91" s="41"/>
      <c r="J91" s="41"/>
      <c r="K91" s="41"/>
      <c r="L91" s="41"/>
      <c r="M91" s="41"/>
      <c r="N91" s="41"/>
      <c r="O91" s="41"/>
      <c r="P91" s="41"/>
      <c r="Q91" s="6"/>
      <c r="R91" s="6"/>
      <c r="S91" s="6"/>
      <c r="T91" s="6"/>
      <c r="U91" s="6"/>
      <c r="V91" s="6"/>
      <c r="W91" s="6"/>
      <c r="X91" s="6"/>
      <c r="Y91" s="6"/>
      <c r="Z91" s="6"/>
      <c r="AA91" s="6"/>
      <c r="AB91" s="6"/>
      <c r="AC91" s="43"/>
      <c r="AD91" s="6"/>
      <c r="AE91" s="44"/>
      <c r="AF91" s="44"/>
      <c r="AG91" s="44"/>
      <c r="AH91" s="44"/>
      <c r="AI91" s="44"/>
      <c r="AJ91" s="44"/>
      <c r="AK91" s="44"/>
      <c r="AL91" s="44"/>
    </row>
    <row r="92" spans="1:38" ht="15">
      <c r="A92" s="43"/>
      <c r="B92" s="69"/>
      <c r="C92" s="70"/>
      <c r="D92" s="6"/>
      <c r="E92" s="6"/>
      <c r="F92" s="6"/>
      <c r="G92" s="71"/>
      <c r="H92" s="6"/>
      <c r="I92" s="41"/>
      <c r="J92" s="41"/>
      <c r="K92" s="41"/>
      <c r="L92" s="41"/>
      <c r="M92" s="41"/>
      <c r="N92" s="41"/>
      <c r="O92" s="41"/>
      <c r="P92" s="41"/>
      <c r="Q92" s="41"/>
      <c r="R92" s="41"/>
      <c r="S92" s="41"/>
      <c r="T92" s="6"/>
      <c r="U92" s="6"/>
      <c r="V92" s="6"/>
      <c r="W92" s="6"/>
      <c r="X92" s="6"/>
      <c r="Y92" s="6"/>
      <c r="Z92" s="6"/>
      <c r="AA92" s="6"/>
      <c r="AB92" s="41"/>
      <c r="AC92" s="43"/>
      <c r="AD92" s="6"/>
      <c r="AE92" s="44"/>
      <c r="AF92" s="44"/>
      <c r="AG92" s="44"/>
      <c r="AH92" s="44"/>
      <c r="AI92" s="44"/>
      <c r="AJ92" s="44"/>
      <c r="AK92" s="44"/>
      <c r="AL92" s="6"/>
    </row>
    <row r="93" spans="1:38" ht="15">
      <c r="A93" s="43"/>
      <c r="B93" s="69"/>
      <c r="C93" s="41"/>
      <c r="D93" s="44"/>
      <c r="E93" s="6"/>
      <c r="F93" s="44"/>
      <c r="G93" s="72"/>
      <c r="H93" s="6"/>
      <c r="I93" s="41"/>
      <c r="J93" s="41"/>
      <c r="K93" s="41"/>
      <c r="L93" s="41"/>
      <c r="M93" s="41"/>
      <c r="N93" s="41"/>
      <c r="O93" s="41"/>
      <c r="P93" s="41"/>
      <c r="Q93" s="41"/>
      <c r="R93" s="44"/>
      <c r="S93" s="44"/>
      <c r="T93" s="44"/>
      <c r="U93" s="44"/>
      <c r="V93" s="44"/>
      <c r="W93" s="44"/>
      <c r="X93" s="44"/>
      <c r="Y93" s="44"/>
      <c r="Z93" s="44"/>
      <c r="AA93" s="44"/>
      <c r="AB93" s="44"/>
      <c r="AC93" s="43"/>
      <c r="AD93" s="6"/>
      <c r="AE93" s="44"/>
      <c r="AF93" s="44"/>
      <c r="AG93" s="44"/>
      <c r="AH93" s="44"/>
      <c r="AI93" s="44"/>
      <c r="AJ93" s="44"/>
      <c r="AK93" s="44"/>
      <c r="AL93" s="44"/>
    </row>
    <row r="94" spans="1:38" ht="15">
      <c r="A94" s="73"/>
      <c r="B94" s="8"/>
      <c r="C94" s="70"/>
      <c r="D94" s="6"/>
      <c r="E94" s="6"/>
      <c r="F94" s="6"/>
      <c r="G94" s="71"/>
      <c r="H94" s="6"/>
      <c r="I94" s="44"/>
      <c r="J94" s="44"/>
      <c r="K94" s="44"/>
      <c r="L94" s="6"/>
      <c r="M94" s="6"/>
      <c r="N94" s="6"/>
      <c r="O94" s="6"/>
      <c r="P94" s="6"/>
      <c r="Q94" s="6"/>
      <c r="R94" s="6"/>
      <c r="S94" s="6"/>
      <c r="T94" s="6"/>
      <c r="U94" s="6"/>
      <c r="V94" s="41"/>
      <c r="W94" s="41"/>
      <c r="X94" s="41"/>
      <c r="Y94" s="41"/>
      <c r="Z94" s="41"/>
      <c r="AA94" s="41"/>
      <c r="AB94" s="41"/>
      <c r="AC94" s="43"/>
      <c r="AD94" s="6"/>
      <c r="AE94" s="6"/>
      <c r="AF94" s="44"/>
      <c r="AG94" s="44"/>
      <c r="AH94" s="6"/>
      <c r="AI94" s="6"/>
      <c r="AJ94" s="6"/>
      <c r="AK94" s="6"/>
      <c r="AL94" s="44"/>
    </row>
    <row r="95" spans="1:38" ht="15">
      <c r="A95" s="43"/>
      <c r="B95" s="69"/>
      <c r="C95" s="70"/>
      <c r="D95" s="6"/>
      <c r="E95" s="6"/>
      <c r="F95" s="6"/>
      <c r="G95" s="71"/>
      <c r="H95" s="6"/>
      <c r="I95" s="41"/>
      <c r="J95" s="41"/>
      <c r="K95" s="44"/>
      <c r="L95" s="41"/>
      <c r="M95" s="41"/>
      <c r="N95" s="6"/>
      <c r="O95" s="6"/>
      <c r="P95" s="6"/>
      <c r="Q95" s="6"/>
      <c r="R95" s="6"/>
      <c r="S95" s="6"/>
      <c r="T95" s="6"/>
      <c r="U95" s="6"/>
      <c r="V95" s="41"/>
      <c r="W95" s="41"/>
      <c r="X95" s="41"/>
      <c r="Y95" s="41"/>
      <c r="Z95" s="41"/>
      <c r="AA95" s="41"/>
      <c r="AB95" s="41"/>
      <c r="AC95" s="43"/>
      <c r="AD95" s="6"/>
      <c r="AE95" s="44"/>
      <c r="AF95" s="44"/>
      <c r="AG95" s="44"/>
      <c r="AH95" s="44"/>
      <c r="AI95" s="44"/>
      <c r="AJ95" s="44"/>
      <c r="AK95" s="44"/>
      <c r="AL95" s="44"/>
    </row>
    <row r="96" spans="1:38" ht="15">
      <c r="A96" s="43"/>
      <c r="B96" s="69"/>
      <c r="C96" s="70"/>
      <c r="D96" s="6"/>
      <c r="E96" s="6"/>
      <c r="F96" s="6"/>
      <c r="G96" s="71"/>
      <c r="H96" s="6"/>
      <c r="I96" s="41"/>
      <c r="J96" s="41"/>
      <c r="K96" s="44"/>
      <c r="L96" s="41"/>
      <c r="M96" s="41"/>
      <c r="N96" s="6"/>
      <c r="O96" s="6"/>
      <c r="P96" s="6"/>
      <c r="Q96" s="6"/>
      <c r="R96" s="6"/>
      <c r="S96" s="6"/>
      <c r="T96" s="6"/>
      <c r="U96" s="6"/>
      <c r="V96" s="41"/>
      <c r="W96" s="41"/>
      <c r="X96" s="41"/>
      <c r="Y96" s="41"/>
      <c r="Z96" s="41"/>
      <c r="AA96" s="41"/>
      <c r="AB96" s="41"/>
      <c r="AC96" s="43"/>
      <c r="AD96" s="6"/>
      <c r="AE96" s="44"/>
      <c r="AF96" s="44"/>
      <c r="AG96" s="44"/>
      <c r="AH96" s="44"/>
      <c r="AI96" s="44"/>
      <c r="AJ96" s="44"/>
      <c r="AK96" s="44"/>
      <c r="AL96" s="44"/>
    </row>
    <row r="97" spans="1:38" ht="15">
      <c r="A97" s="43"/>
      <c r="B97" s="69"/>
      <c r="C97" s="70"/>
      <c r="D97" s="6"/>
      <c r="E97" s="6"/>
      <c r="F97" s="6"/>
      <c r="G97" s="71"/>
      <c r="H97" s="6"/>
      <c r="I97" s="41"/>
      <c r="J97" s="41"/>
      <c r="K97" s="41"/>
      <c r="L97" s="41"/>
      <c r="M97" s="41"/>
      <c r="N97" s="6"/>
      <c r="O97" s="6"/>
      <c r="P97" s="6"/>
      <c r="Q97" s="6"/>
      <c r="R97" s="6"/>
      <c r="S97" s="6"/>
      <c r="T97" s="6"/>
      <c r="U97" s="6"/>
      <c r="V97" s="6"/>
      <c r="W97" s="6"/>
      <c r="X97" s="41"/>
      <c r="Y97" s="41"/>
      <c r="Z97" s="41"/>
      <c r="AA97" s="41"/>
      <c r="AB97" s="41"/>
      <c r="AC97" s="43"/>
      <c r="AD97" s="6"/>
      <c r="AE97" s="44"/>
      <c r="AF97" s="44"/>
      <c r="AG97" s="44"/>
      <c r="AH97" s="44"/>
      <c r="AI97" s="44"/>
      <c r="AJ97" s="44"/>
      <c r="AK97" s="44"/>
      <c r="AL97" s="44"/>
    </row>
    <row r="98" spans="1:38" ht="15">
      <c r="A98" s="43"/>
      <c r="B98" s="69"/>
      <c r="C98" s="70"/>
      <c r="D98" s="6"/>
      <c r="E98" s="6"/>
      <c r="F98" s="6"/>
      <c r="G98" s="71"/>
      <c r="H98" s="6"/>
      <c r="I98" s="6"/>
      <c r="J98" s="6"/>
      <c r="K98" s="6"/>
      <c r="L98" s="6"/>
      <c r="M98" s="6"/>
      <c r="N98" s="6"/>
      <c r="O98" s="6"/>
      <c r="P98" s="6"/>
      <c r="Q98" s="6"/>
      <c r="R98" s="6"/>
      <c r="S98" s="41"/>
      <c r="T98" s="41"/>
      <c r="U98" s="41"/>
      <c r="V98" s="41"/>
      <c r="W98" s="41"/>
      <c r="X98" s="41"/>
      <c r="Y98" s="41"/>
      <c r="Z98" s="41"/>
      <c r="AA98" s="41"/>
      <c r="AB98" s="41"/>
      <c r="AC98" s="43"/>
      <c r="AD98" s="6"/>
      <c r="AE98" s="44"/>
      <c r="AF98" s="44"/>
      <c r="AG98" s="44"/>
      <c r="AH98" s="44"/>
      <c r="AI98" s="44"/>
      <c r="AJ98" s="44"/>
      <c r="AK98" s="44"/>
      <c r="AL98" s="44"/>
    </row>
    <row r="99" spans="1:38" ht="15">
      <c r="A99" s="43"/>
      <c r="B99" s="69"/>
      <c r="C99" s="70"/>
      <c r="D99" s="6"/>
      <c r="E99" s="6"/>
      <c r="F99" s="6"/>
      <c r="G99" s="71"/>
      <c r="H99" s="6"/>
      <c r="I99" s="41"/>
      <c r="J99" s="41"/>
      <c r="K99" s="6"/>
      <c r="L99" s="6"/>
      <c r="M99" s="6"/>
      <c r="N99" s="6"/>
      <c r="O99" s="6"/>
      <c r="P99" s="6"/>
      <c r="Q99" s="6"/>
      <c r="R99" s="6"/>
      <c r="S99" s="41"/>
      <c r="T99" s="41"/>
      <c r="U99" s="41"/>
      <c r="V99" s="41"/>
      <c r="W99" s="41"/>
      <c r="X99" s="41"/>
      <c r="Y99" s="41"/>
      <c r="Z99" s="41"/>
      <c r="AA99" s="41"/>
      <c r="AB99" s="41"/>
      <c r="AC99" s="43"/>
      <c r="AD99" s="6"/>
      <c r="AE99" s="44"/>
      <c r="AF99" s="44"/>
      <c r="AG99" s="44"/>
      <c r="AH99" s="44"/>
      <c r="AI99" s="44"/>
      <c r="AJ99" s="44"/>
      <c r="AK99" s="44"/>
      <c r="AL99" s="44"/>
    </row>
    <row r="100" spans="1:38" ht="15">
      <c r="A100" s="43"/>
      <c r="B100" s="69"/>
      <c r="C100" s="41"/>
      <c r="D100" s="44"/>
      <c r="E100" s="6"/>
      <c r="F100" s="44"/>
      <c r="G100" s="72"/>
      <c r="H100" s="6"/>
      <c r="I100" s="41"/>
      <c r="J100" s="41"/>
      <c r="K100" s="44"/>
      <c r="L100" s="44"/>
      <c r="M100" s="44"/>
      <c r="N100" s="44"/>
      <c r="O100" s="44"/>
      <c r="P100" s="44"/>
      <c r="Q100" s="44"/>
      <c r="R100" s="44"/>
      <c r="S100" s="41"/>
      <c r="T100" s="41"/>
      <c r="U100" s="41"/>
      <c r="V100" s="41"/>
      <c r="W100" s="41"/>
      <c r="X100" s="41"/>
      <c r="Y100" s="41"/>
      <c r="Z100" s="41"/>
      <c r="AA100" s="41"/>
      <c r="AB100" s="41"/>
      <c r="AC100" s="43"/>
      <c r="AD100" s="6"/>
      <c r="AE100" s="44"/>
      <c r="AF100" s="44"/>
      <c r="AG100" s="44"/>
      <c r="AH100" s="44"/>
      <c r="AI100" s="44"/>
      <c r="AJ100" s="44"/>
      <c r="AK100" s="44"/>
      <c r="AL100" s="44"/>
    </row>
    <row r="101" spans="1:38" ht="15">
      <c r="A101" s="73"/>
      <c r="B101" s="8"/>
      <c r="C101" s="70"/>
      <c r="D101" s="6"/>
      <c r="E101" s="6"/>
      <c r="F101" s="6"/>
      <c r="G101" s="71"/>
      <c r="H101" s="6"/>
      <c r="I101" s="41"/>
      <c r="J101" s="41"/>
      <c r="K101" s="41"/>
      <c r="L101" s="41"/>
      <c r="M101" s="41"/>
      <c r="N101" s="6"/>
      <c r="O101" s="6"/>
      <c r="P101" s="6"/>
      <c r="Q101" s="6"/>
      <c r="R101" s="6"/>
      <c r="S101" s="6"/>
      <c r="T101" s="6"/>
      <c r="U101" s="6"/>
      <c r="V101" s="6"/>
      <c r="W101" s="6"/>
      <c r="X101" s="41"/>
      <c r="Y101" s="41"/>
      <c r="Z101" s="41"/>
      <c r="AA101" s="41"/>
      <c r="AB101" s="41"/>
      <c r="AC101" s="43"/>
      <c r="AD101" s="6"/>
      <c r="AE101" s="6"/>
      <c r="AF101" s="44"/>
      <c r="AG101" s="44"/>
      <c r="AH101" s="6"/>
      <c r="AI101" s="6"/>
      <c r="AJ101" s="6"/>
      <c r="AK101" s="6"/>
      <c r="AL101" s="44"/>
    </row>
    <row r="102" spans="1:38" ht="15">
      <c r="A102" s="43"/>
      <c r="B102" s="69"/>
      <c r="C102" s="70"/>
      <c r="D102" s="6"/>
      <c r="E102" s="6"/>
      <c r="F102" s="6"/>
      <c r="G102" s="71"/>
      <c r="H102" s="6"/>
      <c r="I102" s="41"/>
      <c r="J102" s="41"/>
      <c r="K102" s="41"/>
      <c r="L102" s="41"/>
      <c r="M102" s="41"/>
      <c r="N102" s="6"/>
      <c r="O102" s="6"/>
      <c r="P102" s="6"/>
      <c r="Q102" s="6"/>
      <c r="R102" s="6"/>
      <c r="S102" s="6"/>
      <c r="T102" s="6"/>
      <c r="U102" s="6"/>
      <c r="V102" s="6"/>
      <c r="W102" s="6"/>
      <c r="X102" s="41"/>
      <c r="Y102" s="41"/>
      <c r="Z102" s="41"/>
      <c r="AA102" s="41"/>
      <c r="AB102" s="41"/>
      <c r="AC102" s="43"/>
      <c r="AD102" s="6"/>
      <c r="AE102" s="44"/>
      <c r="AF102" s="44"/>
      <c r="AG102" s="44"/>
      <c r="AH102" s="44"/>
      <c r="AI102" s="44"/>
      <c r="AJ102" s="44"/>
      <c r="AK102" s="44"/>
      <c r="AL102" s="44"/>
    </row>
    <row r="103" spans="1:38" ht="15">
      <c r="A103" s="43"/>
      <c r="B103" s="69"/>
      <c r="C103" s="70"/>
      <c r="D103" s="6"/>
      <c r="E103" s="6"/>
      <c r="F103" s="6"/>
      <c r="G103" s="71"/>
      <c r="H103" s="6"/>
      <c r="I103" s="6"/>
      <c r="J103" s="6"/>
      <c r="K103" s="6"/>
      <c r="L103" s="6"/>
      <c r="M103" s="6"/>
      <c r="N103" s="6"/>
      <c r="O103" s="6"/>
      <c r="P103" s="6"/>
      <c r="Q103" s="6"/>
      <c r="R103" s="6"/>
      <c r="S103" s="41"/>
      <c r="T103" s="41"/>
      <c r="U103" s="41"/>
      <c r="V103" s="41"/>
      <c r="W103" s="41"/>
      <c r="X103" s="41"/>
      <c r="Y103" s="41"/>
      <c r="Z103" s="41"/>
      <c r="AA103" s="41"/>
      <c r="AB103" s="41"/>
      <c r="AC103" s="43"/>
      <c r="AD103" s="6"/>
      <c r="AE103" s="44"/>
      <c r="AF103" s="44"/>
      <c r="AG103" s="44"/>
      <c r="AH103" s="44"/>
      <c r="AI103" s="44"/>
      <c r="AJ103" s="44"/>
      <c r="AK103" s="44"/>
      <c r="AL103" s="44"/>
    </row>
    <row r="104" spans="1:38" ht="15">
      <c r="A104" s="43"/>
      <c r="B104" s="69"/>
      <c r="C104" s="70"/>
      <c r="D104" s="6"/>
      <c r="E104" s="6"/>
      <c r="F104" s="6"/>
      <c r="G104" s="71"/>
      <c r="H104" s="6"/>
      <c r="I104" s="41"/>
      <c r="J104" s="41"/>
      <c r="K104" s="6"/>
      <c r="L104" s="6"/>
      <c r="M104" s="6"/>
      <c r="N104" s="6"/>
      <c r="O104" s="6"/>
      <c r="P104" s="6"/>
      <c r="Q104" s="6"/>
      <c r="R104" s="6"/>
      <c r="S104" s="41"/>
      <c r="T104" s="41"/>
      <c r="U104" s="41"/>
      <c r="V104" s="41"/>
      <c r="W104" s="41"/>
      <c r="X104" s="41"/>
      <c r="Y104" s="41"/>
      <c r="Z104" s="41"/>
      <c r="AA104" s="41"/>
      <c r="AB104" s="41"/>
      <c r="AC104" s="43"/>
      <c r="AD104" s="6"/>
      <c r="AE104" s="44"/>
      <c r="AF104" s="44"/>
      <c r="AG104" s="44"/>
      <c r="AH104" s="44"/>
      <c r="AI104" s="44"/>
      <c r="AJ104" s="44"/>
      <c r="AK104" s="44"/>
      <c r="AL104" s="44"/>
    </row>
    <row r="105" spans="1:38" ht="15">
      <c r="A105" s="43"/>
      <c r="B105" s="69"/>
      <c r="C105" s="70"/>
      <c r="D105" s="6"/>
      <c r="E105" s="6"/>
      <c r="F105" s="6"/>
      <c r="G105" s="71"/>
      <c r="H105" s="6"/>
      <c r="I105" s="41"/>
      <c r="J105" s="41"/>
      <c r="K105" s="6"/>
      <c r="L105" s="6"/>
      <c r="M105" s="6"/>
      <c r="N105" s="6"/>
      <c r="O105" s="6"/>
      <c r="P105" s="6"/>
      <c r="Q105" s="6"/>
      <c r="R105" s="6"/>
      <c r="S105" s="41"/>
      <c r="T105" s="41"/>
      <c r="U105" s="41"/>
      <c r="V105" s="41"/>
      <c r="W105" s="41"/>
      <c r="X105" s="41"/>
      <c r="Y105" s="41"/>
      <c r="Z105" s="41"/>
      <c r="AA105" s="41"/>
      <c r="AB105" s="41"/>
      <c r="AC105" s="43"/>
      <c r="AD105" s="6"/>
      <c r="AE105" s="44"/>
      <c r="AF105" s="44"/>
      <c r="AG105" s="44"/>
      <c r="AH105" s="44"/>
      <c r="AI105" s="44"/>
      <c r="AJ105" s="44"/>
      <c r="AK105" s="44"/>
      <c r="AL105" s="44"/>
    </row>
    <row r="106" spans="1:38" ht="15">
      <c r="A106" s="43"/>
      <c r="B106" s="69"/>
      <c r="C106" s="70"/>
      <c r="D106" s="6"/>
      <c r="E106" s="6"/>
      <c r="F106" s="6"/>
      <c r="G106" s="71"/>
      <c r="H106" s="6"/>
      <c r="I106" s="41"/>
      <c r="J106" s="41"/>
      <c r="K106" s="41"/>
      <c r="L106" s="41"/>
      <c r="M106" s="41"/>
      <c r="N106" s="6"/>
      <c r="O106" s="6"/>
      <c r="P106" s="6"/>
      <c r="Q106" s="6"/>
      <c r="R106" s="6"/>
      <c r="S106" s="6"/>
      <c r="T106" s="6"/>
      <c r="U106" s="6"/>
      <c r="V106" s="6"/>
      <c r="W106" s="6"/>
      <c r="X106" s="41"/>
      <c r="Y106" s="41"/>
      <c r="Z106" s="41"/>
      <c r="AA106" s="41"/>
      <c r="AB106" s="41"/>
      <c r="AC106" s="43"/>
      <c r="AD106" s="6"/>
      <c r="AE106" s="44"/>
      <c r="AF106" s="44"/>
      <c r="AG106" s="44"/>
      <c r="AH106" s="44"/>
      <c r="AI106" s="44"/>
      <c r="AJ106" s="44"/>
      <c r="AK106" s="44"/>
      <c r="AL106" s="44"/>
    </row>
    <row r="107" spans="1:38" ht="15">
      <c r="A107" s="43"/>
      <c r="B107" s="69"/>
      <c r="C107" s="70"/>
      <c r="D107" s="6"/>
      <c r="E107" s="6"/>
      <c r="F107" s="6"/>
      <c r="G107" s="71"/>
      <c r="H107" s="6"/>
      <c r="I107" s="41"/>
      <c r="J107" s="41"/>
      <c r="K107" s="41"/>
      <c r="L107" s="41"/>
      <c r="M107" s="41"/>
      <c r="N107" s="41"/>
      <c r="O107" s="41"/>
      <c r="P107" s="6"/>
      <c r="Q107" s="41"/>
      <c r="R107" s="41"/>
      <c r="S107" s="41"/>
      <c r="T107" s="41"/>
      <c r="U107" s="41"/>
      <c r="V107" s="41"/>
      <c r="W107" s="41"/>
      <c r="X107" s="41"/>
      <c r="Y107" s="41"/>
      <c r="Z107" s="41"/>
      <c r="AA107" s="41"/>
      <c r="AB107" s="41"/>
      <c r="AC107" s="43"/>
      <c r="AD107" s="6"/>
      <c r="AE107" s="44"/>
      <c r="AF107" s="44"/>
      <c r="AG107" s="44"/>
      <c r="AH107" s="44"/>
      <c r="AI107" s="44"/>
      <c r="AJ107" s="44"/>
      <c r="AK107" s="44"/>
      <c r="AL107" s="44"/>
    </row>
    <row r="108" spans="1:38" ht="15">
      <c r="A108" s="43"/>
      <c r="B108" s="69"/>
      <c r="C108" s="70"/>
      <c r="D108" s="6"/>
      <c r="E108" s="6"/>
      <c r="F108" s="6"/>
      <c r="G108" s="71"/>
      <c r="H108" s="6"/>
      <c r="I108" s="41"/>
      <c r="J108" s="41"/>
      <c r="K108" s="41"/>
      <c r="L108" s="41"/>
      <c r="M108" s="41"/>
      <c r="N108" s="41"/>
      <c r="O108" s="41"/>
      <c r="P108" s="6"/>
      <c r="Q108" s="41"/>
      <c r="R108" s="41"/>
      <c r="S108" s="41"/>
      <c r="T108" s="41"/>
      <c r="U108" s="41"/>
      <c r="V108" s="41"/>
      <c r="W108" s="41"/>
      <c r="X108" s="41"/>
      <c r="Y108" s="41"/>
      <c r="Z108" s="41"/>
      <c r="AA108" s="41"/>
      <c r="AB108" s="41"/>
      <c r="AC108" s="43"/>
      <c r="AD108" s="6"/>
      <c r="AE108" s="44"/>
      <c r="AF108" s="44"/>
      <c r="AG108" s="44"/>
      <c r="AH108" s="44"/>
      <c r="AI108" s="44"/>
      <c r="AJ108" s="44"/>
      <c r="AK108" s="44"/>
      <c r="AL108" s="44"/>
    </row>
    <row r="109" spans="1:38" ht="15">
      <c r="A109" s="43"/>
      <c r="B109" s="69"/>
      <c r="C109" s="41"/>
      <c r="D109" s="44"/>
      <c r="E109" s="6"/>
      <c r="F109" s="44"/>
      <c r="G109" s="72"/>
      <c r="H109" s="6"/>
      <c r="I109" s="41"/>
      <c r="J109" s="41"/>
      <c r="K109" s="41"/>
      <c r="L109" s="41"/>
      <c r="M109" s="41"/>
      <c r="N109" s="41"/>
      <c r="O109" s="41"/>
      <c r="P109" s="44"/>
      <c r="Q109" s="41"/>
      <c r="R109" s="41"/>
      <c r="S109" s="41"/>
      <c r="T109" s="41"/>
      <c r="U109" s="41"/>
      <c r="V109" s="41"/>
      <c r="W109" s="41"/>
      <c r="X109" s="41"/>
      <c r="Y109" s="41"/>
      <c r="Z109" s="41"/>
      <c r="AA109" s="41"/>
      <c r="AB109" s="41"/>
      <c r="AC109" s="43"/>
      <c r="AD109" s="6"/>
      <c r="AE109" s="44"/>
      <c r="AF109" s="44"/>
      <c r="AG109" s="44"/>
      <c r="AH109" s="44"/>
      <c r="AI109" s="44"/>
      <c r="AJ109" s="44"/>
      <c r="AK109" s="44"/>
      <c r="AL109" s="44"/>
    </row>
    <row r="110" spans="1:38" ht="15">
      <c r="A110" s="73"/>
      <c r="B110" s="8"/>
      <c r="C110" s="70"/>
      <c r="D110" s="6"/>
      <c r="E110" s="6"/>
      <c r="F110" s="6"/>
      <c r="G110" s="71"/>
      <c r="H110" s="6"/>
      <c r="I110" s="41"/>
      <c r="J110" s="41"/>
      <c r="K110" s="41"/>
      <c r="L110" s="41"/>
      <c r="M110" s="41"/>
      <c r="N110" s="41"/>
      <c r="O110" s="41"/>
      <c r="P110" s="41"/>
      <c r="Q110" s="41"/>
      <c r="R110" s="41"/>
      <c r="S110" s="6"/>
      <c r="T110" s="6"/>
      <c r="U110" s="6"/>
      <c r="V110" s="6"/>
      <c r="W110" s="6"/>
      <c r="X110" s="6"/>
      <c r="Y110" s="6"/>
      <c r="Z110" s="6"/>
      <c r="AA110" s="41"/>
      <c r="AB110" s="41"/>
      <c r="AC110" s="43"/>
      <c r="AD110" s="6"/>
      <c r="AE110" s="6"/>
      <c r="AF110" s="44"/>
      <c r="AG110" s="44"/>
      <c r="AH110" s="6"/>
      <c r="AI110" s="6"/>
      <c r="AJ110" s="6"/>
      <c r="AK110" s="6"/>
      <c r="AL110" s="44"/>
    </row>
    <row r="111" spans="1:38" ht="15">
      <c r="A111" s="43"/>
      <c r="B111" s="69"/>
      <c r="C111" s="70"/>
      <c r="D111" s="6"/>
      <c r="E111" s="6"/>
      <c r="F111" s="6"/>
      <c r="G111" s="71"/>
      <c r="H111" s="6"/>
      <c r="I111" s="41"/>
      <c r="J111" s="41"/>
      <c r="K111" s="41"/>
      <c r="L111" s="41"/>
      <c r="M111" s="41"/>
      <c r="N111" s="41"/>
      <c r="O111" s="41"/>
      <c r="P111" s="41"/>
      <c r="Q111" s="41"/>
      <c r="R111" s="41"/>
      <c r="S111" s="6"/>
      <c r="T111" s="6"/>
      <c r="U111" s="6"/>
      <c r="V111" s="6"/>
      <c r="W111" s="6"/>
      <c r="X111" s="6"/>
      <c r="Y111" s="6"/>
      <c r="Z111" s="6"/>
      <c r="AA111" s="41"/>
      <c r="AB111" s="41"/>
      <c r="AC111" s="43"/>
      <c r="AD111" s="6"/>
      <c r="AE111" s="44"/>
      <c r="AF111" s="44"/>
      <c r="AG111" s="44"/>
      <c r="AH111" s="44"/>
      <c r="AI111" s="44"/>
      <c r="AJ111" s="44"/>
      <c r="AK111" s="44"/>
      <c r="AL111" s="44"/>
    </row>
    <row r="112" spans="1:38" ht="15">
      <c r="A112" s="43"/>
      <c r="B112" s="69"/>
      <c r="C112" s="70"/>
      <c r="D112" s="6"/>
      <c r="E112" s="6"/>
      <c r="F112" s="6"/>
      <c r="G112" s="71"/>
      <c r="H112" s="6"/>
      <c r="I112" s="6"/>
      <c r="J112" s="6"/>
      <c r="K112" s="6"/>
      <c r="L112" s="6"/>
      <c r="M112" s="6"/>
      <c r="N112" s="6"/>
      <c r="O112" s="6"/>
      <c r="P112" s="6"/>
      <c r="Q112" s="6"/>
      <c r="R112" s="6"/>
      <c r="S112" s="6"/>
      <c r="T112" s="6"/>
      <c r="U112" s="6"/>
      <c r="V112" s="6"/>
      <c r="W112" s="6"/>
      <c r="X112" s="6"/>
      <c r="Y112" s="6"/>
      <c r="Z112" s="6"/>
      <c r="AA112" s="41"/>
      <c r="AB112" s="41"/>
      <c r="AC112" s="43"/>
      <c r="AD112" s="6"/>
      <c r="AE112" s="44"/>
      <c r="AF112" s="44"/>
      <c r="AG112" s="44"/>
      <c r="AH112" s="44"/>
      <c r="AI112" s="44"/>
      <c r="AJ112" s="44"/>
      <c r="AK112" s="44"/>
      <c r="AL112" s="44"/>
    </row>
    <row r="113" spans="1:38" ht="15">
      <c r="A113" s="43"/>
      <c r="B113" s="69"/>
      <c r="C113" s="70"/>
      <c r="D113" s="6"/>
      <c r="E113" s="6"/>
      <c r="F113" s="6"/>
      <c r="G113" s="71"/>
      <c r="H113" s="6"/>
      <c r="I113" s="41"/>
      <c r="J113" s="41"/>
      <c r="K113" s="41"/>
      <c r="L113" s="41"/>
      <c r="M113" s="41"/>
      <c r="N113" s="41"/>
      <c r="O113" s="41"/>
      <c r="P113" s="41"/>
      <c r="Q113" s="41"/>
      <c r="R113" s="41"/>
      <c r="S113" s="6"/>
      <c r="T113" s="6"/>
      <c r="U113" s="6"/>
      <c r="V113" s="6"/>
      <c r="W113" s="6"/>
      <c r="X113" s="6"/>
      <c r="Y113" s="6"/>
      <c r="Z113" s="6"/>
      <c r="AA113" s="41"/>
      <c r="AB113" s="41"/>
      <c r="AC113" s="43"/>
      <c r="AD113" s="6"/>
      <c r="AE113" s="44"/>
      <c r="AF113" s="44"/>
      <c r="AG113" s="44"/>
      <c r="AH113" s="44"/>
      <c r="AI113" s="44"/>
      <c r="AJ113" s="44"/>
      <c r="AK113" s="44"/>
      <c r="AL113" s="44"/>
    </row>
    <row r="114" spans="1:38" ht="15">
      <c r="A114" s="43"/>
      <c r="B114" s="69"/>
      <c r="C114" s="70"/>
      <c r="D114" s="6"/>
      <c r="E114" s="6"/>
      <c r="F114" s="6"/>
      <c r="G114" s="71"/>
      <c r="H114" s="6"/>
      <c r="I114" s="6"/>
      <c r="J114" s="6"/>
      <c r="K114" s="6"/>
      <c r="L114" s="6"/>
      <c r="M114" s="6"/>
      <c r="N114" s="6"/>
      <c r="O114" s="6"/>
      <c r="P114" s="6"/>
      <c r="Q114" s="6"/>
      <c r="R114" s="6"/>
      <c r="S114" s="6"/>
      <c r="T114" s="6"/>
      <c r="U114" s="6"/>
      <c r="V114" s="6"/>
      <c r="W114" s="6"/>
      <c r="X114" s="41"/>
      <c r="Y114" s="41"/>
      <c r="Z114" s="41"/>
      <c r="AA114" s="41"/>
      <c r="AB114" s="41"/>
      <c r="AC114" s="43"/>
      <c r="AD114" s="6"/>
      <c r="AE114" s="44"/>
      <c r="AF114" s="44"/>
      <c r="AG114" s="44"/>
      <c r="AH114" s="44"/>
      <c r="AI114" s="44"/>
      <c r="AJ114" s="44"/>
      <c r="AK114" s="44"/>
      <c r="AL114" s="44"/>
    </row>
    <row r="115" spans="1:38" ht="15">
      <c r="A115" s="43"/>
      <c r="B115" s="69"/>
      <c r="C115" s="70"/>
      <c r="D115" s="6"/>
      <c r="E115" s="6"/>
      <c r="F115" s="6"/>
      <c r="G115" s="71"/>
      <c r="H115" s="6"/>
      <c r="I115" s="41"/>
      <c r="J115" s="41"/>
      <c r="K115" s="41"/>
      <c r="L115" s="41"/>
      <c r="M115" s="41"/>
      <c r="N115" s="41"/>
      <c r="O115" s="41"/>
      <c r="P115" s="6"/>
      <c r="Q115" s="6"/>
      <c r="R115" s="6"/>
      <c r="S115" s="6"/>
      <c r="T115" s="6"/>
      <c r="U115" s="6"/>
      <c r="V115" s="6"/>
      <c r="W115" s="6"/>
      <c r="X115" s="41"/>
      <c r="Y115" s="41"/>
      <c r="Z115" s="41"/>
      <c r="AA115" s="41"/>
      <c r="AB115" s="41"/>
      <c r="AC115" s="43"/>
      <c r="AD115" s="6"/>
      <c r="AE115" s="44"/>
      <c r="AF115" s="44"/>
      <c r="AG115" s="44"/>
      <c r="AH115" s="44"/>
      <c r="AI115" s="44"/>
      <c r="AJ115" s="44"/>
      <c r="AK115" s="44"/>
      <c r="AL115" s="44"/>
    </row>
    <row r="116" spans="1:38" ht="15">
      <c r="A116" s="43"/>
      <c r="B116" s="69"/>
      <c r="C116" s="70"/>
      <c r="D116" s="6"/>
      <c r="E116" s="6"/>
      <c r="F116" s="6"/>
      <c r="G116" s="71"/>
      <c r="H116" s="6"/>
      <c r="I116" s="6"/>
      <c r="J116" s="6"/>
      <c r="K116" s="6"/>
      <c r="L116" s="6"/>
      <c r="M116" s="6"/>
      <c r="N116" s="6"/>
      <c r="O116" s="6"/>
      <c r="P116" s="6"/>
      <c r="Q116" s="6"/>
      <c r="R116" s="6"/>
      <c r="S116" s="6"/>
      <c r="T116" s="6"/>
      <c r="U116" s="6"/>
      <c r="V116" s="6"/>
      <c r="W116" s="6"/>
      <c r="X116" s="41"/>
      <c r="Y116" s="41"/>
      <c r="Z116" s="41"/>
      <c r="AA116" s="41"/>
      <c r="AB116" s="41"/>
      <c r="AC116" s="43"/>
      <c r="AD116" s="6"/>
      <c r="AE116" s="44"/>
      <c r="AF116" s="44"/>
      <c r="AG116" s="44"/>
      <c r="AH116" s="44"/>
      <c r="AI116" s="44"/>
      <c r="AJ116" s="44"/>
      <c r="AK116" s="44"/>
      <c r="AL116" s="44"/>
    </row>
    <row r="117" spans="1:38" ht="15">
      <c r="A117" s="43"/>
      <c r="B117" s="69"/>
      <c r="C117" s="70"/>
      <c r="D117" s="6"/>
      <c r="E117" s="6"/>
      <c r="F117" s="6"/>
      <c r="G117" s="71"/>
      <c r="H117" s="6"/>
      <c r="I117" s="41"/>
      <c r="J117" s="41"/>
      <c r="K117" s="41"/>
      <c r="L117" s="41"/>
      <c r="M117" s="41"/>
      <c r="N117" s="6"/>
      <c r="O117" s="6"/>
      <c r="P117" s="6"/>
      <c r="Q117" s="6"/>
      <c r="R117" s="6"/>
      <c r="S117" s="6"/>
      <c r="T117" s="6"/>
      <c r="U117" s="6"/>
      <c r="V117" s="6"/>
      <c r="W117" s="6"/>
      <c r="X117" s="41"/>
      <c r="Y117" s="41"/>
      <c r="Z117" s="41"/>
      <c r="AA117" s="41"/>
      <c r="AB117" s="41"/>
      <c r="AC117" s="43"/>
      <c r="AD117" s="6"/>
      <c r="AE117" s="44"/>
      <c r="AF117" s="44"/>
      <c r="AG117" s="44"/>
      <c r="AH117" s="44"/>
      <c r="AI117" s="44"/>
      <c r="AJ117" s="44"/>
      <c r="AK117" s="44"/>
      <c r="AL117" s="6"/>
    </row>
    <row r="118" spans="1:38" ht="15">
      <c r="A118" s="43"/>
      <c r="B118" s="69"/>
      <c r="C118" s="70"/>
      <c r="D118" s="6"/>
      <c r="E118" s="6"/>
      <c r="F118" s="6"/>
      <c r="G118" s="71"/>
      <c r="H118" s="6"/>
      <c r="I118" s="41"/>
      <c r="J118" s="41"/>
      <c r="K118" s="41"/>
      <c r="L118" s="41"/>
      <c r="M118" s="41"/>
      <c r="N118" s="6"/>
      <c r="O118" s="6"/>
      <c r="P118" s="6"/>
      <c r="Q118" s="6"/>
      <c r="R118" s="6"/>
      <c r="S118" s="6"/>
      <c r="T118" s="6"/>
      <c r="U118" s="6"/>
      <c r="V118" s="6"/>
      <c r="W118" s="6"/>
      <c r="X118" s="41"/>
      <c r="Y118" s="41"/>
      <c r="Z118" s="41"/>
      <c r="AA118" s="41"/>
      <c r="AB118" s="41"/>
      <c r="AC118" s="43"/>
      <c r="AD118" s="6"/>
      <c r="AE118" s="44"/>
      <c r="AF118" s="44"/>
      <c r="AG118" s="44"/>
      <c r="AH118" s="44"/>
      <c r="AI118" s="44"/>
      <c r="AJ118" s="44"/>
      <c r="AK118" s="44"/>
      <c r="AL118" s="44"/>
    </row>
    <row r="119" spans="1:38" ht="15">
      <c r="A119" s="43"/>
      <c r="B119" s="69"/>
      <c r="C119" s="41"/>
      <c r="D119" s="44"/>
      <c r="E119" s="6"/>
      <c r="F119" s="44"/>
      <c r="G119" s="72"/>
      <c r="H119" s="6"/>
      <c r="I119" s="41"/>
      <c r="J119" s="41"/>
      <c r="K119" s="41"/>
      <c r="L119" s="41"/>
      <c r="M119" s="41"/>
      <c r="N119" s="44"/>
      <c r="O119" s="44"/>
      <c r="P119" s="44"/>
      <c r="Q119" s="44"/>
      <c r="R119" s="44"/>
      <c r="S119" s="44"/>
      <c r="T119" s="44"/>
      <c r="U119" s="44"/>
      <c r="V119" s="44"/>
      <c r="W119" s="44"/>
      <c r="X119" s="41"/>
      <c r="Y119" s="41"/>
      <c r="Z119" s="41"/>
      <c r="AA119" s="41"/>
      <c r="AB119" s="41"/>
      <c r="AC119" s="43"/>
      <c r="AD119" s="6"/>
      <c r="AE119" s="44"/>
      <c r="AF119" s="44"/>
      <c r="AG119" s="44"/>
      <c r="AH119" s="44"/>
      <c r="AI119" s="44"/>
      <c r="AJ119" s="44"/>
      <c r="AK119" s="44"/>
      <c r="AL119" s="44"/>
    </row>
    <row r="120" spans="1:38" ht="15">
      <c r="A120" s="73"/>
      <c r="B120" s="8"/>
      <c r="C120" s="70"/>
      <c r="D120" s="6"/>
      <c r="E120" s="6"/>
      <c r="F120" s="6"/>
      <c r="G120" s="71"/>
      <c r="H120" s="6"/>
      <c r="I120" s="41"/>
      <c r="J120" s="41"/>
      <c r="K120" s="41"/>
      <c r="L120" s="41"/>
      <c r="M120" s="41"/>
      <c r="N120" s="41"/>
      <c r="O120" s="41"/>
      <c r="P120" s="6"/>
      <c r="Q120" s="6"/>
      <c r="R120" s="6"/>
      <c r="S120" s="6"/>
      <c r="T120" s="6"/>
      <c r="U120" s="6"/>
      <c r="V120" s="6"/>
      <c r="W120" s="6"/>
      <c r="X120" s="41"/>
      <c r="Y120" s="41"/>
      <c r="Z120" s="41"/>
      <c r="AA120" s="41"/>
      <c r="AB120" s="41"/>
      <c r="AC120" s="43"/>
      <c r="AD120" s="6"/>
      <c r="AE120" s="6"/>
      <c r="AF120" s="6"/>
      <c r="AG120" s="6"/>
      <c r="AH120" s="6"/>
      <c r="AI120" s="6"/>
      <c r="AJ120" s="6"/>
      <c r="AK120" s="6"/>
      <c r="AL120" s="44"/>
    </row>
    <row r="121" spans="1:38" ht="15">
      <c r="A121" s="43"/>
      <c r="B121" s="69"/>
      <c r="C121" s="70"/>
      <c r="D121" s="6"/>
      <c r="E121" s="6"/>
      <c r="F121" s="6"/>
      <c r="G121" s="71"/>
      <c r="H121" s="6"/>
      <c r="I121" s="41"/>
      <c r="J121" s="41"/>
      <c r="K121" s="41"/>
      <c r="L121" s="41"/>
      <c r="M121" s="41"/>
      <c r="N121" s="41"/>
      <c r="O121" s="41"/>
      <c r="P121" s="41"/>
      <c r="Q121" s="41"/>
      <c r="R121" s="41"/>
      <c r="S121" s="41"/>
      <c r="T121" s="6"/>
      <c r="U121" s="6"/>
      <c r="V121" s="6"/>
      <c r="W121" s="6"/>
      <c r="X121" s="41"/>
      <c r="Y121" s="41"/>
      <c r="Z121" s="41"/>
      <c r="AA121" s="41"/>
      <c r="AB121" s="41"/>
      <c r="AC121" s="43"/>
      <c r="AD121" s="6"/>
      <c r="AE121" s="44"/>
      <c r="AF121" s="44"/>
      <c r="AG121" s="44"/>
      <c r="AH121" s="44"/>
      <c r="AI121" s="44"/>
      <c r="AJ121" s="44"/>
      <c r="AK121" s="44"/>
      <c r="AL121" s="44"/>
    </row>
    <row r="122" spans="1:38" ht="15">
      <c r="A122" s="43"/>
      <c r="B122" s="69"/>
      <c r="C122" s="70"/>
      <c r="D122" s="6"/>
      <c r="E122" s="6"/>
      <c r="F122" s="6"/>
      <c r="G122" s="71"/>
      <c r="H122" s="6"/>
      <c r="I122" s="41"/>
      <c r="J122" s="41"/>
      <c r="K122" s="41"/>
      <c r="L122" s="41"/>
      <c r="M122" s="41"/>
      <c r="N122" s="41"/>
      <c r="O122" s="41"/>
      <c r="P122" s="41"/>
      <c r="Q122" s="41"/>
      <c r="R122" s="41"/>
      <c r="S122" s="41"/>
      <c r="T122" s="6"/>
      <c r="U122" s="6"/>
      <c r="V122" s="6"/>
      <c r="W122" s="6"/>
      <c r="X122" s="41"/>
      <c r="Y122" s="41"/>
      <c r="Z122" s="41"/>
      <c r="AA122" s="41"/>
      <c r="AB122" s="41"/>
      <c r="AC122" s="43"/>
      <c r="AD122" s="6"/>
      <c r="AE122" s="44"/>
      <c r="AF122" s="44"/>
      <c r="AG122" s="44"/>
      <c r="AH122" s="44"/>
      <c r="AI122" s="44"/>
      <c r="AJ122" s="44"/>
      <c r="AK122" s="44"/>
      <c r="AL122" s="44"/>
    </row>
    <row r="123" spans="1:38" ht="15">
      <c r="A123" s="43"/>
      <c r="B123" s="69"/>
      <c r="C123" s="70"/>
      <c r="D123" s="6"/>
      <c r="E123" s="6"/>
      <c r="F123" s="6"/>
      <c r="G123" s="71"/>
      <c r="H123" s="6"/>
      <c r="I123" s="41"/>
      <c r="J123" s="41"/>
      <c r="K123" s="41"/>
      <c r="L123" s="41"/>
      <c r="M123" s="41"/>
      <c r="N123" s="41"/>
      <c r="O123" s="41"/>
      <c r="P123" s="6"/>
      <c r="Q123" s="6"/>
      <c r="R123" s="6"/>
      <c r="S123" s="6"/>
      <c r="T123" s="6"/>
      <c r="U123" s="6"/>
      <c r="V123" s="6"/>
      <c r="W123" s="6"/>
      <c r="X123" s="6"/>
      <c r="Y123" s="6"/>
      <c r="Z123" s="41"/>
      <c r="AA123" s="41"/>
      <c r="AB123" s="41"/>
      <c r="AC123" s="43"/>
      <c r="AD123" s="6"/>
      <c r="AE123" s="44"/>
      <c r="AF123" s="44"/>
      <c r="AG123" s="44"/>
      <c r="AH123" s="44"/>
      <c r="AI123" s="44"/>
      <c r="AJ123" s="44"/>
      <c r="AK123" s="44"/>
      <c r="AL123" s="44"/>
    </row>
    <row r="124" spans="1:38" ht="15">
      <c r="A124" s="43"/>
      <c r="B124" s="69"/>
      <c r="C124" s="70"/>
      <c r="D124" s="6"/>
      <c r="E124" s="6"/>
      <c r="F124" s="6"/>
      <c r="G124" s="71"/>
      <c r="H124" s="6"/>
      <c r="I124" s="41"/>
      <c r="J124" s="41"/>
      <c r="K124" s="41"/>
      <c r="L124" s="41"/>
      <c r="M124" s="41"/>
      <c r="N124" s="41"/>
      <c r="O124" s="41"/>
      <c r="P124" s="41"/>
      <c r="Q124" s="41"/>
      <c r="R124" s="41"/>
      <c r="S124" s="41"/>
      <c r="T124" s="41"/>
      <c r="U124" s="41"/>
      <c r="V124" s="6"/>
      <c r="W124" s="6"/>
      <c r="X124" s="6"/>
      <c r="Y124" s="6"/>
      <c r="Z124" s="41"/>
      <c r="AA124" s="41"/>
      <c r="AB124" s="41"/>
      <c r="AC124" s="43"/>
      <c r="AD124" s="6"/>
      <c r="AE124" s="44"/>
      <c r="AF124" s="44"/>
      <c r="AG124" s="44"/>
      <c r="AH124" s="44"/>
      <c r="AI124" s="44"/>
      <c r="AJ124" s="44"/>
      <c r="AK124" s="44"/>
      <c r="AL124" s="44"/>
    </row>
    <row r="125" spans="1:38" ht="15">
      <c r="A125" s="43"/>
      <c r="B125" s="69"/>
      <c r="C125" s="70"/>
      <c r="D125" s="6"/>
      <c r="E125" s="6"/>
      <c r="F125" s="6"/>
      <c r="G125" s="71"/>
      <c r="H125" s="6"/>
      <c r="I125" s="41"/>
      <c r="J125" s="41"/>
      <c r="K125" s="41"/>
      <c r="L125" s="41"/>
      <c r="M125" s="41"/>
      <c r="N125" s="41"/>
      <c r="O125" s="41"/>
      <c r="P125" s="41"/>
      <c r="Q125" s="41"/>
      <c r="R125" s="41"/>
      <c r="S125" s="41"/>
      <c r="T125" s="41"/>
      <c r="U125" s="41"/>
      <c r="V125" s="6"/>
      <c r="W125" s="6"/>
      <c r="X125" s="6"/>
      <c r="Y125" s="6"/>
      <c r="Z125" s="41"/>
      <c r="AA125" s="41"/>
      <c r="AB125" s="41"/>
      <c r="AC125" s="43"/>
      <c r="AD125" s="6"/>
      <c r="AE125" s="44"/>
      <c r="AF125" s="44"/>
      <c r="AG125" s="44"/>
      <c r="AH125" s="44"/>
      <c r="AI125" s="44"/>
      <c r="AJ125" s="44"/>
      <c r="AK125" s="44"/>
      <c r="AL125" s="44"/>
    </row>
    <row r="126" spans="1:38" ht="15">
      <c r="A126" s="43"/>
      <c r="B126" s="69"/>
      <c r="C126" s="70"/>
      <c r="D126" s="6"/>
      <c r="E126" s="6"/>
      <c r="F126" s="6"/>
      <c r="G126" s="71"/>
      <c r="H126" s="6"/>
      <c r="I126" s="41"/>
      <c r="J126" s="41"/>
      <c r="K126" s="41"/>
      <c r="L126" s="41"/>
      <c r="M126" s="41"/>
      <c r="N126" s="6"/>
      <c r="O126" s="41"/>
      <c r="P126" s="41"/>
      <c r="Q126" s="41"/>
      <c r="R126" s="41"/>
      <c r="S126" s="41"/>
      <c r="T126" s="41"/>
      <c r="U126" s="41"/>
      <c r="V126" s="41"/>
      <c r="W126" s="41"/>
      <c r="X126" s="41"/>
      <c r="Y126" s="41"/>
      <c r="Z126" s="41"/>
      <c r="AA126" s="41"/>
      <c r="AB126" s="41"/>
      <c r="AC126" s="43"/>
      <c r="AD126" s="6"/>
      <c r="AE126" s="44"/>
      <c r="AF126" s="44"/>
      <c r="AG126" s="44"/>
      <c r="AH126" s="44"/>
      <c r="AI126" s="44"/>
      <c r="AJ126" s="44"/>
      <c r="AK126" s="44"/>
      <c r="AL126" s="44"/>
    </row>
    <row r="127" spans="1:38" ht="15">
      <c r="A127" s="43"/>
      <c r="B127" s="69"/>
      <c r="C127" s="70"/>
      <c r="D127" s="6"/>
      <c r="E127" s="6"/>
      <c r="F127" s="6"/>
      <c r="G127" s="71"/>
      <c r="H127" s="6"/>
      <c r="I127" s="41"/>
      <c r="J127" s="41"/>
      <c r="K127" s="41"/>
      <c r="L127" s="41"/>
      <c r="M127" s="41"/>
      <c r="N127" s="41"/>
      <c r="O127" s="41"/>
      <c r="P127" s="6"/>
      <c r="Q127" s="6"/>
      <c r="R127" s="6"/>
      <c r="S127" s="6"/>
      <c r="T127" s="6"/>
      <c r="U127" s="41"/>
      <c r="V127" s="41"/>
      <c r="W127" s="41"/>
      <c r="X127" s="41"/>
      <c r="Y127" s="41"/>
      <c r="Z127" s="41"/>
      <c r="AA127" s="41"/>
      <c r="AB127" s="41"/>
      <c r="AC127" s="43"/>
      <c r="AD127" s="6"/>
      <c r="AE127" s="44"/>
      <c r="AF127" s="44"/>
      <c r="AG127" s="44"/>
      <c r="AH127" s="44"/>
      <c r="AI127" s="44"/>
      <c r="AJ127" s="44"/>
      <c r="AK127" s="44"/>
      <c r="AL127" s="44"/>
    </row>
    <row r="128" spans="1:38" ht="15">
      <c r="A128" s="43"/>
      <c r="B128" s="69"/>
      <c r="C128" s="70"/>
      <c r="D128" s="6"/>
      <c r="E128" s="6"/>
      <c r="F128" s="6"/>
      <c r="G128" s="71"/>
      <c r="H128" s="6"/>
      <c r="I128" s="41"/>
      <c r="J128" s="41"/>
      <c r="K128" s="41"/>
      <c r="L128" s="41"/>
      <c r="M128" s="41"/>
      <c r="N128" s="41"/>
      <c r="O128" s="41"/>
      <c r="P128" s="44"/>
      <c r="Q128" s="44"/>
      <c r="R128" s="44"/>
      <c r="S128" s="44"/>
      <c r="T128" s="44"/>
      <c r="U128" s="41"/>
      <c r="V128" s="41"/>
      <c r="W128" s="41"/>
      <c r="X128" s="41"/>
      <c r="Y128" s="41"/>
      <c r="Z128" s="41"/>
      <c r="AA128" s="41"/>
      <c r="AB128" s="41"/>
      <c r="AC128" s="43"/>
      <c r="AD128" s="6"/>
      <c r="AE128" s="44"/>
      <c r="AF128" s="44"/>
      <c r="AG128" s="44"/>
      <c r="AH128" s="44"/>
      <c r="AI128" s="44"/>
      <c r="AJ128" s="44"/>
      <c r="AK128" s="44"/>
      <c r="AL128" s="44"/>
    </row>
    <row r="129" spans="1:38" ht="15">
      <c r="A129" s="43"/>
      <c r="B129" s="69"/>
      <c r="C129" s="70"/>
      <c r="D129" s="6"/>
      <c r="E129" s="6"/>
      <c r="F129" s="6"/>
      <c r="G129" s="71"/>
      <c r="H129" s="6"/>
      <c r="I129" s="41"/>
      <c r="J129" s="41"/>
      <c r="K129" s="41"/>
      <c r="L129" s="41"/>
      <c r="M129" s="41"/>
      <c r="N129" s="41"/>
      <c r="O129" s="41"/>
      <c r="P129" s="44"/>
      <c r="Q129" s="44"/>
      <c r="R129" s="44"/>
      <c r="S129" s="44"/>
      <c r="T129" s="44"/>
      <c r="U129" s="41"/>
      <c r="V129" s="41"/>
      <c r="W129" s="41"/>
      <c r="X129" s="41"/>
      <c r="Y129" s="41"/>
      <c r="Z129" s="41"/>
      <c r="AA129" s="41"/>
      <c r="AB129" s="41"/>
      <c r="AC129" s="43"/>
      <c r="AD129" s="6"/>
      <c r="AE129" s="44"/>
      <c r="AF129" s="44"/>
      <c r="AG129" s="44"/>
      <c r="AH129" s="44"/>
      <c r="AI129" s="44"/>
      <c r="AJ129" s="44"/>
      <c r="AK129" s="44"/>
      <c r="AL129" s="44"/>
    </row>
    <row r="130" spans="1:38" ht="15">
      <c r="A130" s="43"/>
      <c r="B130" s="69"/>
      <c r="C130" s="41"/>
      <c r="D130" s="44"/>
      <c r="E130" s="6"/>
      <c r="F130" s="44"/>
      <c r="G130" s="72"/>
      <c r="H130" s="6"/>
      <c r="I130" s="41"/>
      <c r="J130" s="41"/>
      <c r="K130" s="41"/>
      <c r="L130" s="41"/>
      <c r="M130" s="41"/>
      <c r="N130" s="41"/>
      <c r="O130" s="41"/>
      <c r="P130" s="44"/>
      <c r="Q130" s="44"/>
      <c r="R130" s="44"/>
      <c r="S130" s="44"/>
      <c r="T130" s="44"/>
      <c r="U130" s="41"/>
      <c r="V130" s="41"/>
      <c r="W130" s="41"/>
      <c r="X130" s="41"/>
      <c r="Y130" s="41"/>
      <c r="Z130" s="41"/>
      <c r="AA130" s="41"/>
      <c r="AB130" s="41"/>
      <c r="AC130" s="43"/>
      <c r="AD130" s="6"/>
      <c r="AE130" s="44"/>
      <c r="AF130" s="44"/>
      <c r="AG130" s="44"/>
      <c r="AH130" s="44"/>
      <c r="AI130" s="44"/>
      <c r="AJ130" s="44"/>
      <c r="AK130" s="44"/>
      <c r="AL130" s="44"/>
    </row>
    <row r="131" spans="1:38" ht="15">
      <c r="A131" s="73"/>
      <c r="B131" s="8"/>
      <c r="C131" s="70"/>
      <c r="D131" s="6"/>
      <c r="E131" s="6"/>
      <c r="F131" s="6"/>
      <c r="G131" s="71"/>
      <c r="H131" s="6"/>
      <c r="I131" s="6"/>
      <c r="J131" s="6"/>
      <c r="K131" s="6"/>
      <c r="L131" s="6"/>
      <c r="M131" s="6"/>
      <c r="N131" s="6"/>
      <c r="O131" s="6"/>
      <c r="P131" s="6"/>
      <c r="Q131" s="6"/>
      <c r="R131" s="6"/>
      <c r="S131" s="6"/>
      <c r="T131" s="6"/>
      <c r="U131" s="6"/>
      <c r="V131" s="41"/>
      <c r="W131" s="41"/>
      <c r="X131" s="41"/>
      <c r="Y131" s="41"/>
      <c r="Z131" s="41"/>
      <c r="AA131" s="41"/>
      <c r="AB131" s="41"/>
      <c r="AC131" s="43"/>
      <c r="AD131" s="6"/>
      <c r="AE131" s="6"/>
      <c r="AF131" s="44"/>
      <c r="AG131" s="44"/>
      <c r="AH131" s="6"/>
      <c r="AI131" s="6"/>
      <c r="AJ131" s="6"/>
      <c r="AK131" s="6"/>
      <c r="AL131" s="44"/>
    </row>
    <row r="132" spans="1:38" ht="15">
      <c r="A132" s="43"/>
      <c r="B132" s="69"/>
      <c r="C132" s="70"/>
      <c r="D132" s="6"/>
      <c r="E132" s="6"/>
      <c r="F132" s="6"/>
      <c r="G132" s="71"/>
      <c r="H132" s="6"/>
      <c r="I132" s="41"/>
      <c r="J132" s="41"/>
      <c r="K132" s="41"/>
      <c r="L132" s="41"/>
      <c r="M132" s="41"/>
      <c r="N132" s="41"/>
      <c r="O132" s="41"/>
      <c r="P132" s="41"/>
      <c r="Q132" s="41"/>
      <c r="R132" s="6"/>
      <c r="S132" s="6"/>
      <c r="T132" s="6"/>
      <c r="U132" s="6"/>
      <c r="V132" s="41"/>
      <c r="W132" s="41"/>
      <c r="X132" s="41"/>
      <c r="Y132" s="41"/>
      <c r="Z132" s="41"/>
      <c r="AA132" s="41"/>
      <c r="AB132" s="41"/>
      <c r="AC132" s="43"/>
      <c r="AD132" s="6"/>
      <c r="AE132" s="44"/>
      <c r="AF132" s="44"/>
      <c r="AG132" s="44"/>
      <c r="AH132" s="44"/>
      <c r="AI132" s="44"/>
      <c r="AJ132" s="44"/>
      <c r="AK132" s="44"/>
      <c r="AL132" s="44"/>
    </row>
    <row r="133" spans="1:38" ht="15">
      <c r="A133" s="43"/>
      <c r="B133" s="69"/>
      <c r="C133" s="70"/>
      <c r="D133" s="6"/>
      <c r="E133" s="6"/>
      <c r="F133" s="6"/>
      <c r="G133" s="71"/>
      <c r="H133" s="6"/>
      <c r="I133" s="6"/>
      <c r="J133" s="6"/>
      <c r="K133" s="6"/>
      <c r="L133" s="6"/>
      <c r="M133" s="6"/>
      <c r="N133" s="6"/>
      <c r="O133" s="6"/>
      <c r="P133" s="6"/>
      <c r="Q133" s="6"/>
      <c r="R133" s="6"/>
      <c r="S133" s="6"/>
      <c r="T133" s="6"/>
      <c r="U133" s="6"/>
      <c r="V133" s="41"/>
      <c r="W133" s="41"/>
      <c r="X133" s="41"/>
      <c r="Y133" s="41"/>
      <c r="Z133" s="41"/>
      <c r="AA133" s="41"/>
      <c r="AB133" s="41"/>
      <c r="AC133" s="43"/>
      <c r="AD133" s="6"/>
      <c r="AE133" s="44"/>
      <c r="AF133" s="44"/>
      <c r="AG133" s="44"/>
      <c r="AH133" s="44"/>
      <c r="AI133" s="44"/>
      <c r="AJ133" s="44"/>
      <c r="AK133" s="44"/>
      <c r="AL133" s="44"/>
    </row>
    <row r="134" spans="1:38" ht="15">
      <c r="A134" s="43"/>
      <c r="B134" s="69"/>
      <c r="C134" s="70"/>
      <c r="D134" s="6"/>
      <c r="E134" s="6"/>
      <c r="F134" s="6"/>
      <c r="G134" s="71"/>
      <c r="H134" s="6"/>
      <c r="I134" s="41"/>
      <c r="J134" s="41"/>
      <c r="K134" s="41"/>
      <c r="L134" s="41"/>
      <c r="M134" s="41"/>
      <c r="N134" s="41"/>
      <c r="O134" s="41"/>
      <c r="P134" s="41"/>
      <c r="Q134" s="41"/>
      <c r="R134" s="6"/>
      <c r="S134" s="6"/>
      <c r="T134" s="6"/>
      <c r="U134" s="6"/>
      <c r="V134" s="41"/>
      <c r="W134" s="41"/>
      <c r="X134" s="41"/>
      <c r="Y134" s="41"/>
      <c r="Z134" s="41"/>
      <c r="AA134" s="41"/>
      <c r="AB134" s="41"/>
      <c r="AC134" s="43"/>
      <c r="AD134" s="6"/>
      <c r="AE134" s="44"/>
      <c r="AF134" s="44"/>
      <c r="AG134" s="44"/>
      <c r="AH134" s="44"/>
      <c r="AI134" s="44"/>
      <c r="AJ134" s="44"/>
      <c r="AK134" s="44"/>
      <c r="AL134" s="44"/>
    </row>
    <row r="135" spans="1:38" ht="15">
      <c r="A135" s="43"/>
      <c r="B135" s="69"/>
      <c r="C135" s="70"/>
      <c r="D135" s="6"/>
      <c r="E135" s="6"/>
      <c r="F135" s="6"/>
      <c r="G135" s="71"/>
      <c r="H135" s="6"/>
      <c r="I135" s="41"/>
      <c r="J135" s="41"/>
      <c r="K135" s="41"/>
      <c r="L135" s="41"/>
      <c r="M135" s="41"/>
      <c r="N135" s="41"/>
      <c r="O135" s="70"/>
      <c r="P135" s="6"/>
      <c r="Q135" s="70"/>
      <c r="R135" s="70"/>
      <c r="S135" s="70"/>
      <c r="T135" s="70"/>
      <c r="U135" s="70"/>
      <c r="V135" s="70"/>
      <c r="W135" s="70"/>
      <c r="X135" s="41"/>
      <c r="Y135" s="41"/>
      <c r="Z135" s="41"/>
      <c r="AA135" s="41"/>
      <c r="AB135" s="41"/>
      <c r="AC135" s="43"/>
      <c r="AD135" s="6"/>
      <c r="AE135" s="44"/>
      <c r="AF135" s="44"/>
      <c r="AG135" s="44"/>
      <c r="AH135" s="44"/>
      <c r="AI135" s="44"/>
      <c r="AJ135" s="44"/>
      <c r="AK135" s="44"/>
      <c r="AL135" s="44"/>
    </row>
    <row r="136" spans="1:38" ht="15">
      <c r="A136" s="43"/>
      <c r="B136" s="69"/>
      <c r="C136" s="70"/>
      <c r="D136" s="6"/>
      <c r="E136" s="6"/>
      <c r="F136" s="6"/>
      <c r="G136" s="71"/>
      <c r="H136" s="6"/>
      <c r="I136" s="6"/>
      <c r="J136" s="6"/>
      <c r="K136" s="6"/>
      <c r="L136" s="6"/>
      <c r="M136" s="6"/>
      <c r="N136" s="6"/>
      <c r="O136" s="6"/>
      <c r="P136" s="6"/>
      <c r="Q136" s="6"/>
      <c r="R136" s="6"/>
      <c r="S136" s="6"/>
      <c r="T136" s="6"/>
      <c r="U136" s="6"/>
      <c r="V136" s="6"/>
      <c r="W136" s="6"/>
      <c r="X136" s="41"/>
      <c r="Y136" s="41"/>
      <c r="Z136" s="41"/>
      <c r="AA136" s="41"/>
      <c r="AB136" s="41"/>
      <c r="AC136" s="43"/>
      <c r="AD136" s="6"/>
      <c r="AE136" s="44"/>
      <c r="AF136" s="44"/>
      <c r="AG136" s="44"/>
      <c r="AH136" s="44"/>
      <c r="AI136" s="44"/>
      <c r="AJ136" s="44"/>
      <c r="AK136" s="44"/>
      <c r="AL136" s="44"/>
    </row>
    <row r="137" spans="1:38" ht="15">
      <c r="A137" s="43"/>
      <c r="B137" s="69"/>
      <c r="C137" s="70"/>
      <c r="D137" s="6"/>
      <c r="E137" s="6"/>
      <c r="F137" s="6"/>
      <c r="G137" s="71"/>
      <c r="H137" s="6"/>
      <c r="I137" s="41"/>
      <c r="J137" s="41"/>
      <c r="K137" s="41"/>
      <c r="L137" s="41"/>
      <c r="M137" s="41"/>
      <c r="N137" s="41"/>
      <c r="O137" s="41"/>
      <c r="P137" s="6"/>
      <c r="Q137" s="6"/>
      <c r="R137" s="6"/>
      <c r="S137" s="6"/>
      <c r="T137" s="6"/>
      <c r="U137" s="6"/>
      <c r="V137" s="6"/>
      <c r="W137" s="6"/>
      <c r="X137" s="6"/>
      <c r="Y137" s="6"/>
      <c r="Z137" s="41"/>
      <c r="AA137" s="41"/>
      <c r="AB137" s="41"/>
      <c r="AC137" s="43"/>
      <c r="AD137" s="6"/>
      <c r="AE137" s="44"/>
      <c r="AF137" s="44"/>
      <c r="AG137" s="44"/>
      <c r="AH137" s="44"/>
      <c r="AI137" s="44"/>
      <c r="AJ137" s="44"/>
      <c r="AK137" s="44"/>
      <c r="AL137" s="44"/>
    </row>
    <row r="138" spans="1:38" ht="15">
      <c r="A138" s="43"/>
      <c r="B138" s="69"/>
      <c r="C138" s="70"/>
      <c r="D138" s="6"/>
      <c r="E138" s="6"/>
      <c r="F138" s="6"/>
      <c r="G138" s="71"/>
      <c r="H138" s="6"/>
      <c r="I138" s="41"/>
      <c r="J138" s="41"/>
      <c r="K138" s="41"/>
      <c r="L138" s="41"/>
      <c r="M138" s="41"/>
      <c r="N138" s="41"/>
      <c r="O138" s="41"/>
      <c r="P138" s="41"/>
      <c r="Q138" s="41"/>
      <c r="R138" s="41"/>
      <c r="S138" s="41"/>
      <c r="T138" s="41"/>
      <c r="U138" s="41"/>
      <c r="V138" s="6"/>
      <c r="W138" s="6"/>
      <c r="X138" s="6"/>
      <c r="Y138" s="6"/>
      <c r="Z138" s="41"/>
      <c r="AA138" s="41"/>
      <c r="AB138" s="41"/>
      <c r="AC138" s="43"/>
      <c r="AD138" s="6"/>
      <c r="AE138" s="44"/>
      <c r="AF138" s="44"/>
      <c r="AG138" s="44"/>
      <c r="AH138" s="44"/>
      <c r="AI138" s="44"/>
      <c r="AJ138" s="44"/>
      <c r="AK138" s="44"/>
      <c r="AL138" s="44"/>
    </row>
    <row r="139" spans="1:38" ht="15">
      <c r="A139" s="43"/>
      <c r="B139" s="69"/>
      <c r="C139" s="70"/>
      <c r="D139" s="6"/>
      <c r="E139" s="6"/>
      <c r="F139" s="6"/>
      <c r="G139" s="71"/>
      <c r="H139" s="6"/>
      <c r="I139" s="41"/>
      <c r="J139" s="41"/>
      <c r="K139" s="41"/>
      <c r="L139" s="41"/>
      <c r="M139" s="41"/>
      <c r="N139" s="41"/>
      <c r="O139" s="41"/>
      <c r="P139" s="41"/>
      <c r="Q139" s="41"/>
      <c r="R139" s="41"/>
      <c r="S139" s="41"/>
      <c r="T139" s="41"/>
      <c r="U139" s="41"/>
      <c r="V139" s="44"/>
      <c r="W139" s="44"/>
      <c r="X139" s="44"/>
      <c r="Y139" s="44"/>
      <c r="Z139" s="41"/>
      <c r="AA139" s="41"/>
      <c r="AB139" s="41"/>
      <c r="AC139" s="43"/>
      <c r="AD139" s="6"/>
      <c r="AE139" s="44"/>
      <c r="AF139" s="44"/>
      <c r="AG139" s="44"/>
      <c r="AH139" s="44"/>
      <c r="AI139" s="44"/>
      <c r="AJ139" s="44"/>
      <c r="AK139" s="44"/>
      <c r="AL139" s="44"/>
    </row>
    <row r="140" spans="1:38" ht="15">
      <c r="A140" s="43"/>
      <c r="B140" s="69"/>
      <c r="C140" s="70"/>
      <c r="D140" s="6"/>
      <c r="E140" s="6"/>
      <c r="F140" s="6"/>
      <c r="G140" s="71"/>
      <c r="H140" s="6"/>
      <c r="I140" s="41"/>
      <c r="J140" s="41"/>
      <c r="K140" s="41"/>
      <c r="L140" s="41"/>
      <c r="M140" s="41"/>
      <c r="N140" s="41"/>
      <c r="O140" s="41"/>
      <c r="P140" s="41"/>
      <c r="Q140" s="41"/>
      <c r="R140" s="41"/>
      <c r="S140" s="41"/>
      <c r="T140" s="41"/>
      <c r="U140" s="41"/>
      <c r="V140" s="44"/>
      <c r="W140" s="44"/>
      <c r="X140" s="44"/>
      <c r="Y140" s="44"/>
      <c r="Z140" s="41"/>
      <c r="AA140" s="41"/>
      <c r="AB140" s="41"/>
      <c r="AC140" s="43"/>
      <c r="AD140" s="6"/>
      <c r="AE140" s="44"/>
      <c r="AF140" s="44"/>
      <c r="AG140" s="44"/>
      <c r="AH140" s="44"/>
      <c r="AI140" s="44"/>
      <c r="AJ140" s="44"/>
      <c r="AK140" s="44"/>
      <c r="AL140" s="44"/>
    </row>
    <row r="141" spans="1:38" ht="15">
      <c r="A141" s="43"/>
      <c r="B141" s="69"/>
      <c r="C141" s="70"/>
      <c r="D141" s="6"/>
      <c r="E141" s="6"/>
      <c r="F141" s="6"/>
      <c r="G141" s="71"/>
      <c r="H141" s="6"/>
      <c r="I141" s="44"/>
      <c r="J141" s="44"/>
      <c r="K141" s="44"/>
      <c r="L141" s="44"/>
      <c r="M141" s="44"/>
      <c r="N141" s="44"/>
      <c r="O141" s="44"/>
      <c r="P141" s="44"/>
      <c r="Q141" s="44"/>
      <c r="R141" s="44"/>
      <c r="S141" s="44"/>
      <c r="T141" s="44"/>
      <c r="U141" s="44"/>
      <c r="V141" s="44"/>
      <c r="W141" s="44"/>
      <c r="X141" s="41"/>
      <c r="Y141" s="41"/>
      <c r="Z141" s="41"/>
      <c r="AA141" s="41"/>
      <c r="AB141" s="41"/>
      <c r="AC141" s="43"/>
      <c r="AD141" s="6"/>
      <c r="AE141" s="44"/>
      <c r="AF141" s="44"/>
      <c r="AG141" s="44"/>
      <c r="AH141" s="44"/>
      <c r="AI141" s="44"/>
      <c r="AJ141" s="44"/>
      <c r="AK141" s="44"/>
      <c r="AL141" s="44"/>
    </row>
    <row r="142" spans="1:38" ht="15">
      <c r="A142" s="43"/>
      <c r="B142" s="69"/>
      <c r="C142" s="70"/>
      <c r="D142" s="6"/>
      <c r="E142" s="6"/>
      <c r="F142" s="6"/>
      <c r="G142" s="71"/>
      <c r="H142" s="6"/>
      <c r="I142" s="44"/>
      <c r="J142" s="44"/>
      <c r="K142" s="44"/>
      <c r="L142" s="44"/>
      <c r="M142" s="44"/>
      <c r="N142" s="44"/>
      <c r="O142" s="44"/>
      <c r="P142" s="44"/>
      <c r="Q142" s="44"/>
      <c r="R142" s="44"/>
      <c r="S142" s="44"/>
      <c r="T142" s="44"/>
      <c r="U142" s="44"/>
      <c r="V142" s="44"/>
      <c r="W142" s="44"/>
      <c r="X142" s="41"/>
      <c r="Y142" s="41"/>
      <c r="Z142" s="41"/>
      <c r="AA142" s="41"/>
      <c r="AB142" s="41"/>
      <c r="AC142" s="43"/>
      <c r="AD142" s="6"/>
      <c r="AE142" s="44"/>
      <c r="AF142" s="44"/>
      <c r="AG142" s="44"/>
      <c r="AH142" s="44"/>
      <c r="AI142" s="44"/>
      <c r="AJ142" s="44"/>
      <c r="AK142" s="44"/>
      <c r="AL142" s="44"/>
    </row>
    <row r="143" spans="1:38" ht="15">
      <c r="A143" s="43"/>
      <c r="B143" s="69"/>
      <c r="C143" s="41"/>
      <c r="D143" s="44"/>
      <c r="E143" s="6"/>
      <c r="F143" s="44"/>
      <c r="G143" s="72"/>
      <c r="H143" s="6"/>
      <c r="I143" s="44"/>
      <c r="J143" s="44"/>
      <c r="K143" s="44"/>
      <c r="L143" s="44"/>
      <c r="M143" s="44"/>
      <c r="N143" s="44"/>
      <c r="O143" s="44"/>
      <c r="P143" s="44"/>
      <c r="Q143" s="44"/>
      <c r="R143" s="44"/>
      <c r="S143" s="44"/>
      <c r="T143" s="44"/>
      <c r="U143" s="44"/>
      <c r="V143" s="44"/>
      <c r="W143" s="44"/>
      <c r="X143" s="41"/>
      <c r="Y143" s="41"/>
      <c r="Z143" s="41"/>
      <c r="AA143" s="41"/>
      <c r="AB143" s="41"/>
      <c r="AC143" s="43"/>
      <c r="AD143" s="6"/>
      <c r="AE143" s="44"/>
      <c r="AF143" s="44"/>
      <c r="AG143" s="44"/>
      <c r="AH143" s="44"/>
      <c r="AI143" s="44"/>
      <c r="AJ143" s="44"/>
      <c r="AK143" s="44"/>
      <c r="AL143" s="44"/>
    </row>
    <row r="144" spans="1:38" ht="15">
      <c r="A144" s="73"/>
      <c r="B144" s="8"/>
      <c r="C144" s="70"/>
      <c r="D144" s="6"/>
      <c r="E144" s="6"/>
      <c r="F144" s="6"/>
      <c r="G144" s="71"/>
      <c r="H144" s="6"/>
      <c r="I144" s="41"/>
      <c r="J144" s="41"/>
      <c r="K144" s="41"/>
      <c r="L144" s="41"/>
      <c r="M144" s="41"/>
      <c r="N144" s="6"/>
      <c r="O144" s="6"/>
      <c r="P144" s="6"/>
      <c r="Q144" s="6"/>
      <c r="R144" s="6"/>
      <c r="S144" s="6"/>
      <c r="T144" s="6"/>
      <c r="U144" s="6"/>
      <c r="V144" s="6"/>
      <c r="W144" s="6"/>
      <c r="X144" s="41"/>
      <c r="Y144" s="41"/>
      <c r="Z144" s="41"/>
      <c r="AA144" s="41"/>
      <c r="AB144" s="41"/>
      <c r="AC144" s="43"/>
      <c r="AD144" s="6"/>
      <c r="AE144" s="6"/>
      <c r="AF144" s="44"/>
      <c r="AG144" s="44"/>
      <c r="AH144" s="6"/>
      <c r="AI144" s="6"/>
      <c r="AJ144" s="6"/>
      <c r="AK144" s="6"/>
      <c r="AL144" s="44"/>
    </row>
    <row r="145" spans="1:38" ht="15">
      <c r="A145" s="43"/>
      <c r="B145" s="69"/>
      <c r="C145" s="70"/>
      <c r="D145" s="6"/>
      <c r="E145" s="6"/>
      <c r="F145" s="6"/>
      <c r="G145" s="71"/>
      <c r="H145" s="6"/>
      <c r="I145" s="41"/>
      <c r="J145" s="41"/>
      <c r="K145" s="41"/>
      <c r="L145" s="41"/>
      <c r="M145" s="41"/>
      <c r="N145" s="41"/>
      <c r="O145" s="41"/>
      <c r="P145" s="41"/>
      <c r="Q145" s="6"/>
      <c r="R145" s="6"/>
      <c r="S145" s="6"/>
      <c r="T145" s="6"/>
      <c r="U145" s="6"/>
      <c r="V145" s="6"/>
      <c r="W145" s="6"/>
      <c r="X145" s="6"/>
      <c r="Y145" s="6"/>
      <c r="Z145" s="6"/>
      <c r="AA145" s="41"/>
      <c r="AB145" s="41"/>
      <c r="AC145" s="43"/>
      <c r="AD145" s="6"/>
      <c r="AE145" s="44"/>
      <c r="AF145" s="44"/>
      <c r="AG145" s="44"/>
      <c r="AH145" s="44"/>
      <c r="AI145" s="44"/>
      <c r="AJ145" s="44"/>
      <c r="AK145" s="44"/>
      <c r="AL145" s="44"/>
    </row>
    <row r="146" spans="1:38" ht="15">
      <c r="A146" s="43"/>
      <c r="B146" s="69"/>
      <c r="C146" s="70"/>
      <c r="D146" s="6"/>
      <c r="E146" s="6"/>
      <c r="F146" s="6"/>
      <c r="G146" s="71"/>
      <c r="H146" s="6"/>
      <c r="I146" s="41"/>
      <c r="J146" s="41"/>
      <c r="K146" s="41"/>
      <c r="L146" s="41"/>
      <c r="M146" s="41"/>
      <c r="N146" s="41"/>
      <c r="O146" s="41"/>
      <c r="P146" s="41"/>
      <c r="Q146" s="41"/>
      <c r="R146" s="41"/>
      <c r="S146" s="41"/>
      <c r="T146" s="41"/>
      <c r="U146" s="41"/>
      <c r="V146" s="41"/>
      <c r="W146" s="6"/>
      <c r="X146" s="6"/>
      <c r="Y146" s="6"/>
      <c r="Z146" s="6"/>
      <c r="AA146" s="41"/>
      <c r="AB146" s="41"/>
      <c r="AC146" s="43"/>
      <c r="AD146" s="6"/>
      <c r="AE146" s="44"/>
      <c r="AF146" s="44"/>
      <c r="AG146" s="44"/>
      <c r="AH146" s="44"/>
      <c r="AI146" s="44"/>
      <c r="AJ146" s="44"/>
      <c r="AK146" s="44"/>
      <c r="AL146" s="44"/>
    </row>
    <row r="147" spans="1:38" ht="15">
      <c r="A147" s="43"/>
      <c r="B147" s="69"/>
      <c r="C147" s="70"/>
      <c r="D147" s="6"/>
      <c r="E147" s="6"/>
      <c r="F147" s="6"/>
      <c r="G147" s="71"/>
      <c r="H147" s="6"/>
      <c r="I147" s="41"/>
      <c r="J147" s="41"/>
      <c r="K147" s="41"/>
      <c r="L147" s="41"/>
      <c r="M147" s="41"/>
      <c r="N147" s="41"/>
      <c r="O147" s="41"/>
      <c r="P147" s="41"/>
      <c r="Q147" s="41"/>
      <c r="R147" s="41"/>
      <c r="S147" s="41"/>
      <c r="T147" s="41"/>
      <c r="U147" s="41"/>
      <c r="V147" s="41"/>
      <c r="W147" s="44"/>
      <c r="X147" s="44"/>
      <c r="Y147" s="44"/>
      <c r="Z147" s="44"/>
      <c r="AA147" s="41"/>
      <c r="AB147" s="41"/>
      <c r="AC147" s="43"/>
      <c r="AD147" s="6"/>
      <c r="AE147" s="44"/>
      <c r="AF147" s="44"/>
      <c r="AG147" s="44"/>
      <c r="AH147" s="44"/>
      <c r="AI147" s="44"/>
      <c r="AJ147" s="44"/>
      <c r="AK147" s="44"/>
      <c r="AL147" s="44"/>
    </row>
    <row r="148" spans="1:38" ht="15">
      <c r="A148" s="43"/>
      <c r="B148" s="69"/>
      <c r="C148" s="70"/>
      <c r="D148" s="6"/>
      <c r="E148" s="6"/>
      <c r="F148" s="6"/>
      <c r="G148" s="71"/>
      <c r="H148" s="6"/>
      <c r="I148" s="41"/>
      <c r="J148" s="41"/>
      <c r="K148" s="41"/>
      <c r="L148" s="41"/>
      <c r="M148" s="41"/>
      <c r="N148" s="41"/>
      <c r="O148" s="41"/>
      <c r="P148" s="41"/>
      <c r="Q148" s="41"/>
      <c r="R148" s="41"/>
      <c r="S148" s="41"/>
      <c r="T148" s="41"/>
      <c r="U148" s="41"/>
      <c r="V148" s="41"/>
      <c r="W148" s="44"/>
      <c r="X148" s="44"/>
      <c r="Y148" s="44"/>
      <c r="Z148" s="44"/>
      <c r="AA148" s="41"/>
      <c r="AB148" s="41"/>
      <c r="AC148" s="43"/>
      <c r="AD148" s="6"/>
      <c r="AE148" s="44"/>
      <c r="AF148" s="44"/>
      <c r="AG148" s="44"/>
      <c r="AH148" s="44"/>
      <c r="AI148" s="44"/>
      <c r="AJ148" s="44"/>
      <c r="AK148" s="44"/>
      <c r="AL148" s="44"/>
    </row>
    <row r="149" spans="1:38" ht="15">
      <c r="A149" s="43"/>
      <c r="B149" s="69"/>
      <c r="C149" s="70"/>
      <c r="D149" s="6"/>
      <c r="E149" s="6"/>
      <c r="F149" s="6"/>
      <c r="G149" s="71"/>
      <c r="H149" s="6"/>
      <c r="I149" s="41"/>
      <c r="J149" s="41"/>
      <c r="K149" s="41"/>
      <c r="L149" s="41"/>
      <c r="M149" s="41"/>
      <c r="N149" s="41"/>
      <c r="O149" s="41"/>
      <c r="P149" s="41"/>
      <c r="Q149" s="41"/>
      <c r="R149" s="41"/>
      <c r="S149" s="41"/>
      <c r="T149" s="41"/>
      <c r="U149" s="41"/>
      <c r="V149" s="41"/>
      <c r="W149" s="44"/>
      <c r="X149" s="44"/>
      <c r="Y149" s="44"/>
      <c r="Z149" s="44"/>
      <c r="AA149" s="41"/>
      <c r="AB149" s="41"/>
      <c r="AC149" s="43"/>
      <c r="AD149" s="6"/>
      <c r="AE149" s="44"/>
      <c r="AF149" s="44"/>
      <c r="AG149" s="44"/>
      <c r="AH149" s="44"/>
      <c r="AI149" s="44"/>
      <c r="AJ149" s="44"/>
      <c r="AK149" s="44"/>
      <c r="AL149" s="44"/>
    </row>
    <row r="150" spans="1:38" ht="15">
      <c r="A150" s="43"/>
      <c r="B150" s="69"/>
      <c r="C150" s="41"/>
      <c r="D150" s="44"/>
      <c r="E150" s="6"/>
      <c r="F150" s="44"/>
      <c r="G150" s="72"/>
      <c r="H150" s="6"/>
      <c r="I150" s="41"/>
      <c r="J150" s="41"/>
      <c r="K150" s="41"/>
      <c r="L150" s="41"/>
      <c r="M150" s="41"/>
      <c r="N150" s="41"/>
      <c r="O150" s="41"/>
      <c r="P150" s="41"/>
      <c r="Q150" s="41"/>
      <c r="R150" s="41"/>
      <c r="S150" s="41"/>
      <c r="T150" s="41"/>
      <c r="U150" s="41"/>
      <c r="V150" s="41"/>
      <c r="W150" s="44"/>
      <c r="X150" s="44"/>
      <c r="Y150" s="44"/>
      <c r="Z150" s="44"/>
      <c r="AA150" s="41"/>
      <c r="AB150" s="41"/>
      <c r="AC150" s="43"/>
      <c r="AD150" s="6"/>
      <c r="AE150" s="44"/>
      <c r="AF150" s="44"/>
      <c r="AG150" s="44"/>
      <c r="AH150" s="44"/>
      <c r="AI150" s="44"/>
      <c r="AJ150" s="44"/>
      <c r="AK150" s="44"/>
      <c r="AL150" s="44"/>
    </row>
    <row r="151" spans="1:38" ht="15">
      <c r="A151" s="73"/>
      <c r="B151" s="8"/>
      <c r="C151" s="70"/>
      <c r="D151" s="6"/>
      <c r="E151" s="6"/>
      <c r="F151" s="6"/>
      <c r="G151" s="71"/>
      <c r="H151" s="6"/>
      <c r="I151" s="41"/>
      <c r="J151" s="41"/>
      <c r="K151" s="41"/>
      <c r="L151" s="41"/>
      <c r="M151" s="41"/>
      <c r="N151" s="41"/>
      <c r="O151" s="41"/>
      <c r="P151" s="41"/>
      <c r="Q151" s="41"/>
      <c r="R151" s="6"/>
      <c r="S151" s="6"/>
      <c r="T151" s="6"/>
      <c r="U151" s="6"/>
      <c r="V151" s="41"/>
      <c r="W151" s="41"/>
      <c r="X151" s="41"/>
      <c r="Y151" s="41"/>
      <c r="Z151" s="41"/>
      <c r="AA151" s="41"/>
      <c r="AB151" s="41"/>
      <c r="AC151" s="43"/>
      <c r="AD151" s="6"/>
      <c r="AE151" s="6"/>
      <c r="AF151" s="44"/>
      <c r="AG151" s="44"/>
      <c r="AH151" s="6"/>
      <c r="AI151" s="6"/>
      <c r="AJ151" s="6"/>
      <c r="AK151" s="6"/>
      <c r="AL151" s="44"/>
    </row>
    <row r="152" spans="1:38" ht="15">
      <c r="A152" s="43"/>
      <c r="B152" s="69"/>
      <c r="C152" s="70"/>
      <c r="D152" s="6"/>
      <c r="E152" s="6"/>
      <c r="F152" s="6"/>
      <c r="G152" s="71"/>
      <c r="H152" s="6"/>
      <c r="I152" s="41"/>
      <c r="J152" s="41"/>
      <c r="K152" s="41"/>
      <c r="L152" s="41"/>
      <c r="M152" s="41"/>
      <c r="N152" s="6"/>
      <c r="O152" s="6"/>
      <c r="P152" s="6"/>
      <c r="Q152" s="6"/>
      <c r="R152" s="6"/>
      <c r="S152" s="6"/>
      <c r="T152" s="6"/>
      <c r="U152" s="6"/>
      <c r="V152" s="6"/>
      <c r="W152" s="6"/>
      <c r="X152" s="41"/>
      <c r="Y152" s="41"/>
      <c r="Z152" s="41"/>
      <c r="AA152" s="41"/>
      <c r="AB152" s="41"/>
      <c r="AC152" s="43"/>
      <c r="AD152" s="6"/>
      <c r="AE152" s="44"/>
      <c r="AF152" s="44"/>
      <c r="AG152" s="44"/>
      <c r="AH152" s="44"/>
      <c r="AI152" s="44"/>
      <c r="AJ152" s="44"/>
      <c r="AK152" s="44"/>
      <c r="AL152" s="44"/>
    </row>
    <row r="153" spans="1:38" ht="15">
      <c r="A153" s="43"/>
      <c r="B153" s="69"/>
      <c r="C153" s="70"/>
      <c r="D153" s="6"/>
      <c r="E153" s="6"/>
      <c r="F153" s="6"/>
      <c r="G153" s="71"/>
      <c r="H153" s="6"/>
      <c r="I153" s="41"/>
      <c r="J153" s="41"/>
      <c r="K153" s="41"/>
      <c r="L153" s="41"/>
      <c r="M153" s="41"/>
      <c r="N153" s="6"/>
      <c r="O153" s="6"/>
      <c r="P153" s="6"/>
      <c r="Q153" s="6"/>
      <c r="R153" s="6"/>
      <c r="S153" s="6"/>
      <c r="T153" s="6"/>
      <c r="U153" s="6"/>
      <c r="V153" s="6"/>
      <c r="W153" s="6"/>
      <c r="X153" s="41"/>
      <c r="Y153" s="41"/>
      <c r="Z153" s="41"/>
      <c r="AA153" s="41"/>
      <c r="AB153" s="41"/>
      <c r="AC153" s="43"/>
      <c r="AD153" s="6"/>
      <c r="AE153" s="44"/>
      <c r="AF153" s="44"/>
      <c r="AG153" s="44"/>
      <c r="AH153" s="44"/>
      <c r="AI153" s="44"/>
      <c r="AJ153" s="44"/>
      <c r="AK153" s="44"/>
      <c r="AL153" s="44"/>
    </row>
    <row r="154" spans="1:38" ht="15">
      <c r="A154" s="43"/>
      <c r="B154" s="69"/>
      <c r="C154" s="70"/>
      <c r="D154" s="6"/>
      <c r="E154" s="6"/>
      <c r="F154" s="6"/>
      <c r="G154" s="71"/>
      <c r="H154" s="6"/>
      <c r="I154" s="41"/>
      <c r="J154" s="41"/>
      <c r="K154" s="41"/>
      <c r="L154" s="41"/>
      <c r="M154" s="41"/>
      <c r="N154" s="41"/>
      <c r="O154" s="41"/>
      <c r="P154" s="41"/>
      <c r="Q154" s="6"/>
      <c r="R154" s="6"/>
      <c r="S154" s="6"/>
      <c r="T154" s="6"/>
      <c r="U154" s="6"/>
      <c r="V154" s="6"/>
      <c r="W154" s="6"/>
      <c r="X154" s="6"/>
      <c r="Y154" s="6"/>
      <c r="Z154" s="6"/>
      <c r="AA154" s="41"/>
      <c r="AB154" s="41"/>
      <c r="AC154" s="43"/>
      <c r="AD154" s="6"/>
      <c r="AE154" s="44"/>
      <c r="AF154" s="44"/>
      <c r="AG154" s="44"/>
      <c r="AH154" s="44"/>
      <c r="AI154" s="44"/>
      <c r="AJ154" s="44"/>
      <c r="AK154" s="44"/>
      <c r="AL154" s="44"/>
    </row>
    <row r="155" spans="1:38" ht="15">
      <c r="A155" s="43"/>
      <c r="B155" s="69"/>
      <c r="C155" s="70"/>
      <c r="D155" s="6"/>
      <c r="E155" s="6"/>
      <c r="F155" s="6"/>
      <c r="G155" s="71"/>
      <c r="H155" s="6"/>
      <c r="I155" s="41"/>
      <c r="J155" s="41"/>
      <c r="K155" s="41"/>
      <c r="L155" s="41"/>
      <c r="M155" s="41"/>
      <c r="N155" s="41"/>
      <c r="O155" s="41"/>
      <c r="P155" s="41"/>
      <c r="Q155" s="41"/>
      <c r="R155" s="41"/>
      <c r="S155" s="41"/>
      <c r="T155" s="41"/>
      <c r="U155" s="41"/>
      <c r="V155" s="41"/>
      <c r="W155" s="6"/>
      <c r="X155" s="6"/>
      <c r="Y155" s="6"/>
      <c r="Z155" s="6"/>
      <c r="AA155" s="41"/>
      <c r="AB155" s="41"/>
      <c r="AC155" s="43"/>
      <c r="AD155" s="6"/>
      <c r="AE155" s="44"/>
      <c r="AF155" s="44"/>
      <c r="AG155" s="44"/>
      <c r="AH155" s="44"/>
      <c r="AI155" s="44"/>
      <c r="AJ155" s="44"/>
      <c r="AK155" s="44"/>
      <c r="AL155" s="44"/>
    </row>
    <row r="156" spans="1:38" ht="15">
      <c r="A156" s="43"/>
      <c r="B156" s="69"/>
      <c r="C156" s="70"/>
      <c r="D156" s="6"/>
      <c r="E156" s="6"/>
      <c r="F156" s="6"/>
      <c r="G156" s="71"/>
      <c r="H156" s="6"/>
      <c r="I156" s="41"/>
      <c r="J156" s="41"/>
      <c r="K156" s="41"/>
      <c r="L156" s="41"/>
      <c r="M156" s="41"/>
      <c r="N156" s="41"/>
      <c r="O156" s="41"/>
      <c r="P156" s="41"/>
      <c r="Q156" s="6"/>
      <c r="R156" s="6"/>
      <c r="S156" s="6"/>
      <c r="T156" s="6"/>
      <c r="U156" s="6"/>
      <c r="V156" s="6"/>
      <c r="W156" s="6"/>
      <c r="X156" s="6"/>
      <c r="Y156" s="6"/>
      <c r="Z156" s="6"/>
      <c r="AA156" s="41"/>
      <c r="AB156" s="41"/>
      <c r="AC156" s="43"/>
      <c r="AD156" s="6"/>
      <c r="AE156" s="44"/>
      <c r="AF156" s="44"/>
      <c r="AG156" s="44"/>
      <c r="AH156" s="44"/>
      <c r="AI156" s="44"/>
      <c r="AJ156" s="44"/>
      <c r="AK156" s="44"/>
      <c r="AL156" s="44"/>
    </row>
    <row r="157" spans="1:38" ht="15">
      <c r="A157" s="43"/>
      <c r="B157" s="69"/>
      <c r="C157" s="70"/>
      <c r="D157" s="6"/>
      <c r="E157" s="6"/>
      <c r="F157" s="6"/>
      <c r="G157" s="71"/>
      <c r="H157" s="6"/>
      <c r="I157" s="41"/>
      <c r="J157" s="41"/>
      <c r="K157" s="41"/>
      <c r="L157" s="41"/>
      <c r="M157" s="41"/>
      <c r="N157" s="41"/>
      <c r="O157" s="41"/>
      <c r="P157" s="41"/>
      <c r="Q157" s="41"/>
      <c r="R157" s="41"/>
      <c r="S157" s="41"/>
      <c r="T157" s="41"/>
      <c r="U157" s="41"/>
      <c r="V157" s="41"/>
      <c r="W157" s="6"/>
      <c r="X157" s="6"/>
      <c r="Y157" s="6"/>
      <c r="Z157" s="6"/>
      <c r="AA157" s="41"/>
      <c r="AB157" s="41"/>
      <c r="AC157" s="43"/>
      <c r="AD157" s="6"/>
      <c r="AE157" s="44"/>
      <c r="AF157" s="44"/>
      <c r="AG157" s="44"/>
      <c r="AH157" s="44"/>
      <c r="AI157" s="44"/>
      <c r="AJ157" s="44"/>
      <c r="AK157" s="44"/>
      <c r="AL157" s="6"/>
    </row>
    <row r="158" spans="1:38" ht="15">
      <c r="A158" s="43"/>
      <c r="B158" s="69"/>
      <c r="C158" s="70"/>
      <c r="D158" s="6"/>
      <c r="E158" s="6"/>
      <c r="F158" s="6"/>
      <c r="G158" s="71"/>
      <c r="H158" s="6"/>
      <c r="I158" s="6"/>
      <c r="J158" s="6"/>
      <c r="K158" s="6"/>
      <c r="L158" s="6"/>
      <c r="M158" s="71"/>
      <c r="N158" s="71"/>
      <c r="O158" s="6"/>
      <c r="P158" s="6"/>
      <c r="Q158" s="6"/>
      <c r="R158" s="6"/>
      <c r="S158" s="41"/>
      <c r="T158" s="41"/>
      <c r="U158" s="41"/>
      <c r="V158" s="41"/>
      <c r="W158" s="41"/>
      <c r="X158" s="41"/>
      <c r="Y158" s="41"/>
      <c r="Z158" s="41"/>
      <c r="AA158" s="41"/>
      <c r="AB158" s="41"/>
      <c r="AC158" s="43"/>
      <c r="AD158" s="6"/>
      <c r="AE158" s="44"/>
      <c r="AF158" s="44"/>
      <c r="AG158" s="44"/>
      <c r="AH158" s="44"/>
      <c r="AI158" s="44"/>
      <c r="AJ158" s="44"/>
      <c r="AK158" s="44"/>
      <c r="AL158" s="44"/>
    </row>
    <row r="159" spans="1:38" ht="15">
      <c r="A159" s="43"/>
      <c r="B159" s="69"/>
      <c r="C159" s="70"/>
      <c r="D159" s="6"/>
      <c r="E159" s="6"/>
      <c r="F159" s="6"/>
      <c r="G159" s="71"/>
      <c r="H159" s="6"/>
      <c r="I159" s="41"/>
      <c r="J159" s="41"/>
      <c r="K159" s="6"/>
      <c r="L159" s="6"/>
      <c r="M159" s="71"/>
      <c r="N159" s="71"/>
      <c r="O159" s="6"/>
      <c r="P159" s="6"/>
      <c r="Q159" s="6"/>
      <c r="R159" s="6"/>
      <c r="S159" s="41"/>
      <c r="T159" s="41"/>
      <c r="U159" s="41"/>
      <c r="V159" s="41"/>
      <c r="W159" s="41"/>
      <c r="X159" s="41"/>
      <c r="Y159" s="41"/>
      <c r="Z159" s="41"/>
      <c r="AA159" s="41"/>
      <c r="AB159" s="41"/>
      <c r="AC159" s="43"/>
      <c r="AD159" s="6"/>
      <c r="AE159" s="44"/>
      <c r="AF159" s="44"/>
      <c r="AG159" s="44"/>
      <c r="AH159" s="44"/>
      <c r="AI159" s="44"/>
      <c r="AJ159" s="44"/>
      <c r="AK159" s="44"/>
      <c r="AL159" s="44"/>
    </row>
    <row r="160" spans="1:38" ht="15">
      <c r="A160" s="43"/>
      <c r="B160" s="69"/>
      <c r="C160" s="70"/>
      <c r="D160" s="6"/>
      <c r="E160" s="6"/>
      <c r="F160" s="6"/>
      <c r="G160" s="71"/>
      <c r="H160" s="6"/>
      <c r="I160" s="41"/>
      <c r="J160" s="41"/>
      <c r="K160" s="41"/>
      <c r="L160" s="41"/>
      <c r="M160" s="41"/>
      <c r="N160" s="41"/>
      <c r="O160" s="70"/>
      <c r="P160" s="6"/>
      <c r="Q160" s="70"/>
      <c r="R160" s="70"/>
      <c r="S160" s="70"/>
      <c r="T160" s="70"/>
      <c r="U160" s="70"/>
      <c r="V160" s="70"/>
      <c r="W160" s="70"/>
      <c r="X160" s="41"/>
      <c r="Y160" s="41"/>
      <c r="Z160" s="41"/>
      <c r="AA160" s="41"/>
      <c r="AB160" s="41"/>
      <c r="AC160" s="43"/>
      <c r="AD160" s="6"/>
      <c r="AE160" s="44"/>
      <c r="AF160" s="44"/>
      <c r="AG160" s="44"/>
      <c r="AH160" s="44"/>
      <c r="AI160" s="44"/>
      <c r="AJ160" s="44"/>
      <c r="AK160" s="44"/>
      <c r="AL160" s="44"/>
    </row>
    <row r="161" spans="1:38" ht="15">
      <c r="A161" s="43"/>
      <c r="B161" s="69"/>
      <c r="C161" s="70"/>
      <c r="D161" s="82"/>
      <c r="E161" s="6"/>
      <c r="F161" s="6"/>
      <c r="G161" s="83"/>
      <c r="H161" s="6"/>
      <c r="I161" s="41"/>
      <c r="J161" s="41"/>
      <c r="K161" s="41"/>
      <c r="L161" s="41"/>
      <c r="M161" s="41"/>
      <c r="N161" s="41"/>
      <c r="O161" s="41"/>
      <c r="P161" s="41"/>
      <c r="Q161" s="41"/>
      <c r="R161" s="41"/>
      <c r="S161" s="41"/>
      <c r="T161" s="41"/>
      <c r="U161" s="41"/>
      <c r="V161" s="41"/>
      <c r="W161" s="41"/>
      <c r="X161" s="41"/>
      <c r="Y161" s="41"/>
      <c r="Z161" s="41"/>
      <c r="AA161" s="41"/>
      <c r="AB161" s="41"/>
      <c r="AC161" s="43"/>
      <c r="AD161" s="6"/>
      <c r="AE161" s="44"/>
      <c r="AF161" s="44"/>
      <c r="AG161" s="44"/>
      <c r="AH161" s="44"/>
      <c r="AI161" s="44"/>
      <c r="AJ161" s="44"/>
      <c r="AK161" s="44"/>
      <c r="AL161" s="44"/>
    </row>
    <row r="162" spans="1:38" ht="15">
      <c r="A162" s="43"/>
      <c r="B162" s="69"/>
      <c r="C162" s="41"/>
      <c r="D162" s="44"/>
      <c r="E162" s="6"/>
      <c r="F162" s="41"/>
      <c r="G162" s="72"/>
      <c r="H162" s="6"/>
      <c r="I162" s="41"/>
      <c r="J162" s="41"/>
      <c r="K162" s="41"/>
      <c r="L162" s="41"/>
      <c r="M162" s="41"/>
      <c r="N162" s="41"/>
      <c r="O162" s="41"/>
      <c r="P162" s="44"/>
      <c r="Q162" s="41"/>
      <c r="R162" s="41"/>
      <c r="S162" s="41"/>
      <c r="T162" s="41"/>
      <c r="U162" s="41"/>
      <c r="V162" s="41"/>
      <c r="W162" s="41"/>
      <c r="X162" s="41"/>
      <c r="Y162" s="41"/>
      <c r="Z162" s="41"/>
      <c r="AA162" s="41"/>
      <c r="AB162" s="41"/>
      <c r="AC162" s="43"/>
      <c r="AD162" s="6"/>
      <c r="AE162" s="44"/>
      <c r="AF162" s="44"/>
      <c r="AG162" s="44"/>
      <c r="AH162" s="44"/>
      <c r="AI162" s="44"/>
      <c r="AJ162" s="44"/>
      <c r="AK162" s="44"/>
      <c r="AL162" s="44"/>
    </row>
    <row r="163" spans="1:38" ht="15">
      <c r="A163" s="73"/>
      <c r="B163" s="8"/>
      <c r="C163" s="70"/>
      <c r="D163" s="6"/>
      <c r="E163" s="6"/>
      <c r="F163" s="6"/>
      <c r="G163" s="71"/>
      <c r="H163" s="6"/>
      <c r="I163" s="41"/>
      <c r="J163" s="41"/>
      <c r="K163" s="6"/>
      <c r="L163" s="6"/>
      <c r="M163" s="6"/>
      <c r="N163" s="6"/>
      <c r="O163" s="6"/>
      <c r="P163" s="6"/>
      <c r="Q163" s="6"/>
      <c r="R163" s="6"/>
      <c r="S163" s="41"/>
      <c r="T163" s="41"/>
      <c r="U163" s="41"/>
      <c r="V163" s="41"/>
      <c r="W163" s="41"/>
      <c r="X163" s="41"/>
      <c r="Y163" s="41"/>
      <c r="Z163" s="41"/>
      <c r="AA163" s="41"/>
      <c r="AB163" s="41"/>
      <c r="AC163" s="43"/>
      <c r="AD163" s="6"/>
      <c r="AE163" s="6"/>
      <c r="AF163" s="44"/>
      <c r="AG163" s="6"/>
      <c r="AH163" s="6"/>
      <c r="AI163" s="6"/>
      <c r="AJ163" s="6"/>
      <c r="AK163" s="6"/>
      <c r="AL163" s="44"/>
    </row>
    <row r="164" spans="1:38" ht="15">
      <c r="A164" s="43"/>
      <c r="B164" s="69"/>
      <c r="C164" s="70"/>
      <c r="D164" s="6"/>
      <c r="E164" s="6"/>
      <c r="F164" s="6"/>
      <c r="G164" s="71"/>
      <c r="H164" s="6"/>
      <c r="I164" s="41"/>
      <c r="J164" s="41"/>
      <c r="K164" s="41"/>
      <c r="L164" s="6"/>
      <c r="M164" s="6"/>
      <c r="N164" s="6"/>
      <c r="O164" s="6"/>
      <c r="P164" s="6"/>
      <c r="Q164" s="6"/>
      <c r="R164" s="6"/>
      <c r="S164" s="41"/>
      <c r="T164" s="41"/>
      <c r="U164" s="41"/>
      <c r="V164" s="41"/>
      <c r="W164" s="41"/>
      <c r="X164" s="41"/>
      <c r="Y164" s="41"/>
      <c r="Z164" s="41"/>
      <c r="AA164" s="41"/>
      <c r="AB164" s="41"/>
      <c r="AC164" s="43"/>
      <c r="AD164" s="6"/>
      <c r="AE164" s="44"/>
      <c r="AF164" s="44"/>
      <c r="AG164" s="44"/>
      <c r="AH164" s="44"/>
      <c r="AI164" s="44"/>
      <c r="AJ164" s="44"/>
      <c r="AK164" s="44"/>
      <c r="AL164" s="44"/>
    </row>
    <row r="165" spans="1:38" ht="15">
      <c r="A165" s="43"/>
      <c r="B165" s="69"/>
      <c r="C165" s="84"/>
      <c r="D165" s="44"/>
      <c r="E165" s="6"/>
      <c r="F165" s="44"/>
      <c r="G165" s="72"/>
      <c r="H165" s="6"/>
      <c r="I165" s="41"/>
      <c r="J165" s="41"/>
      <c r="K165" s="41"/>
      <c r="L165" s="41"/>
      <c r="M165" s="41"/>
      <c r="N165" s="41"/>
      <c r="O165" s="41"/>
      <c r="P165" s="41"/>
      <c r="Q165" s="41"/>
      <c r="R165" s="41"/>
      <c r="S165" s="41"/>
      <c r="T165" s="41"/>
      <c r="U165" s="41"/>
      <c r="V165" s="41"/>
      <c r="W165" s="41"/>
      <c r="X165" s="41"/>
      <c r="Y165" s="41"/>
      <c r="Z165" s="41"/>
      <c r="AA165" s="41"/>
      <c r="AB165" s="41"/>
      <c r="AC165" s="43"/>
      <c r="AD165" s="6"/>
      <c r="AE165" s="44"/>
      <c r="AF165" s="44"/>
      <c r="AG165" s="44"/>
      <c r="AH165" s="44"/>
      <c r="AI165" s="44"/>
      <c r="AJ165" s="44"/>
      <c r="AK165" s="44"/>
      <c r="AL165" s="44"/>
    </row>
    <row r="166" spans="1:38" ht="15">
      <c r="A166" s="43"/>
      <c r="B166" s="69"/>
      <c r="C166" s="41"/>
      <c r="D166" s="44"/>
      <c r="E166" s="6"/>
      <c r="F166" s="44"/>
      <c r="G166" s="72"/>
      <c r="H166" s="6"/>
      <c r="I166" s="41"/>
      <c r="J166" s="41"/>
      <c r="K166" s="41"/>
      <c r="L166" s="44"/>
      <c r="M166" s="44"/>
      <c r="N166" s="44"/>
      <c r="O166" s="44"/>
      <c r="P166" s="44"/>
      <c r="Q166" s="44"/>
      <c r="R166" s="44"/>
      <c r="S166" s="41"/>
      <c r="T166" s="41"/>
      <c r="U166" s="41"/>
      <c r="V166" s="41"/>
      <c r="W166" s="41"/>
      <c r="X166" s="41"/>
      <c r="Y166" s="41"/>
      <c r="Z166" s="41"/>
      <c r="AA166" s="41"/>
      <c r="AB166" s="41"/>
      <c r="AC166" s="43"/>
      <c r="AD166" s="6"/>
      <c r="AE166" s="44"/>
      <c r="AF166" s="44"/>
      <c r="AG166" s="44"/>
      <c r="AH166" s="44"/>
      <c r="AI166" s="44"/>
      <c r="AJ166" s="44"/>
      <c r="AK166" s="44"/>
      <c r="AL166" s="44"/>
    </row>
    <row r="167" spans="1:38" ht="15">
      <c r="A167" s="73"/>
      <c r="B167" s="8"/>
      <c r="C167" s="70"/>
      <c r="D167" s="6"/>
      <c r="E167" s="6"/>
      <c r="F167" s="6"/>
      <c r="G167" s="71"/>
      <c r="H167" s="6"/>
      <c r="I167" s="41"/>
      <c r="J167" s="41"/>
      <c r="K167" s="41"/>
      <c r="L167" s="41"/>
      <c r="M167" s="41"/>
      <c r="N167" s="6"/>
      <c r="O167" s="6"/>
      <c r="P167" s="6"/>
      <c r="Q167" s="6"/>
      <c r="R167" s="6"/>
      <c r="S167" s="6"/>
      <c r="T167" s="6"/>
      <c r="U167" s="6"/>
      <c r="V167" s="6"/>
      <c r="W167" s="6"/>
      <c r="X167" s="41"/>
      <c r="Y167" s="41"/>
      <c r="Z167" s="41"/>
      <c r="AA167" s="41"/>
      <c r="AB167" s="41"/>
      <c r="AC167" s="43"/>
      <c r="AD167" s="6"/>
      <c r="AE167" s="6"/>
      <c r="AF167" s="44"/>
      <c r="AG167" s="6"/>
      <c r="AH167" s="6"/>
      <c r="AI167" s="6"/>
      <c r="AJ167" s="6"/>
      <c r="AK167" s="6"/>
      <c r="AL167" s="44"/>
    </row>
    <row r="168" spans="1:38" ht="15">
      <c r="A168" s="43"/>
      <c r="B168" s="69"/>
      <c r="C168" s="70"/>
      <c r="D168" s="6"/>
      <c r="E168" s="6"/>
      <c r="F168" s="6"/>
      <c r="G168" s="71"/>
      <c r="H168" s="6"/>
      <c r="I168" s="41"/>
      <c r="J168" s="41"/>
      <c r="K168" s="41"/>
      <c r="L168" s="41"/>
      <c r="M168" s="41"/>
      <c r="N168" s="41"/>
      <c r="O168" s="41"/>
      <c r="P168" s="41"/>
      <c r="Q168" s="6"/>
      <c r="R168" s="6"/>
      <c r="S168" s="6"/>
      <c r="T168" s="6"/>
      <c r="U168" s="6"/>
      <c r="V168" s="6"/>
      <c r="W168" s="6"/>
      <c r="X168" s="6"/>
      <c r="Y168" s="6"/>
      <c r="Z168" s="6"/>
      <c r="AA168" s="41"/>
      <c r="AB168" s="41"/>
      <c r="AC168" s="43"/>
      <c r="AD168" s="6"/>
      <c r="AE168" s="44"/>
      <c r="AF168" s="44"/>
      <c r="AG168" s="44"/>
      <c r="AH168" s="44"/>
      <c r="AI168" s="44"/>
      <c r="AJ168" s="44"/>
      <c r="AK168" s="44"/>
      <c r="AL168" s="44"/>
    </row>
    <row r="169" spans="1:38" ht="15">
      <c r="A169" s="43"/>
      <c r="B169" s="69"/>
      <c r="C169" s="70"/>
      <c r="D169" s="6"/>
      <c r="E169" s="6"/>
      <c r="F169" s="6"/>
      <c r="G169" s="71"/>
      <c r="H169" s="6"/>
      <c r="I169" s="41"/>
      <c r="J169" s="41"/>
      <c r="K169" s="41"/>
      <c r="L169" s="41"/>
      <c r="M169" s="41"/>
      <c r="N169" s="41"/>
      <c r="O169" s="41"/>
      <c r="P169" s="41"/>
      <c r="Q169" s="41"/>
      <c r="R169" s="41"/>
      <c r="S169" s="41"/>
      <c r="T169" s="41"/>
      <c r="U169" s="41"/>
      <c r="V169" s="41"/>
      <c r="W169" s="41"/>
      <c r="X169" s="6"/>
      <c r="Y169" s="6"/>
      <c r="Z169" s="6"/>
      <c r="AA169" s="6"/>
      <c r="AB169" s="41"/>
      <c r="AC169" s="43"/>
      <c r="AD169" s="6"/>
      <c r="AE169" s="44"/>
      <c r="AF169" s="44"/>
      <c r="AG169" s="44"/>
      <c r="AH169" s="44"/>
      <c r="AI169" s="44"/>
      <c r="AJ169" s="44"/>
      <c r="AK169" s="44"/>
      <c r="AL169" s="6"/>
    </row>
    <row r="170" spans="1:38" ht="15">
      <c r="A170" s="43"/>
      <c r="B170" s="69"/>
      <c r="C170" s="70"/>
      <c r="D170" s="6"/>
      <c r="E170" s="6"/>
      <c r="F170" s="6"/>
      <c r="G170" s="71"/>
      <c r="H170" s="6"/>
      <c r="I170" s="41"/>
      <c r="J170" s="41"/>
      <c r="K170" s="41"/>
      <c r="L170" s="41"/>
      <c r="M170" s="41"/>
      <c r="N170" s="41"/>
      <c r="O170" s="41"/>
      <c r="P170" s="6"/>
      <c r="Q170" s="6"/>
      <c r="R170" s="6"/>
      <c r="S170" s="6"/>
      <c r="T170" s="6"/>
      <c r="U170" s="6"/>
      <c r="V170" s="6"/>
      <c r="W170" s="6"/>
      <c r="X170" s="6"/>
      <c r="Y170" s="6"/>
      <c r="Z170" s="41"/>
      <c r="AA170" s="41"/>
      <c r="AB170" s="41"/>
      <c r="AC170" s="43"/>
      <c r="AD170" s="6"/>
      <c r="AE170" s="44"/>
      <c r="AF170" s="44"/>
      <c r="AG170" s="44"/>
      <c r="AH170" s="44"/>
      <c r="AI170" s="44"/>
      <c r="AJ170" s="44"/>
      <c r="AK170" s="44"/>
      <c r="AL170" s="44"/>
    </row>
    <row r="171" spans="1:38" ht="15">
      <c r="A171" s="43"/>
      <c r="B171" s="69"/>
      <c r="C171" s="70"/>
      <c r="D171" s="6"/>
      <c r="E171" s="6"/>
      <c r="F171" s="6"/>
      <c r="G171" s="71"/>
      <c r="H171" s="6"/>
      <c r="I171" s="41"/>
      <c r="J171" s="41"/>
      <c r="K171" s="41"/>
      <c r="L171" s="41"/>
      <c r="M171" s="41"/>
      <c r="N171" s="41"/>
      <c r="O171" s="41"/>
      <c r="P171" s="41"/>
      <c r="Q171" s="41"/>
      <c r="R171" s="41"/>
      <c r="S171" s="41"/>
      <c r="T171" s="41"/>
      <c r="U171" s="41"/>
      <c r="V171" s="6"/>
      <c r="W171" s="6"/>
      <c r="X171" s="6"/>
      <c r="Y171" s="6"/>
      <c r="Z171" s="41"/>
      <c r="AA171" s="41"/>
      <c r="AB171" s="41"/>
      <c r="AC171" s="43"/>
      <c r="AD171" s="6"/>
      <c r="AE171" s="44"/>
      <c r="AF171" s="44"/>
      <c r="AG171" s="44"/>
      <c r="AH171" s="44"/>
      <c r="AI171" s="44"/>
      <c r="AJ171" s="44"/>
      <c r="AK171" s="44"/>
      <c r="AL171" s="6"/>
    </row>
    <row r="172" spans="1:38" ht="15">
      <c r="A172" s="43"/>
      <c r="B172" s="69"/>
      <c r="C172" s="70"/>
      <c r="D172" s="6"/>
      <c r="E172" s="6"/>
      <c r="F172" s="6"/>
      <c r="G172" s="71"/>
      <c r="H172" s="6"/>
      <c r="I172" s="41"/>
      <c r="J172" s="41"/>
      <c r="K172" s="41"/>
      <c r="L172" s="41"/>
      <c r="M172" s="41"/>
      <c r="N172" s="41"/>
      <c r="O172" s="41"/>
      <c r="P172" s="41"/>
      <c r="Q172" s="41"/>
      <c r="R172" s="41"/>
      <c r="S172" s="41"/>
      <c r="T172" s="41"/>
      <c r="U172" s="41"/>
      <c r="V172" s="6"/>
      <c r="W172" s="6"/>
      <c r="X172" s="6"/>
      <c r="Y172" s="6"/>
      <c r="Z172" s="41"/>
      <c r="AA172" s="41"/>
      <c r="AB172" s="41"/>
      <c r="AC172" s="43"/>
      <c r="AD172" s="6"/>
      <c r="AE172" s="44"/>
      <c r="AF172" s="44"/>
      <c r="AG172" s="44"/>
      <c r="AH172" s="44"/>
      <c r="AI172" s="44"/>
      <c r="AJ172" s="44"/>
      <c r="AK172" s="44"/>
      <c r="AL172" s="44"/>
    </row>
    <row r="173" spans="1:38" ht="15">
      <c r="A173" s="43"/>
      <c r="B173" s="69"/>
      <c r="C173" s="70"/>
      <c r="D173" s="6"/>
      <c r="E173" s="6"/>
      <c r="F173" s="6"/>
      <c r="G173" s="71"/>
      <c r="H173" s="6"/>
      <c r="I173" s="6"/>
      <c r="J173" s="6"/>
      <c r="K173" s="6"/>
      <c r="L173" s="6"/>
      <c r="M173" s="6"/>
      <c r="N173" s="6"/>
      <c r="O173" s="6"/>
      <c r="P173" s="6"/>
      <c r="Q173" s="6"/>
      <c r="R173" s="44"/>
      <c r="S173" s="41"/>
      <c r="T173" s="41"/>
      <c r="U173" s="41"/>
      <c r="V173" s="41"/>
      <c r="W173" s="41"/>
      <c r="X173" s="41"/>
      <c r="Y173" s="41"/>
      <c r="Z173" s="41"/>
      <c r="AA173" s="41"/>
      <c r="AB173" s="41"/>
      <c r="AC173" s="43"/>
      <c r="AD173" s="6"/>
      <c r="AE173" s="44"/>
      <c r="AF173" s="44"/>
      <c r="AG173" s="44"/>
      <c r="AH173" s="44"/>
      <c r="AI173" s="44"/>
      <c r="AJ173" s="44"/>
      <c r="AK173" s="44"/>
      <c r="AL173" s="44"/>
    </row>
    <row r="174" spans="1:38" ht="15">
      <c r="A174" s="43"/>
      <c r="B174" s="69"/>
      <c r="C174" s="70"/>
      <c r="D174" s="6"/>
      <c r="E174" s="6"/>
      <c r="F174" s="6"/>
      <c r="G174" s="71"/>
      <c r="H174" s="6"/>
      <c r="I174" s="44"/>
      <c r="J174" s="6"/>
      <c r="K174" s="6"/>
      <c r="L174" s="6"/>
      <c r="M174" s="6"/>
      <c r="N174" s="6"/>
      <c r="O174" s="6"/>
      <c r="P174" s="6"/>
      <c r="Q174" s="6"/>
      <c r="R174" s="44"/>
      <c r="S174" s="41"/>
      <c r="T174" s="41"/>
      <c r="U174" s="41"/>
      <c r="V174" s="41"/>
      <c r="W174" s="41"/>
      <c r="X174" s="41"/>
      <c r="Y174" s="41"/>
      <c r="Z174" s="41"/>
      <c r="AA174" s="41"/>
      <c r="AB174" s="41"/>
      <c r="AC174" s="43"/>
      <c r="AD174" s="6"/>
      <c r="AE174" s="44"/>
      <c r="AF174" s="44"/>
      <c r="AG174" s="44"/>
      <c r="AH174" s="44"/>
      <c r="AI174" s="44"/>
      <c r="AJ174" s="44"/>
      <c r="AK174" s="44"/>
      <c r="AL174" s="44"/>
    </row>
    <row r="175" spans="1:38" ht="15">
      <c r="A175" s="43"/>
      <c r="B175" s="69"/>
      <c r="C175" s="70"/>
      <c r="D175" s="6"/>
      <c r="E175" s="6"/>
      <c r="F175" s="6"/>
      <c r="G175" s="71"/>
      <c r="H175" s="6"/>
      <c r="I175" s="41"/>
      <c r="J175" s="41"/>
      <c r="K175" s="41"/>
      <c r="L175" s="41"/>
      <c r="M175" s="41"/>
      <c r="N175" s="6"/>
      <c r="O175" s="41"/>
      <c r="P175" s="41"/>
      <c r="Q175" s="41"/>
      <c r="R175" s="41"/>
      <c r="S175" s="41"/>
      <c r="T175" s="41"/>
      <c r="U175" s="41"/>
      <c r="V175" s="41"/>
      <c r="W175" s="41"/>
      <c r="X175" s="41"/>
      <c r="Y175" s="41"/>
      <c r="Z175" s="41"/>
      <c r="AA175" s="41"/>
      <c r="AB175" s="41"/>
      <c r="AC175" s="43"/>
      <c r="AD175" s="6"/>
      <c r="AE175" s="44"/>
      <c r="AF175" s="44"/>
      <c r="AG175" s="44"/>
      <c r="AH175" s="44"/>
      <c r="AI175" s="44"/>
      <c r="AJ175" s="44"/>
      <c r="AK175" s="44"/>
      <c r="AL175" s="44"/>
    </row>
    <row r="176" spans="1:38" ht="15">
      <c r="A176" s="43"/>
      <c r="B176" s="69"/>
      <c r="C176" s="70"/>
      <c r="D176" s="6"/>
      <c r="E176" s="6"/>
      <c r="F176" s="6"/>
      <c r="G176" s="71"/>
      <c r="H176" s="6"/>
      <c r="I176" s="41"/>
      <c r="J176" s="41"/>
      <c r="K176" s="41"/>
      <c r="L176" s="41"/>
      <c r="M176" s="6"/>
      <c r="N176" s="41"/>
      <c r="O176" s="41"/>
      <c r="P176" s="41"/>
      <c r="Q176" s="41"/>
      <c r="R176" s="41"/>
      <c r="S176" s="41"/>
      <c r="T176" s="41"/>
      <c r="U176" s="41"/>
      <c r="V176" s="41"/>
      <c r="W176" s="41"/>
      <c r="X176" s="41"/>
      <c r="Y176" s="41"/>
      <c r="Z176" s="41"/>
      <c r="AA176" s="41"/>
      <c r="AB176" s="41"/>
      <c r="AC176" s="43"/>
      <c r="AD176" s="6"/>
      <c r="AE176" s="44"/>
      <c r="AF176" s="44"/>
      <c r="AG176" s="44"/>
      <c r="AH176" s="44"/>
      <c r="AI176" s="44"/>
      <c r="AJ176" s="44"/>
      <c r="AK176" s="44"/>
      <c r="AL176" s="44"/>
    </row>
    <row r="177" spans="1:38" ht="15">
      <c r="A177" s="43"/>
      <c r="B177" s="69"/>
      <c r="C177" s="70"/>
      <c r="D177" s="6"/>
      <c r="E177" s="6"/>
      <c r="F177" s="6"/>
      <c r="G177" s="71"/>
      <c r="H177" s="6"/>
      <c r="I177" s="41"/>
      <c r="J177" s="41"/>
      <c r="K177" s="41"/>
      <c r="L177" s="41"/>
      <c r="M177" s="44"/>
      <c r="N177" s="41"/>
      <c r="O177" s="41"/>
      <c r="P177" s="41"/>
      <c r="Q177" s="41"/>
      <c r="R177" s="41"/>
      <c r="S177" s="41"/>
      <c r="T177" s="41"/>
      <c r="U177" s="41"/>
      <c r="V177" s="41"/>
      <c r="W177" s="41"/>
      <c r="X177" s="41"/>
      <c r="Y177" s="41"/>
      <c r="Z177" s="41"/>
      <c r="AA177" s="41"/>
      <c r="AB177" s="41"/>
      <c r="AC177" s="43"/>
      <c r="AD177" s="6"/>
      <c r="AE177" s="44"/>
      <c r="AF177" s="44"/>
      <c r="AG177" s="44"/>
      <c r="AH177" s="44"/>
      <c r="AI177" s="44"/>
      <c r="AJ177" s="44"/>
      <c r="AK177" s="44"/>
      <c r="AL177" s="44"/>
    </row>
    <row r="178" spans="1:38" ht="15">
      <c r="A178" s="43"/>
      <c r="B178" s="69"/>
      <c r="C178" s="84"/>
      <c r="D178" s="44"/>
      <c r="E178" s="6"/>
      <c r="F178" s="44"/>
      <c r="G178" s="72"/>
      <c r="H178" s="6"/>
      <c r="I178" s="41"/>
      <c r="J178" s="41"/>
      <c r="K178" s="41"/>
      <c r="L178" s="41"/>
      <c r="M178" s="44"/>
      <c r="N178" s="41"/>
      <c r="O178" s="41"/>
      <c r="P178" s="41"/>
      <c r="Q178" s="41"/>
      <c r="R178" s="41"/>
      <c r="S178" s="41"/>
      <c r="T178" s="41"/>
      <c r="U178" s="41"/>
      <c r="V178" s="41"/>
      <c r="W178" s="41"/>
      <c r="X178" s="41"/>
      <c r="Y178" s="41"/>
      <c r="Z178" s="41"/>
      <c r="AA178" s="41"/>
      <c r="AB178" s="41"/>
      <c r="AC178" s="43"/>
      <c r="AD178" s="6"/>
      <c r="AE178" s="44"/>
      <c r="AF178" s="44"/>
      <c r="AG178" s="44"/>
      <c r="AH178" s="44"/>
      <c r="AI178" s="44"/>
      <c r="AJ178" s="44"/>
      <c r="AK178" s="44"/>
      <c r="AL178" s="44"/>
    </row>
    <row r="179" spans="1:38" ht="15">
      <c r="A179" s="43"/>
      <c r="B179" s="69"/>
      <c r="C179" s="41"/>
      <c r="D179" s="44"/>
      <c r="E179" s="6"/>
      <c r="F179" s="44"/>
      <c r="G179" s="72"/>
      <c r="H179" s="6"/>
      <c r="I179" s="41"/>
      <c r="J179" s="41"/>
      <c r="K179" s="41"/>
      <c r="L179" s="41"/>
      <c r="M179" s="44"/>
      <c r="N179" s="41"/>
      <c r="O179" s="41"/>
      <c r="P179" s="41"/>
      <c r="Q179" s="41"/>
      <c r="R179" s="41"/>
      <c r="S179" s="41"/>
      <c r="T179" s="41"/>
      <c r="U179" s="41"/>
      <c r="V179" s="41"/>
      <c r="W179" s="41"/>
      <c r="X179" s="41"/>
      <c r="Y179" s="41"/>
      <c r="Z179" s="41"/>
      <c r="AA179" s="41"/>
      <c r="AB179" s="41"/>
      <c r="AC179" s="43"/>
      <c r="AD179" s="6"/>
      <c r="AE179" s="44"/>
      <c r="AF179" s="44"/>
      <c r="AG179" s="44"/>
      <c r="AH179" s="44"/>
      <c r="AI179" s="44"/>
      <c r="AJ179" s="44"/>
      <c r="AK179" s="44"/>
      <c r="AL179" s="44"/>
    </row>
    <row r="180" spans="1:38" ht="15">
      <c r="A180" s="73"/>
      <c r="B180" s="8"/>
      <c r="C180" s="70"/>
      <c r="D180" s="6"/>
      <c r="E180" s="6"/>
      <c r="F180" s="6"/>
      <c r="G180" s="71"/>
      <c r="H180" s="6"/>
      <c r="I180" s="41"/>
      <c r="J180" s="41"/>
      <c r="K180" s="41"/>
      <c r="L180" s="41"/>
      <c r="M180" s="41"/>
      <c r="N180" s="41"/>
      <c r="O180" s="70"/>
      <c r="P180" s="70"/>
      <c r="Q180" s="70"/>
      <c r="R180" s="70"/>
      <c r="S180" s="70"/>
      <c r="T180" s="70"/>
      <c r="U180" s="70"/>
      <c r="V180" s="70"/>
      <c r="W180" s="70"/>
      <c r="X180" s="41"/>
      <c r="Y180" s="41"/>
      <c r="Z180" s="41"/>
      <c r="AA180" s="41"/>
      <c r="AB180" s="41"/>
      <c r="AC180" s="43"/>
      <c r="AD180" s="6"/>
      <c r="AE180" s="6"/>
      <c r="AF180" s="44"/>
      <c r="AG180" s="44"/>
      <c r="AH180" s="6"/>
      <c r="AI180" s="6"/>
      <c r="AJ180" s="6"/>
      <c r="AK180" s="6"/>
      <c r="AL180" s="44"/>
    </row>
    <row r="181" spans="1:38" ht="15">
      <c r="A181" s="43"/>
      <c r="B181" s="69"/>
      <c r="C181" s="70"/>
      <c r="D181" s="6"/>
      <c r="E181" s="6"/>
      <c r="F181" s="6"/>
      <c r="G181" s="71"/>
      <c r="H181" s="6"/>
      <c r="I181" s="6"/>
      <c r="J181" s="6"/>
      <c r="K181" s="6"/>
      <c r="L181" s="6"/>
      <c r="M181" s="6"/>
      <c r="N181" s="6"/>
      <c r="O181" s="6"/>
      <c r="P181" s="6"/>
      <c r="Q181" s="6"/>
      <c r="R181" s="6"/>
      <c r="S181" s="41"/>
      <c r="T181" s="41"/>
      <c r="U181" s="41"/>
      <c r="V181" s="41"/>
      <c r="W181" s="41"/>
      <c r="X181" s="41"/>
      <c r="Y181" s="41"/>
      <c r="Z181" s="41"/>
      <c r="AA181" s="41"/>
      <c r="AB181" s="41"/>
      <c r="AC181" s="43"/>
      <c r="AD181" s="6"/>
      <c r="AE181" s="44"/>
      <c r="AF181" s="44"/>
      <c r="AG181" s="44"/>
      <c r="AH181" s="44"/>
      <c r="AI181" s="44"/>
      <c r="AJ181" s="44"/>
      <c r="AK181" s="44"/>
      <c r="AL181" s="44"/>
    </row>
    <row r="182" spans="1:38" ht="15">
      <c r="A182" s="43"/>
      <c r="B182" s="69"/>
      <c r="C182" s="70"/>
      <c r="D182" s="6"/>
      <c r="E182" s="6"/>
      <c r="F182" s="6"/>
      <c r="G182" s="71"/>
      <c r="H182" s="6"/>
      <c r="I182" s="41"/>
      <c r="J182" s="41"/>
      <c r="K182" s="41"/>
      <c r="L182" s="6"/>
      <c r="M182" s="6"/>
      <c r="N182" s="6"/>
      <c r="O182" s="6"/>
      <c r="P182" s="6"/>
      <c r="Q182" s="6"/>
      <c r="R182" s="6"/>
      <c r="S182" s="41"/>
      <c r="T182" s="41"/>
      <c r="U182" s="41"/>
      <c r="V182" s="41"/>
      <c r="W182" s="41"/>
      <c r="X182" s="41"/>
      <c r="Y182" s="41"/>
      <c r="Z182" s="41"/>
      <c r="AA182" s="41"/>
      <c r="AB182" s="41"/>
      <c r="AC182" s="43"/>
      <c r="AD182" s="6"/>
      <c r="AE182" s="44"/>
      <c r="AF182" s="44"/>
      <c r="AG182" s="44"/>
      <c r="AH182" s="44"/>
      <c r="AI182" s="44"/>
      <c r="AJ182" s="44"/>
      <c r="AK182" s="44"/>
      <c r="AL182" s="44"/>
    </row>
    <row r="183" spans="1:38" ht="15">
      <c r="A183" s="43"/>
      <c r="B183" s="69"/>
      <c r="C183" s="70"/>
      <c r="D183" s="6"/>
      <c r="E183" s="6"/>
      <c r="F183" s="6"/>
      <c r="G183" s="71"/>
      <c r="H183" s="6"/>
      <c r="I183" s="6"/>
      <c r="J183" s="6"/>
      <c r="K183" s="6"/>
      <c r="L183" s="6"/>
      <c r="M183" s="6"/>
      <c r="N183" s="6"/>
      <c r="O183" s="6"/>
      <c r="P183" s="6"/>
      <c r="Q183" s="6"/>
      <c r="R183" s="6"/>
      <c r="S183" s="6"/>
      <c r="T183" s="6"/>
      <c r="U183" s="6"/>
      <c r="V183" s="41"/>
      <c r="W183" s="41"/>
      <c r="X183" s="41"/>
      <c r="Y183" s="41"/>
      <c r="Z183" s="41"/>
      <c r="AA183" s="41"/>
      <c r="AB183" s="41"/>
      <c r="AC183" s="43"/>
      <c r="AD183" s="6"/>
      <c r="AE183" s="44"/>
      <c r="AF183" s="44"/>
      <c r="AG183" s="44"/>
      <c r="AH183" s="44"/>
      <c r="AI183" s="44"/>
      <c r="AJ183" s="44"/>
      <c r="AK183" s="44"/>
      <c r="AL183" s="44"/>
    </row>
    <row r="184" spans="1:38" ht="15">
      <c r="A184" s="43"/>
      <c r="B184" s="69"/>
      <c r="C184" s="70"/>
      <c r="D184" s="6"/>
      <c r="E184" s="6"/>
      <c r="F184" s="6"/>
      <c r="G184" s="71"/>
      <c r="H184" s="6"/>
      <c r="I184" s="41"/>
      <c r="J184" s="41"/>
      <c r="K184" s="41"/>
      <c r="L184" s="41"/>
      <c r="M184" s="41"/>
      <c r="N184" s="6"/>
      <c r="O184" s="6"/>
      <c r="P184" s="6"/>
      <c r="Q184" s="6"/>
      <c r="R184" s="6"/>
      <c r="S184" s="6"/>
      <c r="T184" s="6"/>
      <c r="U184" s="6"/>
      <c r="V184" s="41"/>
      <c r="W184" s="41"/>
      <c r="X184" s="41"/>
      <c r="Y184" s="41"/>
      <c r="Z184" s="41"/>
      <c r="AA184" s="41"/>
      <c r="AB184" s="41"/>
      <c r="AC184" s="43"/>
      <c r="AD184" s="6"/>
      <c r="AE184" s="44"/>
      <c r="AF184" s="44"/>
      <c r="AG184" s="44"/>
      <c r="AH184" s="44"/>
      <c r="AI184" s="44"/>
      <c r="AJ184" s="44"/>
      <c r="AK184" s="44"/>
      <c r="AL184" s="44"/>
    </row>
    <row r="185" spans="1:38" ht="15">
      <c r="A185" s="43"/>
      <c r="B185" s="69"/>
      <c r="C185" s="70"/>
      <c r="D185" s="6"/>
      <c r="E185" s="6"/>
      <c r="F185" s="6"/>
      <c r="G185" s="71"/>
      <c r="H185" s="6"/>
      <c r="I185" s="41"/>
      <c r="J185" s="41"/>
      <c r="K185" s="41"/>
      <c r="L185" s="41"/>
      <c r="M185" s="41"/>
      <c r="N185" s="44"/>
      <c r="O185" s="44"/>
      <c r="P185" s="44"/>
      <c r="Q185" s="44"/>
      <c r="R185" s="44"/>
      <c r="S185" s="44"/>
      <c r="T185" s="44"/>
      <c r="U185" s="44"/>
      <c r="V185" s="41"/>
      <c r="W185" s="41"/>
      <c r="X185" s="41"/>
      <c r="Y185" s="41"/>
      <c r="Z185" s="41"/>
      <c r="AA185" s="41"/>
      <c r="AB185" s="41"/>
      <c r="AC185" s="43"/>
      <c r="AD185" s="6"/>
      <c r="AE185" s="44"/>
      <c r="AF185" s="44"/>
      <c r="AG185" s="44"/>
      <c r="AH185" s="44"/>
      <c r="AI185" s="44"/>
      <c r="AJ185" s="44"/>
      <c r="AK185" s="44"/>
      <c r="AL185" s="44"/>
    </row>
    <row r="186" spans="1:38" ht="15">
      <c r="A186" s="43"/>
      <c r="B186" s="69"/>
      <c r="C186" s="70"/>
      <c r="D186" s="6"/>
      <c r="E186" s="6"/>
      <c r="F186" s="6"/>
      <c r="G186" s="71"/>
      <c r="H186" s="6"/>
      <c r="I186" s="41"/>
      <c r="J186" s="41"/>
      <c r="K186" s="41"/>
      <c r="L186" s="41"/>
      <c r="M186" s="41"/>
      <c r="N186" s="44"/>
      <c r="O186" s="44"/>
      <c r="P186" s="44"/>
      <c r="Q186" s="44"/>
      <c r="R186" s="44"/>
      <c r="S186" s="44"/>
      <c r="T186" s="44"/>
      <c r="U186" s="44"/>
      <c r="V186" s="41"/>
      <c r="W186" s="41"/>
      <c r="X186" s="41"/>
      <c r="Y186" s="41"/>
      <c r="Z186" s="41"/>
      <c r="AA186" s="41"/>
      <c r="AB186" s="41"/>
      <c r="AC186" s="43"/>
      <c r="AD186" s="6"/>
      <c r="AE186" s="44"/>
      <c r="AF186" s="44"/>
      <c r="AG186" s="44"/>
      <c r="AH186" s="44"/>
      <c r="AI186" s="44"/>
      <c r="AJ186" s="44"/>
      <c r="AK186" s="44"/>
      <c r="AL186" s="44"/>
    </row>
    <row r="187" spans="1:38" ht="15">
      <c r="A187" s="43"/>
      <c r="B187" s="69"/>
      <c r="C187" s="41"/>
      <c r="D187" s="44"/>
      <c r="E187" s="6"/>
      <c r="F187" s="44"/>
      <c r="G187" s="72"/>
      <c r="H187" s="6"/>
      <c r="I187" s="41"/>
      <c r="J187" s="41"/>
      <c r="K187" s="41"/>
      <c r="L187" s="41"/>
      <c r="M187" s="41"/>
      <c r="N187" s="44"/>
      <c r="O187" s="44"/>
      <c r="P187" s="44"/>
      <c r="Q187" s="44"/>
      <c r="R187" s="44"/>
      <c r="S187" s="44"/>
      <c r="T187" s="44"/>
      <c r="U187" s="44"/>
      <c r="V187" s="41"/>
      <c r="W187" s="41"/>
      <c r="X187" s="41"/>
      <c r="Y187" s="41"/>
      <c r="Z187" s="41"/>
      <c r="AA187" s="41"/>
      <c r="AB187" s="41"/>
      <c r="AC187" s="43"/>
      <c r="AD187" s="6"/>
      <c r="AE187" s="44"/>
      <c r="AF187" s="44"/>
      <c r="AG187" s="44"/>
      <c r="AH187" s="44"/>
      <c r="AI187" s="44"/>
      <c r="AJ187" s="44"/>
      <c r="AK187" s="44"/>
      <c r="AL187" s="44"/>
    </row>
    <row r="188" spans="1:38" ht="15">
      <c r="A188" s="73"/>
      <c r="B188" s="8"/>
      <c r="C188" s="70"/>
      <c r="D188" s="6"/>
      <c r="E188" s="6"/>
      <c r="F188" s="6"/>
      <c r="G188" s="71"/>
      <c r="H188" s="6"/>
      <c r="I188" s="41"/>
      <c r="J188" s="41"/>
      <c r="K188" s="41"/>
      <c r="L188" s="41"/>
      <c r="M188" s="41"/>
      <c r="N188" s="6"/>
      <c r="O188" s="6"/>
      <c r="P188" s="6"/>
      <c r="Q188" s="6"/>
      <c r="R188" s="6"/>
      <c r="S188" s="6"/>
      <c r="T188" s="6"/>
      <c r="U188" s="6"/>
      <c r="V188" s="6"/>
      <c r="W188" s="6"/>
      <c r="X188" s="41"/>
      <c r="Y188" s="41"/>
      <c r="Z188" s="41"/>
      <c r="AA188" s="41"/>
      <c r="AB188" s="41"/>
      <c r="AC188" s="43"/>
      <c r="AD188" s="6"/>
      <c r="AE188" s="6"/>
      <c r="AF188" s="44"/>
      <c r="AG188" s="6"/>
      <c r="AH188" s="6"/>
      <c r="AI188" s="6"/>
      <c r="AJ188" s="6"/>
      <c r="AK188" s="6"/>
      <c r="AL188" s="44"/>
    </row>
    <row r="189" spans="1:38" ht="15">
      <c r="A189" s="43"/>
      <c r="B189" s="69"/>
      <c r="C189" s="70"/>
      <c r="D189" s="6"/>
      <c r="E189" s="6"/>
      <c r="F189" s="6"/>
      <c r="G189" s="71"/>
      <c r="H189" s="6"/>
      <c r="I189" s="41"/>
      <c r="J189" s="41"/>
      <c r="K189" s="41"/>
      <c r="L189" s="41"/>
      <c r="M189" s="41"/>
      <c r="N189" s="41"/>
      <c r="O189" s="41"/>
      <c r="P189" s="41"/>
      <c r="Q189" s="41"/>
      <c r="R189" s="41"/>
      <c r="S189" s="41"/>
      <c r="T189" s="41"/>
      <c r="U189" s="41"/>
      <c r="V189" s="41"/>
      <c r="W189" s="41"/>
      <c r="X189" s="41"/>
      <c r="Y189" s="41"/>
      <c r="Z189" s="6"/>
      <c r="AA189" s="6"/>
      <c r="AB189" s="6"/>
      <c r="AC189" s="43"/>
      <c r="AD189" s="6"/>
      <c r="AE189" s="44"/>
      <c r="AF189" s="44"/>
      <c r="AG189" s="44"/>
      <c r="AH189" s="44"/>
      <c r="AI189" s="44"/>
      <c r="AJ189" s="44"/>
      <c r="AK189" s="44"/>
      <c r="AL189" s="44"/>
    </row>
    <row r="190" spans="1:38" ht="15">
      <c r="A190" s="43"/>
      <c r="B190" s="69"/>
      <c r="C190" s="70"/>
      <c r="D190" s="6"/>
      <c r="E190" s="6"/>
      <c r="F190" s="6"/>
      <c r="G190" s="71"/>
      <c r="H190" s="6"/>
      <c r="I190" s="41"/>
      <c r="J190" s="41"/>
      <c r="K190" s="41"/>
      <c r="L190" s="41"/>
      <c r="M190" s="41"/>
      <c r="N190" s="6"/>
      <c r="O190" s="6"/>
      <c r="P190" s="6"/>
      <c r="Q190" s="6"/>
      <c r="R190" s="6"/>
      <c r="S190" s="6"/>
      <c r="T190" s="6"/>
      <c r="U190" s="6"/>
      <c r="V190" s="41"/>
      <c r="W190" s="41"/>
      <c r="X190" s="41"/>
      <c r="Y190" s="41"/>
      <c r="Z190" s="41"/>
      <c r="AA190" s="41"/>
      <c r="AB190" s="41"/>
      <c r="AC190" s="43"/>
      <c r="AD190" s="6"/>
      <c r="AE190" s="44"/>
      <c r="AF190" s="44"/>
      <c r="AG190" s="44"/>
      <c r="AH190" s="44"/>
      <c r="AI190" s="44"/>
      <c r="AJ190" s="44"/>
      <c r="AK190" s="44"/>
      <c r="AL190" s="44"/>
    </row>
    <row r="191" spans="1:38" ht="15">
      <c r="A191" s="43"/>
      <c r="B191" s="69"/>
      <c r="C191" s="70"/>
      <c r="D191" s="6"/>
      <c r="E191" s="6"/>
      <c r="F191" s="6"/>
      <c r="G191" s="71"/>
      <c r="H191" s="6"/>
      <c r="I191" s="41"/>
      <c r="J191" s="41"/>
      <c r="K191" s="41"/>
      <c r="L191" s="41"/>
      <c r="M191" s="6"/>
      <c r="N191" s="41"/>
      <c r="O191" s="41"/>
      <c r="P191" s="41"/>
      <c r="Q191" s="41"/>
      <c r="R191" s="41"/>
      <c r="S191" s="41"/>
      <c r="T191" s="41"/>
      <c r="U191" s="41"/>
      <c r="V191" s="41"/>
      <c r="W191" s="41"/>
      <c r="X191" s="41"/>
      <c r="Y191" s="41"/>
      <c r="Z191" s="41"/>
      <c r="AA191" s="41"/>
      <c r="AB191" s="41"/>
      <c r="AC191" s="43"/>
      <c r="AD191" s="6"/>
      <c r="AE191" s="44"/>
      <c r="AF191" s="44"/>
      <c r="AG191" s="44"/>
      <c r="AH191" s="44"/>
      <c r="AI191" s="44"/>
      <c r="AJ191" s="44"/>
      <c r="AK191" s="44"/>
      <c r="AL191" s="44"/>
    </row>
    <row r="192" spans="1:38" ht="15">
      <c r="A192" s="43"/>
      <c r="B192" s="69"/>
      <c r="C192" s="84"/>
      <c r="D192" s="44"/>
      <c r="E192" s="6"/>
      <c r="F192" s="44"/>
      <c r="G192" s="72"/>
      <c r="H192" s="6"/>
      <c r="I192" s="41"/>
      <c r="J192" s="41"/>
      <c r="K192" s="41"/>
      <c r="L192" s="41"/>
      <c r="M192" s="44"/>
      <c r="N192" s="41"/>
      <c r="O192" s="41"/>
      <c r="P192" s="41"/>
      <c r="Q192" s="41"/>
      <c r="R192" s="41"/>
      <c r="S192" s="41"/>
      <c r="T192" s="41"/>
      <c r="U192" s="41"/>
      <c r="V192" s="41"/>
      <c r="W192" s="41"/>
      <c r="X192" s="41"/>
      <c r="Y192" s="41"/>
      <c r="Z192" s="41"/>
      <c r="AA192" s="41"/>
      <c r="AB192" s="41"/>
      <c r="AC192" s="43"/>
      <c r="AD192" s="6"/>
      <c r="AE192" s="44"/>
      <c r="AF192" s="44"/>
      <c r="AG192" s="44"/>
      <c r="AH192" s="44"/>
      <c r="AI192" s="44"/>
      <c r="AJ192" s="44"/>
      <c r="AK192" s="44"/>
      <c r="AL192" s="44"/>
    </row>
    <row r="193" spans="1:38" ht="15">
      <c r="A193" s="43"/>
      <c r="B193" s="69"/>
      <c r="C193" s="41"/>
      <c r="D193" s="44"/>
      <c r="E193" s="6"/>
      <c r="F193" s="44"/>
      <c r="G193" s="72"/>
      <c r="H193" s="6"/>
      <c r="I193" s="41"/>
      <c r="J193" s="41"/>
      <c r="K193" s="41"/>
      <c r="L193" s="41"/>
      <c r="M193" s="44"/>
      <c r="N193" s="41"/>
      <c r="O193" s="41"/>
      <c r="P193" s="41"/>
      <c r="Q193" s="41"/>
      <c r="R193" s="41"/>
      <c r="S193" s="41"/>
      <c r="T193" s="41"/>
      <c r="U193" s="41"/>
      <c r="V193" s="41"/>
      <c r="W193" s="41"/>
      <c r="X193" s="41"/>
      <c r="Y193" s="41"/>
      <c r="Z193" s="41"/>
      <c r="AA193" s="41"/>
      <c r="AB193" s="41"/>
      <c r="AC193" s="43"/>
      <c r="AD193" s="6"/>
      <c r="AE193" s="44"/>
      <c r="AF193" s="44"/>
      <c r="AG193" s="44"/>
      <c r="AH193" s="44"/>
      <c r="AI193" s="44"/>
      <c r="AJ193" s="44"/>
      <c r="AK193" s="44"/>
      <c r="AL193" s="44"/>
    </row>
    <row r="194" spans="1:38" ht="15">
      <c r="A194" s="73"/>
      <c r="B194" s="8"/>
      <c r="C194" s="70"/>
      <c r="D194" s="6"/>
      <c r="E194" s="6"/>
      <c r="F194" s="6"/>
      <c r="G194" s="71"/>
      <c r="H194" s="6"/>
      <c r="I194" s="41"/>
      <c r="J194" s="41"/>
      <c r="K194" s="41"/>
      <c r="L194" s="41"/>
      <c r="M194" s="41"/>
      <c r="N194" s="6"/>
      <c r="O194" s="6"/>
      <c r="P194" s="6"/>
      <c r="Q194" s="6"/>
      <c r="R194" s="6"/>
      <c r="S194" s="6"/>
      <c r="T194" s="6"/>
      <c r="U194" s="6"/>
      <c r="V194" s="6"/>
      <c r="W194" s="6"/>
      <c r="X194" s="41"/>
      <c r="Y194" s="41"/>
      <c r="Z194" s="41"/>
      <c r="AA194" s="41"/>
      <c r="AB194" s="41"/>
      <c r="AC194" s="43"/>
      <c r="AD194" s="6"/>
      <c r="AE194" s="6"/>
      <c r="AF194" s="6"/>
      <c r="AG194" s="44"/>
      <c r="AH194" s="6"/>
      <c r="AI194" s="6"/>
      <c r="AJ194" s="6"/>
      <c r="AK194" s="6"/>
      <c r="AL194" s="44"/>
    </row>
    <row r="195" spans="1:38" ht="15">
      <c r="A195" s="43"/>
      <c r="B195" s="69"/>
      <c r="C195" s="70"/>
      <c r="D195" s="6"/>
      <c r="E195" s="6"/>
      <c r="F195" s="6"/>
      <c r="G195" s="71"/>
      <c r="H195" s="6"/>
      <c r="I195" s="41"/>
      <c r="J195" s="41"/>
      <c r="K195" s="41"/>
      <c r="L195" s="41"/>
      <c r="M195" s="41"/>
      <c r="N195" s="41"/>
      <c r="O195" s="41"/>
      <c r="P195" s="6"/>
      <c r="Q195" s="41"/>
      <c r="R195" s="41"/>
      <c r="S195" s="41"/>
      <c r="T195" s="41"/>
      <c r="U195" s="41"/>
      <c r="V195" s="41"/>
      <c r="W195" s="41"/>
      <c r="X195" s="41"/>
      <c r="Y195" s="41"/>
      <c r="Z195" s="41"/>
      <c r="AA195" s="41"/>
      <c r="AB195" s="41"/>
      <c r="AC195" s="43"/>
      <c r="AD195" s="6"/>
      <c r="AE195" s="44"/>
      <c r="AF195" s="44"/>
      <c r="AG195" s="44"/>
      <c r="AH195" s="44"/>
      <c r="AI195" s="44"/>
      <c r="AJ195" s="44"/>
      <c r="AK195" s="44"/>
      <c r="AL195" s="44"/>
    </row>
    <row r="196" spans="1:38" ht="15">
      <c r="A196" s="43"/>
      <c r="B196" s="69"/>
      <c r="C196" s="70"/>
      <c r="D196" s="6"/>
      <c r="E196" s="6"/>
      <c r="F196" s="6"/>
      <c r="G196" s="71"/>
      <c r="H196" s="6"/>
      <c r="I196" s="41"/>
      <c r="J196" s="41"/>
      <c r="K196" s="41"/>
      <c r="L196" s="6"/>
      <c r="M196" s="6"/>
      <c r="N196" s="41"/>
      <c r="O196" s="41"/>
      <c r="P196" s="41"/>
      <c r="Q196" s="41"/>
      <c r="R196" s="41"/>
      <c r="S196" s="41"/>
      <c r="T196" s="41"/>
      <c r="U196" s="41"/>
      <c r="V196" s="41"/>
      <c r="W196" s="41"/>
      <c r="X196" s="41"/>
      <c r="Y196" s="41"/>
      <c r="Z196" s="41"/>
      <c r="AA196" s="41"/>
      <c r="AB196" s="41"/>
      <c r="AC196" s="43"/>
      <c r="AD196" s="6"/>
      <c r="AE196" s="44"/>
      <c r="AF196" s="44"/>
      <c r="AG196" s="44"/>
      <c r="AH196" s="44"/>
      <c r="AI196" s="44"/>
      <c r="AJ196" s="44"/>
      <c r="AK196" s="44"/>
      <c r="AL196" s="44"/>
    </row>
    <row r="197" spans="1:38" ht="15">
      <c r="A197" s="43"/>
      <c r="B197" s="69"/>
      <c r="C197" s="70"/>
      <c r="D197" s="6"/>
      <c r="E197" s="6"/>
      <c r="F197" s="6"/>
      <c r="G197" s="71"/>
      <c r="H197" s="6"/>
      <c r="I197" s="41"/>
      <c r="J197" s="41"/>
      <c r="K197" s="41"/>
      <c r="L197" s="41"/>
      <c r="M197" s="41"/>
      <c r="N197" s="41"/>
      <c r="O197" s="41"/>
      <c r="P197" s="41"/>
      <c r="Q197" s="41"/>
      <c r="R197" s="41"/>
      <c r="S197" s="41"/>
      <c r="T197" s="41"/>
      <c r="U197" s="41"/>
      <c r="V197" s="41"/>
      <c r="W197" s="41"/>
      <c r="X197" s="41"/>
      <c r="Y197" s="6"/>
      <c r="Z197" s="6"/>
      <c r="AA197" s="6"/>
      <c r="AB197" s="6"/>
      <c r="AC197" s="43"/>
      <c r="AD197" s="6"/>
      <c r="AE197" s="44"/>
      <c r="AF197" s="44"/>
      <c r="AG197" s="44"/>
      <c r="AH197" s="44"/>
      <c r="AI197" s="44"/>
      <c r="AJ197" s="44"/>
      <c r="AK197" s="44"/>
      <c r="AL197" s="44"/>
    </row>
    <row r="198" spans="1:38" ht="15">
      <c r="A198" s="43"/>
      <c r="B198" s="69"/>
      <c r="C198" s="70"/>
      <c r="D198" s="6"/>
      <c r="E198" s="6"/>
      <c r="F198" s="6"/>
      <c r="G198" s="71"/>
      <c r="H198" s="6"/>
      <c r="I198" s="41"/>
      <c r="J198" s="41"/>
      <c r="K198" s="41"/>
      <c r="L198" s="41"/>
      <c r="M198" s="41"/>
      <c r="N198" s="41"/>
      <c r="O198" s="41"/>
      <c r="P198" s="41"/>
      <c r="Q198" s="41"/>
      <c r="R198" s="70"/>
      <c r="S198" s="70"/>
      <c r="T198" s="70"/>
      <c r="U198" s="70"/>
      <c r="V198" s="70"/>
      <c r="W198" s="70"/>
      <c r="X198" s="70"/>
      <c r="Y198" s="70"/>
      <c r="Z198" s="70"/>
      <c r="AA198" s="44"/>
      <c r="AB198" s="44"/>
      <c r="AC198" s="43"/>
      <c r="AD198" s="6"/>
      <c r="AE198" s="44"/>
      <c r="AF198" s="44"/>
      <c r="AG198" s="44"/>
      <c r="AH198" s="44"/>
      <c r="AI198" s="44"/>
      <c r="AJ198" s="44"/>
      <c r="AK198" s="44"/>
      <c r="AL198" s="44"/>
    </row>
    <row r="199" spans="1:38" ht="15">
      <c r="A199" s="43"/>
      <c r="B199" s="69"/>
      <c r="C199" s="70"/>
      <c r="D199" s="6"/>
      <c r="E199" s="6"/>
      <c r="F199" s="6"/>
      <c r="G199" s="71"/>
      <c r="H199" s="6"/>
      <c r="I199" s="41"/>
      <c r="J199" s="41"/>
      <c r="K199" s="41"/>
      <c r="L199" s="41"/>
      <c r="M199" s="41"/>
      <c r="N199" s="41"/>
      <c r="O199" s="41"/>
      <c r="P199" s="41"/>
      <c r="Q199" s="41"/>
      <c r="R199" s="70"/>
      <c r="S199" s="70"/>
      <c r="T199" s="70"/>
      <c r="U199" s="70"/>
      <c r="V199" s="70"/>
      <c r="W199" s="70"/>
      <c r="X199" s="70"/>
      <c r="Y199" s="70"/>
      <c r="Z199" s="70"/>
      <c r="AA199" s="44"/>
      <c r="AB199" s="44"/>
      <c r="AC199" s="43"/>
      <c r="AD199" s="6"/>
      <c r="AE199" s="44"/>
      <c r="AF199" s="44"/>
      <c r="AG199" s="44"/>
      <c r="AH199" s="44"/>
      <c r="AI199" s="44"/>
      <c r="AJ199" s="44"/>
      <c r="AK199" s="44"/>
      <c r="AL199" s="44"/>
    </row>
    <row r="200" spans="1:38" ht="15">
      <c r="A200" s="43"/>
      <c r="B200" s="69"/>
      <c r="C200" s="70"/>
      <c r="D200" s="6"/>
      <c r="E200" s="6"/>
      <c r="F200" s="6"/>
      <c r="G200" s="71"/>
      <c r="H200" s="6"/>
      <c r="I200" s="41"/>
      <c r="J200" s="41"/>
      <c r="K200" s="41"/>
      <c r="L200" s="41"/>
      <c r="M200" s="41"/>
      <c r="N200" s="41"/>
      <c r="O200" s="70"/>
      <c r="P200" s="70"/>
      <c r="Q200" s="70"/>
      <c r="R200" s="70"/>
      <c r="S200" s="70"/>
      <c r="T200" s="70"/>
      <c r="U200" s="70"/>
      <c r="V200" s="70"/>
      <c r="W200" s="70"/>
      <c r="X200" s="41"/>
      <c r="Y200" s="44"/>
      <c r="Z200" s="44"/>
      <c r="AA200" s="44"/>
      <c r="AB200" s="44"/>
      <c r="AC200" s="43"/>
      <c r="AD200" s="6"/>
      <c r="AE200" s="44"/>
      <c r="AF200" s="44"/>
      <c r="AG200" s="44"/>
      <c r="AH200" s="44"/>
      <c r="AI200" s="44"/>
      <c r="AJ200" s="44"/>
      <c r="AK200" s="44"/>
      <c r="AL200" s="44"/>
    </row>
    <row r="201" spans="1:38" ht="15">
      <c r="A201" s="43"/>
      <c r="B201" s="69"/>
      <c r="C201" s="41"/>
      <c r="D201" s="44"/>
      <c r="E201" s="6"/>
      <c r="F201" s="44"/>
      <c r="G201" s="72"/>
      <c r="H201" s="6"/>
      <c r="I201" s="41"/>
      <c r="J201" s="41"/>
      <c r="K201" s="41"/>
      <c r="L201" s="41"/>
      <c r="M201" s="41"/>
      <c r="N201" s="41"/>
      <c r="O201" s="41"/>
      <c r="P201" s="41"/>
      <c r="Q201" s="41"/>
      <c r="R201" s="41"/>
      <c r="S201" s="41"/>
      <c r="T201" s="41"/>
      <c r="U201" s="41"/>
      <c r="V201" s="41"/>
      <c r="W201" s="41"/>
      <c r="X201" s="41"/>
      <c r="Y201" s="44"/>
      <c r="Z201" s="44"/>
      <c r="AA201" s="44"/>
      <c r="AB201" s="44"/>
      <c r="AC201" s="43"/>
      <c r="AD201" s="6"/>
      <c r="AE201" s="44"/>
      <c r="AF201" s="44"/>
      <c r="AG201" s="44"/>
      <c r="AH201" s="44"/>
      <c r="AI201" s="44"/>
      <c r="AJ201" s="44"/>
      <c r="AK201" s="44"/>
      <c r="AL201" s="44"/>
    </row>
    <row r="202" spans="1:38" ht="15">
      <c r="A202" s="73"/>
      <c r="B202" s="8"/>
      <c r="C202" s="70"/>
      <c r="D202" s="6"/>
      <c r="E202" s="6"/>
      <c r="F202" s="6"/>
      <c r="G202" s="71"/>
      <c r="H202" s="6"/>
      <c r="I202" s="6"/>
      <c r="J202" s="6"/>
      <c r="K202" s="6"/>
      <c r="L202" s="6"/>
      <c r="M202" s="6"/>
      <c r="N202" s="6"/>
      <c r="O202" s="6"/>
      <c r="P202" s="6"/>
      <c r="Q202" s="6"/>
      <c r="R202" s="6"/>
      <c r="S202" s="41"/>
      <c r="T202" s="41"/>
      <c r="U202" s="41"/>
      <c r="V202" s="41"/>
      <c r="W202" s="41"/>
      <c r="X202" s="41"/>
      <c r="Y202" s="41"/>
      <c r="Z202" s="41"/>
      <c r="AA202" s="41"/>
      <c r="AB202" s="41"/>
      <c r="AC202" s="43"/>
      <c r="AD202" s="6"/>
      <c r="AE202" s="6"/>
      <c r="AF202" s="44"/>
      <c r="AG202" s="44"/>
      <c r="AH202" s="6"/>
      <c r="AI202" s="6"/>
      <c r="AJ202" s="6"/>
      <c r="AK202" s="6"/>
      <c r="AL202" s="44"/>
    </row>
    <row r="203" spans="1:38" ht="15">
      <c r="A203" s="43"/>
      <c r="B203" s="69"/>
      <c r="C203" s="70"/>
      <c r="D203" s="6"/>
      <c r="E203" s="6"/>
      <c r="F203" s="6"/>
      <c r="G203" s="71"/>
      <c r="H203" s="6"/>
      <c r="I203" s="41"/>
      <c r="J203" s="41"/>
      <c r="K203" s="6"/>
      <c r="L203" s="6"/>
      <c r="M203" s="6"/>
      <c r="N203" s="6"/>
      <c r="O203" s="6"/>
      <c r="P203" s="6"/>
      <c r="Q203" s="6"/>
      <c r="R203" s="6"/>
      <c r="S203" s="41"/>
      <c r="T203" s="41"/>
      <c r="U203" s="41"/>
      <c r="V203" s="41"/>
      <c r="W203" s="41"/>
      <c r="X203" s="41"/>
      <c r="Y203" s="41"/>
      <c r="Z203" s="41"/>
      <c r="AA203" s="41"/>
      <c r="AB203" s="41"/>
      <c r="AC203" s="43"/>
      <c r="AD203" s="6"/>
      <c r="AE203" s="44"/>
      <c r="AF203" s="44"/>
      <c r="AG203" s="44"/>
      <c r="AH203" s="44"/>
      <c r="AI203" s="44"/>
      <c r="AJ203" s="44"/>
      <c r="AK203" s="44"/>
      <c r="AL203" s="44"/>
    </row>
    <row r="204" spans="1:38" ht="15">
      <c r="A204" s="43"/>
      <c r="B204" s="69"/>
      <c r="C204" s="70"/>
      <c r="D204" s="6"/>
      <c r="E204" s="6"/>
      <c r="F204" s="6"/>
      <c r="G204" s="71"/>
      <c r="H204" s="6"/>
      <c r="I204" s="41"/>
      <c r="J204" s="41"/>
      <c r="K204" s="41"/>
      <c r="L204" s="41"/>
      <c r="M204" s="41"/>
      <c r="N204" s="6"/>
      <c r="O204" s="6"/>
      <c r="P204" s="6"/>
      <c r="Q204" s="6"/>
      <c r="R204" s="6"/>
      <c r="S204" s="6"/>
      <c r="T204" s="6"/>
      <c r="U204" s="6"/>
      <c r="V204" s="6"/>
      <c r="W204" s="6"/>
      <c r="X204" s="41"/>
      <c r="Y204" s="41"/>
      <c r="Z204" s="41"/>
      <c r="AA204" s="41"/>
      <c r="AB204" s="41"/>
      <c r="AC204" s="43"/>
      <c r="AD204" s="6"/>
      <c r="AE204" s="44"/>
      <c r="AF204" s="44"/>
      <c r="AG204" s="44"/>
      <c r="AH204" s="44"/>
      <c r="AI204" s="44"/>
      <c r="AJ204" s="44"/>
      <c r="AK204" s="44"/>
      <c r="AL204" s="44"/>
    </row>
    <row r="205" spans="1:38" ht="15">
      <c r="A205" s="43"/>
      <c r="B205" s="69"/>
      <c r="C205" s="70"/>
      <c r="D205" s="6"/>
      <c r="E205" s="6"/>
      <c r="F205" s="6"/>
      <c r="G205" s="71"/>
      <c r="H205" s="6"/>
      <c r="I205" s="6"/>
      <c r="J205" s="6"/>
      <c r="K205" s="6"/>
      <c r="L205" s="6"/>
      <c r="M205" s="6"/>
      <c r="N205" s="6"/>
      <c r="O205" s="6"/>
      <c r="P205" s="6"/>
      <c r="Q205" s="6"/>
      <c r="R205" s="6"/>
      <c r="S205" s="41"/>
      <c r="T205" s="41"/>
      <c r="U205" s="41"/>
      <c r="V205" s="41"/>
      <c r="W205" s="41"/>
      <c r="X205" s="41"/>
      <c r="Y205" s="41"/>
      <c r="Z205" s="41"/>
      <c r="AA205" s="41"/>
      <c r="AB205" s="41"/>
      <c r="AC205" s="43"/>
      <c r="AD205" s="6"/>
      <c r="AE205" s="44"/>
      <c r="AF205" s="44"/>
      <c r="AG205" s="44"/>
      <c r="AH205" s="44"/>
      <c r="AI205" s="44"/>
      <c r="AJ205" s="44"/>
      <c r="AK205" s="44"/>
      <c r="AL205" s="44"/>
    </row>
    <row r="206" spans="1:38" ht="15">
      <c r="A206" s="43"/>
      <c r="B206" s="69"/>
      <c r="C206" s="70"/>
      <c r="D206" s="6"/>
      <c r="E206" s="6"/>
      <c r="F206" s="6"/>
      <c r="G206" s="71"/>
      <c r="H206" s="6"/>
      <c r="I206" s="41"/>
      <c r="J206" s="41"/>
      <c r="K206" s="6"/>
      <c r="L206" s="6"/>
      <c r="M206" s="6"/>
      <c r="N206" s="6"/>
      <c r="O206" s="6"/>
      <c r="P206" s="6"/>
      <c r="Q206" s="6"/>
      <c r="R206" s="6"/>
      <c r="S206" s="41"/>
      <c r="T206" s="41"/>
      <c r="U206" s="41"/>
      <c r="V206" s="41"/>
      <c r="W206" s="41"/>
      <c r="X206" s="41"/>
      <c r="Y206" s="41"/>
      <c r="Z206" s="41"/>
      <c r="AA206" s="41"/>
      <c r="AB206" s="41"/>
      <c r="AC206" s="43"/>
      <c r="AD206" s="6"/>
      <c r="AE206" s="44"/>
      <c r="AF206" s="44"/>
      <c r="AG206" s="44"/>
      <c r="AH206" s="44"/>
      <c r="AI206" s="44"/>
      <c r="AJ206" s="44"/>
      <c r="AK206" s="44"/>
      <c r="AL206" s="44"/>
    </row>
    <row r="207" spans="1:38" ht="15">
      <c r="A207" s="43"/>
      <c r="B207" s="69"/>
      <c r="C207" s="70"/>
      <c r="D207" s="6"/>
      <c r="E207" s="6"/>
      <c r="F207" s="6"/>
      <c r="G207" s="71"/>
      <c r="H207" s="6"/>
      <c r="I207" s="41"/>
      <c r="J207" s="41"/>
      <c r="K207" s="41"/>
      <c r="L207" s="41"/>
      <c r="M207" s="41"/>
      <c r="N207" s="6"/>
      <c r="O207" s="6"/>
      <c r="P207" s="6"/>
      <c r="Q207" s="6"/>
      <c r="R207" s="6"/>
      <c r="S207" s="6"/>
      <c r="T207" s="6"/>
      <c r="U207" s="6"/>
      <c r="V207" s="6"/>
      <c r="W207" s="6"/>
      <c r="X207" s="41"/>
      <c r="Y207" s="41"/>
      <c r="Z207" s="41"/>
      <c r="AA207" s="41"/>
      <c r="AB207" s="41"/>
      <c r="AC207" s="43"/>
      <c r="AD207" s="6"/>
      <c r="AE207" s="44"/>
      <c r="AF207" s="44"/>
      <c r="AG207" s="44"/>
      <c r="AH207" s="44"/>
      <c r="AI207" s="44"/>
      <c r="AJ207" s="44"/>
      <c r="AK207" s="44"/>
      <c r="AL207" s="44"/>
    </row>
    <row r="208" spans="1:38" ht="15">
      <c r="A208" s="43"/>
      <c r="B208" s="69"/>
      <c r="C208" s="70"/>
      <c r="D208" s="6"/>
      <c r="E208" s="6"/>
      <c r="F208" s="6"/>
      <c r="G208" s="71"/>
      <c r="H208" s="6"/>
      <c r="I208" s="6"/>
      <c r="J208" s="6"/>
      <c r="K208" s="6"/>
      <c r="L208" s="6"/>
      <c r="M208" s="6"/>
      <c r="N208" s="6"/>
      <c r="O208" s="6"/>
      <c r="P208" s="6"/>
      <c r="Q208" s="6"/>
      <c r="R208" s="6"/>
      <c r="S208" s="6"/>
      <c r="T208" s="6"/>
      <c r="U208" s="6"/>
      <c r="V208" s="41"/>
      <c r="W208" s="41"/>
      <c r="X208" s="41"/>
      <c r="Y208" s="41"/>
      <c r="Z208" s="41"/>
      <c r="AA208" s="41"/>
      <c r="AB208" s="41"/>
      <c r="AC208" s="43"/>
      <c r="AD208" s="6"/>
      <c r="AE208" s="44"/>
      <c r="AF208" s="44"/>
      <c r="AG208" s="44"/>
      <c r="AH208" s="44"/>
      <c r="AI208" s="44"/>
      <c r="AJ208" s="44"/>
      <c r="AK208" s="44"/>
      <c r="AL208" s="44"/>
    </row>
    <row r="209" spans="1:38" ht="15">
      <c r="A209" s="43"/>
      <c r="B209" s="69"/>
      <c r="C209" s="70"/>
      <c r="D209" s="6"/>
      <c r="E209" s="6"/>
      <c r="F209" s="6"/>
      <c r="G209" s="71"/>
      <c r="H209" s="6"/>
      <c r="I209" s="41"/>
      <c r="J209" s="41"/>
      <c r="K209" s="41"/>
      <c r="L209" s="41"/>
      <c r="M209" s="41"/>
      <c r="N209" s="6"/>
      <c r="O209" s="6"/>
      <c r="P209" s="6"/>
      <c r="Q209" s="6"/>
      <c r="R209" s="6"/>
      <c r="S209" s="6"/>
      <c r="T209" s="6"/>
      <c r="U209" s="6"/>
      <c r="V209" s="41"/>
      <c r="W209" s="41"/>
      <c r="X209" s="41"/>
      <c r="Y209" s="41"/>
      <c r="Z209" s="41"/>
      <c r="AA209" s="41"/>
      <c r="AB209" s="41"/>
      <c r="AC209" s="43"/>
      <c r="AD209" s="6"/>
      <c r="AE209" s="44"/>
      <c r="AF209" s="44"/>
      <c r="AG209" s="44"/>
      <c r="AH209" s="44"/>
      <c r="AI209" s="44"/>
      <c r="AJ209" s="44"/>
      <c r="AK209" s="44"/>
      <c r="AL209" s="44"/>
    </row>
    <row r="210" spans="1:38" ht="15">
      <c r="A210" s="43"/>
      <c r="B210" s="69"/>
      <c r="C210" s="70"/>
      <c r="D210" s="6"/>
      <c r="E210" s="6"/>
      <c r="F210" s="6"/>
      <c r="G210" s="71"/>
      <c r="H210" s="6"/>
      <c r="I210" s="41"/>
      <c r="J210" s="41"/>
      <c r="K210" s="41"/>
      <c r="L210" s="41"/>
      <c r="M210" s="41"/>
      <c r="N210" s="6"/>
      <c r="O210" s="6"/>
      <c r="P210" s="6"/>
      <c r="Q210" s="6"/>
      <c r="R210" s="6"/>
      <c r="S210" s="6"/>
      <c r="T210" s="6"/>
      <c r="U210" s="6"/>
      <c r="V210" s="41"/>
      <c r="W210" s="41"/>
      <c r="X210" s="41"/>
      <c r="Y210" s="41"/>
      <c r="Z210" s="41"/>
      <c r="AA210" s="41"/>
      <c r="AB210" s="41"/>
      <c r="AC210" s="43"/>
      <c r="AD210" s="6"/>
      <c r="AE210" s="44"/>
      <c r="AF210" s="44"/>
      <c r="AG210" s="44"/>
      <c r="AH210" s="44"/>
      <c r="AI210" s="44"/>
      <c r="AJ210" s="44"/>
      <c r="AK210" s="44"/>
      <c r="AL210" s="44"/>
    </row>
    <row r="211" spans="1:38" ht="15">
      <c r="A211" s="43"/>
      <c r="B211" s="69"/>
      <c r="C211" s="70"/>
      <c r="D211" s="6"/>
      <c r="E211" s="6"/>
      <c r="F211" s="6"/>
      <c r="G211" s="71"/>
      <c r="H211" s="6"/>
      <c r="I211" s="41"/>
      <c r="J211" s="41"/>
      <c r="K211" s="41"/>
      <c r="L211" s="41"/>
      <c r="M211" s="6"/>
      <c r="N211" s="41"/>
      <c r="O211" s="41"/>
      <c r="P211" s="41"/>
      <c r="Q211" s="41"/>
      <c r="R211" s="41"/>
      <c r="S211" s="41"/>
      <c r="T211" s="41"/>
      <c r="U211" s="41"/>
      <c r="V211" s="41"/>
      <c r="W211" s="41"/>
      <c r="X211" s="41"/>
      <c r="Y211" s="41"/>
      <c r="Z211" s="41"/>
      <c r="AA211" s="41"/>
      <c r="AB211" s="41"/>
      <c r="AC211" s="43"/>
      <c r="AD211" s="6"/>
      <c r="AE211" s="44"/>
      <c r="AF211" s="44"/>
      <c r="AG211" s="44"/>
      <c r="AH211" s="44"/>
      <c r="AI211" s="44"/>
      <c r="AJ211" s="44"/>
      <c r="AK211" s="44"/>
      <c r="AL211" s="44"/>
    </row>
    <row r="212" spans="1:38" ht="15">
      <c r="A212" s="43"/>
      <c r="B212" s="69"/>
      <c r="C212" s="70"/>
      <c r="D212" s="6"/>
      <c r="E212" s="6"/>
      <c r="F212" s="6"/>
      <c r="G212" s="71"/>
      <c r="H212" s="6"/>
      <c r="I212" s="41"/>
      <c r="J212" s="41"/>
      <c r="K212" s="41"/>
      <c r="L212" s="41"/>
      <c r="M212" s="44"/>
      <c r="N212" s="41"/>
      <c r="O212" s="41"/>
      <c r="P212" s="41"/>
      <c r="Q212" s="41"/>
      <c r="R212" s="41"/>
      <c r="S212" s="41"/>
      <c r="T212" s="41"/>
      <c r="U212" s="41"/>
      <c r="V212" s="41"/>
      <c r="W212" s="41"/>
      <c r="X212" s="41"/>
      <c r="Y212" s="41"/>
      <c r="Z212" s="41"/>
      <c r="AA212" s="41"/>
      <c r="AB212" s="41"/>
      <c r="AC212" s="43"/>
      <c r="AD212" s="6"/>
      <c r="AE212" s="44"/>
      <c r="AF212" s="44"/>
      <c r="AG212" s="44"/>
      <c r="AH212" s="44"/>
      <c r="AI212" s="44"/>
      <c r="AJ212" s="44"/>
      <c r="AK212" s="44"/>
      <c r="AL212" s="44"/>
    </row>
    <row r="213" spans="1:38" ht="15">
      <c r="A213" s="43"/>
      <c r="B213" s="69"/>
      <c r="C213" s="70"/>
      <c r="D213" s="82"/>
      <c r="E213" s="6"/>
      <c r="F213" s="87"/>
      <c r="G213" s="83"/>
      <c r="H213" s="6"/>
      <c r="I213" s="41"/>
      <c r="J213" s="41"/>
      <c r="K213" s="41"/>
      <c r="L213" s="41"/>
      <c r="M213" s="44"/>
      <c r="N213" s="41"/>
      <c r="O213" s="41"/>
      <c r="P213" s="41"/>
      <c r="Q213" s="41"/>
      <c r="R213" s="41"/>
      <c r="S213" s="41"/>
      <c r="T213" s="41"/>
      <c r="U213" s="41"/>
      <c r="V213" s="41"/>
      <c r="W213" s="41"/>
      <c r="X213" s="41"/>
      <c r="Y213" s="41"/>
      <c r="Z213" s="41"/>
      <c r="AA213" s="41"/>
      <c r="AB213" s="41"/>
      <c r="AC213" s="43"/>
      <c r="AD213" s="6"/>
      <c r="AE213" s="44"/>
      <c r="AF213" s="44"/>
      <c r="AG213" s="44"/>
      <c r="AH213" s="44"/>
      <c r="AI213" s="44"/>
      <c r="AJ213" s="44"/>
      <c r="AK213" s="44"/>
      <c r="AL213" s="44"/>
    </row>
    <row r="214" spans="1:38" ht="15">
      <c r="A214" s="43"/>
      <c r="B214" s="69"/>
      <c r="C214" s="41"/>
      <c r="D214" s="44"/>
      <c r="E214" s="6"/>
      <c r="F214" s="44"/>
      <c r="G214" s="72"/>
      <c r="H214" s="6"/>
      <c r="I214" s="41"/>
      <c r="J214" s="41"/>
      <c r="K214" s="41"/>
      <c r="L214" s="41"/>
      <c r="M214" s="44"/>
      <c r="N214" s="41"/>
      <c r="O214" s="41"/>
      <c r="P214" s="41"/>
      <c r="Q214" s="41"/>
      <c r="R214" s="41"/>
      <c r="S214" s="41"/>
      <c r="T214" s="41"/>
      <c r="U214" s="41"/>
      <c r="V214" s="41"/>
      <c r="W214" s="41"/>
      <c r="X214" s="41"/>
      <c r="Y214" s="41"/>
      <c r="Z214" s="41"/>
      <c r="AA214" s="41"/>
      <c r="AB214" s="41"/>
      <c r="AC214" s="43"/>
      <c r="AD214" s="6"/>
      <c r="AE214" s="44"/>
      <c r="AF214" s="44"/>
      <c r="AG214" s="44"/>
      <c r="AH214" s="44"/>
      <c r="AI214" s="44"/>
      <c r="AJ214" s="44"/>
      <c r="AK214" s="44"/>
      <c r="AL214" s="44"/>
    </row>
    <row r="215" spans="1:38" ht="15">
      <c r="A215" s="73"/>
      <c r="B215" s="8"/>
      <c r="C215" s="70"/>
      <c r="D215" s="6"/>
      <c r="E215" s="6"/>
      <c r="F215" s="6"/>
      <c r="G215" s="71"/>
      <c r="H215" s="6"/>
      <c r="I215" s="41"/>
      <c r="J215" s="41"/>
      <c r="K215" s="41"/>
      <c r="L215" s="41"/>
      <c r="M215" s="41"/>
      <c r="N215" s="6"/>
      <c r="O215" s="6"/>
      <c r="P215" s="6"/>
      <c r="Q215" s="6"/>
      <c r="R215" s="6"/>
      <c r="S215" s="6"/>
      <c r="T215" s="6"/>
      <c r="U215" s="6"/>
      <c r="V215" s="6"/>
      <c r="W215" s="6"/>
      <c r="X215" s="41"/>
      <c r="Y215" s="41"/>
      <c r="Z215" s="41"/>
      <c r="AA215" s="41"/>
      <c r="AB215" s="41"/>
      <c r="AC215" s="43"/>
      <c r="AD215" s="6"/>
      <c r="AE215" s="6"/>
      <c r="AF215" s="44"/>
      <c r="AG215" s="6"/>
      <c r="AH215" s="6"/>
      <c r="AI215" s="6"/>
      <c r="AJ215" s="6"/>
      <c r="AK215" s="6"/>
      <c r="AL215" s="44"/>
    </row>
    <row r="216" spans="1:38" ht="15">
      <c r="A216" s="43"/>
      <c r="B216" s="69"/>
      <c r="C216" s="70"/>
      <c r="D216" s="6"/>
      <c r="E216" s="6"/>
      <c r="F216" s="6"/>
      <c r="G216" s="71"/>
      <c r="H216" s="6"/>
      <c r="I216" s="41"/>
      <c r="J216" s="41"/>
      <c r="K216" s="41"/>
      <c r="L216" s="41"/>
      <c r="M216" s="41"/>
      <c r="N216" s="41"/>
      <c r="O216" s="41"/>
      <c r="P216" s="41"/>
      <c r="Q216" s="6"/>
      <c r="R216" s="6"/>
      <c r="S216" s="6"/>
      <c r="T216" s="6"/>
      <c r="U216" s="6"/>
      <c r="V216" s="6"/>
      <c r="W216" s="6"/>
      <c r="X216" s="6"/>
      <c r="Y216" s="6"/>
      <c r="Z216" s="6"/>
      <c r="AA216" s="41"/>
      <c r="AB216" s="41"/>
      <c r="AC216" s="43"/>
      <c r="AD216" s="6"/>
      <c r="AE216" s="44"/>
      <c r="AF216" s="44"/>
      <c r="AG216" s="44"/>
      <c r="AH216" s="44"/>
      <c r="AI216" s="44"/>
      <c r="AJ216" s="44"/>
      <c r="AK216" s="44"/>
      <c r="AL216" s="44"/>
    </row>
    <row r="217" spans="1:38" ht="15">
      <c r="A217" s="43"/>
      <c r="B217" s="69"/>
      <c r="C217" s="70"/>
      <c r="D217" s="6"/>
      <c r="E217" s="6"/>
      <c r="F217" s="6"/>
      <c r="G217" s="71"/>
      <c r="H217" s="6"/>
      <c r="I217" s="41"/>
      <c r="J217" s="41"/>
      <c r="K217" s="41"/>
      <c r="L217" s="41"/>
      <c r="M217" s="41"/>
      <c r="N217" s="41"/>
      <c r="O217" s="41"/>
      <c r="P217" s="41"/>
      <c r="Q217" s="41"/>
      <c r="R217" s="41"/>
      <c r="S217" s="41"/>
      <c r="T217" s="41"/>
      <c r="U217" s="41"/>
      <c r="V217" s="41"/>
      <c r="W217" s="6"/>
      <c r="X217" s="6"/>
      <c r="Y217" s="6"/>
      <c r="Z217" s="6"/>
      <c r="AA217" s="41"/>
      <c r="AB217" s="41"/>
      <c r="AC217" s="43"/>
      <c r="AD217" s="6"/>
      <c r="AE217" s="44"/>
      <c r="AF217" s="44"/>
      <c r="AG217" s="44"/>
      <c r="AH217" s="44"/>
      <c r="AI217" s="44"/>
      <c r="AJ217" s="44"/>
      <c r="AK217" s="44"/>
      <c r="AL217" s="44"/>
    </row>
    <row r="218" spans="1:38" ht="15">
      <c r="A218" s="43"/>
      <c r="B218" s="69"/>
      <c r="C218" s="70"/>
      <c r="D218" s="6"/>
      <c r="E218" s="6"/>
      <c r="F218" s="6"/>
      <c r="G218" s="71"/>
      <c r="H218" s="6"/>
      <c r="I218" s="41"/>
      <c r="J218" s="41"/>
      <c r="K218" s="41"/>
      <c r="L218" s="41"/>
      <c r="M218" s="41"/>
      <c r="N218" s="41"/>
      <c r="O218" s="41"/>
      <c r="P218" s="41"/>
      <c r="Q218" s="41"/>
      <c r="R218" s="41"/>
      <c r="S218" s="41"/>
      <c r="T218" s="41"/>
      <c r="U218" s="41"/>
      <c r="V218" s="41"/>
      <c r="W218" s="6"/>
      <c r="X218" s="6"/>
      <c r="Y218" s="6"/>
      <c r="Z218" s="6"/>
      <c r="AA218" s="41"/>
      <c r="AB218" s="41"/>
      <c r="AC218" s="43"/>
      <c r="AD218" s="6"/>
      <c r="AE218" s="44"/>
      <c r="AF218" s="44"/>
      <c r="AG218" s="44"/>
      <c r="AH218" s="44"/>
      <c r="AI218" s="44"/>
      <c r="AJ218" s="44"/>
      <c r="AK218" s="44"/>
      <c r="AL218" s="44"/>
    </row>
    <row r="219" spans="1:38" ht="15">
      <c r="A219" s="43"/>
      <c r="B219" s="69"/>
      <c r="C219" s="70"/>
      <c r="D219" s="6"/>
      <c r="E219" s="6"/>
      <c r="F219" s="6"/>
      <c r="G219" s="71"/>
      <c r="H219" s="6"/>
      <c r="I219" s="41"/>
      <c r="J219" s="41"/>
      <c r="K219" s="41"/>
      <c r="L219" s="41"/>
      <c r="M219" s="41"/>
      <c r="N219" s="41"/>
      <c r="O219" s="41"/>
      <c r="P219" s="6"/>
      <c r="Q219" s="6"/>
      <c r="R219" s="6"/>
      <c r="S219" s="71"/>
      <c r="T219" s="6"/>
      <c r="U219" s="6"/>
      <c r="V219" s="6"/>
      <c r="W219" s="6"/>
      <c r="X219" s="6"/>
      <c r="Y219" s="6"/>
      <c r="Z219" s="41"/>
      <c r="AA219" s="41"/>
      <c r="AB219" s="41"/>
      <c r="AC219" s="43"/>
      <c r="AD219" s="6"/>
      <c r="AE219" s="44"/>
      <c r="AF219" s="44"/>
      <c r="AG219" s="44"/>
      <c r="AH219" s="44"/>
      <c r="AI219" s="44"/>
      <c r="AJ219" s="44"/>
      <c r="AK219" s="44"/>
      <c r="AL219" s="44"/>
    </row>
    <row r="220" spans="1:38" ht="15">
      <c r="A220" s="43"/>
      <c r="B220" s="69"/>
      <c r="C220" s="70"/>
      <c r="D220" s="6"/>
      <c r="E220" s="6"/>
      <c r="F220" s="6"/>
      <c r="G220" s="71"/>
      <c r="H220" s="6"/>
      <c r="I220" s="41"/>
      <c r="J220" s="41"/>
      <c r="K220" s="41"/>
      <c r="L220" s="41"/>
      <c r="M220" s="41"/>
      <c r="N220" s="41"/>
      <c r="O220" s="41"/>
      <c r="P220" s="44"/>
      <c r="Q220" s="41"/>
      <c r="R220" s="41"/>
      <c r="S220" s="41"/>
      <c r="T220" s="41"/>
      <c r="U220" s="41"/>
      <c r="V220" s="6"/>
      <c r="W220" s="6"/>
      <c r="X220" s="6"/>
      <c r="Y220" s="6"/>
      <c r="Z220" s="41"/>
      <c r="AA220" s="41"/>
      <c r="AB220" s="41"/>
      <c r="AC220" s="43"/>
      <c r="AD220" s="6"/>
      <c r="AE220" s="44"/>
      <c r="AF220" s="44"/>
      <c r="AG220" s="44"/>
      <c r="AH220" s="44"/>
      <c r="AI220" s="44"/>
      <c r="AJ220" s="44"/>
      <c r="AK220" s="44"/>
      <c r="AL220" s="6"/>
    </row>
    <row r="221" spans="1:38" ht="15">
      <c r="A221" s="43"/>
      <c r="B221" s="69"/>
      <c r="C221" s="70"/>
      <c r="D221" s="6"/>
      <c r="E221" s="6"/>
      <c r="F221" s="6"/>
      <c r="G221" s="71"/>
      <c r="H221" s="6"/>
      <c r="I221" s="41"/>
      <c r="J221" s="41"/>
      <c r="K221" s="41"/>
      <c r="L221" s="41"/>
      <c r="M221" s="41"/>
      <c r="N221" s="41"/>
      <c r="O221" s="41"/>
      <c r="P221" s="41"/>
      <c r="Q221" s="6"/>
      <c r="R221" s="6"/>
      <c r="S221" s="71"/>
      <c r="T221" s="6"/>
      <c r="U221" s="6"/>
      <c r="V221" s="6"/>
      <c r="W221" s="6"/>
      <c r="X221" s="6"/>
      <c r="Y221" s="6"/>
      <c r="Z221" s="6"/>
      <c r="AA221" s="41"/>
      <c r="AB221" s="41"/>
      <c r="AC221" s="43"/>
      <c r="AD221" s="6"/>
      <c r="AE221" s="44"/>
      <c r="AF221" s="44"/>
      <c r="AG221" s="44"/>
      <c r="AH221" s="44"/>
      <c r="AI221" s="44"/>
      <c r="AJ221" s="44"/>
      <c r="AK221" s="44"/>
      <c r="AL221" s="44"/>
    </row>
    <row r="222" spans="1:38" ht="15">
      <c r="A222" s="43"/>
      <c r="B222" s="69"/>
      <c r="C222" s="70"/>
      <c r="D222" s="6"/>
      <c r="E222" s="6"/>
      <c r="F222" s="6"/>
      <c r="G222" s="71"/>
      <c r="H222" s="6"/>
      <c r="I222" s="41"/>
      <c r="J222" s="41"/>
      <c r="K222" s="41"/>
      <c r="L222" s="41"/>
      <c r="M222" s="41"/>
      <c r="N222" s="41"/>
      <c r="O222" s="41"/>
      <c r="P222" s="41"/>
      <c r="Q222" s="41"/>
      <c r="R222" s="41"/>
      <c r="S222" s="41"/>
      <c r="T222" s="41"/>
      <c r="U222" s="41"/>
      <c r="V222" s="41"/>
      <c r="W222" s="6"/>
      <c r="X222" s="6"/>
      <c r="Y222" s="6"/>
      <c r="Z222" s="6"/>
      <c r="AA222" s="41"/>
      <c r="AB222" s="41"/>
      <c r="AC222" s="43"/>
      <c r="AD222" s="6"/>
      <c r="AE222" s="44"/>
      <c r="AF222" s="44"/>
      <c r="AG222" s="44"/>
      <c r="AH222" s="44"/>
      <c r="AI222" s="44"/>
      <c r="AJ222" s="44"/>
      <c r="AK222" s="44"/>
      <c r="AL222" s="6"/>
    </row>
    <row r="223" spans="1:38" ht="15">
      <c r="A223" s="43"/>
      <c r="B223" s="69"/>
      <c r="C223" s="70"/>
      <c r="D223" s="6"/>
      <c r="E223" s="6"/>
      <c r="F223" s="6"/>
      <c r="G223" s="71"/>
      <c r="H223" s="6"/>
      <c r="I223" s="6"/>
      <c r="J223" s="6"/>
      <c r="K223" s="6"/>
      <c r="L223" s="6"/>
      <c r="M223" s="6"/>
      <c r="N223" s="6"/>
      <c r="O223" s="6"/>
      <c r="P223" s="6"/>
      <c r="Q223" s="6"/>
      <c r="R223" s="6"/>
      <c r="S223" s="6"/>
      <c r="T223" s="6"/>
      <c r="U223" s="71"/>
      <c r="V223" s="41"/>
      <c r="W223" s="41"/>
      <c r="X223" s="41"/>
      <c r="Y223" s="41"/>
      <c r="Z223" s="41"/>
      <c r="AA223" s="41"/>
      <c r="AB223" s="41"/>
      <c r="AC223" s="43"/>
      <c r="AD223" s="6"/>
      <c r="AE223" s="44"/>
      <c r="AF223" s="44"/>
      <c r="AG223" s="44"/>
      <c r="AH223" s="44"/>
      <c r="AI223" s="44"/>
      <c r="AJ223" s="44"/>
      <c r="AK223" s="44"/>
      <c r="AL223" s="44"/>
    </row>
    <row r="224" spans="1:38" ht="15">
      <c r="A224" s="43"/>
      <c r="B224" s="69"/>
      <c r="C224" s="70"/>
      <c r="D224" s="6"/>
      <c r="E224" s="6"/>
      <c r="F224" s="6"/>
      <c r="G224" s="71"/>
      <c r="H224" s="6"/>
      <c r="I224" s="41"/>
      <c r="J224" s="41"/>
      <c r="K224" s="41"/>
      <c r="L224" s="41"/>
      <c r="M224" s="41"/>
      <c r="N224" s="6"/>
      <c r="O224" s="6"/>
      <c r="P224" s="6"/>
      <c r="Q224" s="6"/>
      <c r="R224" s="6"/>
      <c r="S224" s="6"/>
      <c r="T224" s="6"/>
      <c r="U224" s="71"/>
      <c r="V224" s="41"/>
      <c r="W224" s="41"/>
      <c r="X224" s="41"/>
      <c r="Y224" s="41"/>
      <c r="Z224" s="41"/>
      <c r="AA224" s="41"/>
      <c r="AB224" s="41"/>
      <c r="AC224" s="43"/>
      <c r="AD224" s="6"/>
      <c r="AE224" s="44"/>
      <c r="AF224" s="44"/>
      <c r="AG224" s="44"/>
      <c r="AH224" s="44"/>
      <c r="AI224" s="44"/>
      <c r="AJ224" s="44"/>
      <c r="AK224" s="44"/>
      <c r="AL224" s="44"/>
    </row>
    <row r="225" spans="1:38" ht="15">
      <c r="A225" s="43"/>
      <c r="B225" s="69"/>
      <c r="C225" s="41"/>
      <c r="D225" s="44"/>
      <c r="E225" s="6"/>
      <c r="F225" s="44"/>
      <c r="G225" s="72"/>
      <c r="H225" s="6"/>
      <c r="I225" s="41"/>
      <c r="J225" s="41"/>
      <c r="K225" s="41"/>
      <c r="L225" s="41"/>
      <c r="M225" s="41"/>
      <c r="N225" s="44"/>
      <c r="O225" s="44"/>
      <c r="P225" s="44"/>
      <c r="Q225" s="44"/>
      <c r="R225" s="44"/>
      <c r="S225" s="44"/>
      <c r="T225" s="44"/>
      <c r="U225" s="72"/>
      <c r="V225" s="41"/>
      <c r="W225" s="41"/>
      <c r="X225" s="41"/>
      <c r="Y225" s="41"/>
      <c r="Z225" s="41"/>
      <c r="AA225" s="41"/>
      <c r="AB225" s="41"/>
      <c r="AC225" s="43"/>
      <c r="AD225" s="6"/>
      <c r="AE225" s="44"/>
      <c r="AF225" s="44"/>
      <c r="AG225" s="44"/>
      <c r="AH225" s="44"/>
      <c r="AI225" s="44"/>
      <c r="AJ225" s="44"/>
      <c r="AK225" s="44"/>
      <c r="AL225" s="44"/>
    </row>
    <row r="226" spans="1:38" ht="15">
      <c r="A226" s="73"/>
      <c r="B226" s="8"/>
      <c r="C226" s="70"/>
      <c r="D226" s="6"/>
      <c r="E226" s="6"/>
      <c r="F226" s="6"/>
      <c r="G226" s="71"/>
      <c r="H226" s="6"/>
      <c r="I226" s="6"/>
      <c r="J226" s="6"/>
      <c r="K226" s="6"/>
      <c r="L226" s="6"/>
      <c r="M226" s="6"/>
      <c r="N226" s="6"/>
      <c r="O226" s="6"/>
      <c r="P226" s="6"/>
      <c r="Q226" s="6"/>
      <c r="R226" s="6"/>
      <c r="S226" s="6"/>
      <c r="T226" s="6"/>
      <c r="U226" s="6"/>
      <c r="V226" s="41"/>
      <c r="W226" s="41"/>
      <c r="X226" s="41"/>
      <c r="Y226" s="41"/>
      <c r="Z226" s="41"/>
      <c r="AA226" s="41"/>
      <c r="AB226" s="41"/>
      <c r="AC226" s="43"/>
      <c r="AD226" s="6"/>
      <c r="AE226" s="6"/>
      <c r="AF226" s="44"/>
      <c r="AG226" s="44"/>
      <c r="AH226" s="6"/>
      <c r="AI226" s="6"/>
      <c r="AJ226" s="6"/>
      <c r="AK226" s="6"/>
      <c r="AL226" s="44"/>
    </row>
    <row r="227" spans="1:38" ht="15">
      <c r="A227" s="43"/>
      <c r="B227" s="69"/>
      <c r="C227" s="70"/>
      <c r="D227" s="6"/>
      <c r="E227" s="6"/>
      <c r="F227" s="6"/>
      <c r="G227" s="71"/>
      <c r="H227" s="6"/>
      <c r="I227" s="41"/>
      <c r="J227" s="41"/>
      <c r="K227" s="41"/>
      <c r="L227" s="41"/>
      <c r="M227" s="41"/>
      <c r="N227" s="6"/>
      <c r="O227" s="6"/>
      <c r="P227" s="6"/>
      <c r="Q227" s="6"/>
      <c r="R227" s="6"/>
      <c r="S227" s="6"/>
      <c r="T227" s="6"/>
      <c r="U227" s="6"/>
      <c r="V227" s="41"/>
      <c r="W227" s="41"/>
      <c r="X227" s="41"/>
      <c r="Y227" s="41"/>
      <c r="Z227" s="41"/>
      <c r="AA227" s="41"/>
      <c r="AB227" s="41"/>
      <c r="AC227" s="43"/>
      <c r="AD227" s="6"/>
      <c r="AE227" s="44"/>
      <c r="AF227" s="44"/>
      <c r="AG227" s="44"/>
      <c r="AH227" s="44"/>
      <c r="AI227" s="44"/>
      <c r="AJ227" s="44"/>
      <c r="AK227" s="44"/>
      <c r="AL227" s="44"/>
    </row>
    <row r="228" spans="1:38" ht="15">
      <c r="A228" s="43"/>
      <c r="B228" s="69"/>
      <c r="C228" s="70"/>
      <c r="D228" s="6"/>
      <c r="E228" s="6"/>
      <c r="F228" s="6"/>
      <c r="G228" s="71"/>
      <c r="H228" s="6"/>
      <c r="I228" s="41"/>
      <c r="J228" s="41"/>
      <c r="K228" s="41"/>
      <c r="L228" s="41"/>
      <c r="M228" s="41"/>
      <c r="N228" s="6"/>
      <c r="O228" s="6"/>
      <c r="P228" s="6"/>
      <c r="Q228" s="6"/>
      <c r="R228" s="6"/>
      <c r="S228" s="6"/>
      <c r="T228" s="6"/>
      <c r="U228" s="6"/>
      <c r="V228" s="6"/>
      <c r="W228" s="6"/>
      <c r="X228" s="41"/>
      <c r="Y228" s="41"/>
      <c r="Z228" s="41"/>
      <c r="AA228" s="41"/>
      <c r="AB228" s="41"/>
      <c r="AC228" s="43"/>
      <c r="AD228" s="6"/>
      <c r="AE228" s="44"/>
      <c r="AF228" s="44"/>
      <c r="AG228" s="44"/>
      <c r="AH228" s="44"/>
      <c r="AI228" s="44"/>
      <c r="AJ228" s="44"/>
      <c r="AK228" s="44"/>
      <c r="AL228" s="44"/>
    </row>
    <row r="229" spans="1:38" ht="15">
      <c r="A229" s="43"/>
      <c r="B229" s="69"/>
      <c r="C229" s="70"/>
      <c r="D229" s="6"/>
      <c r="E229" s="6"/>
      <c r="F229" s="6"/>
      <c r="G229" s="71"/>
      <c r="H229" s="6"/>
      <c r="I229" s="41"/>
      <c r="J229" s="41"/>
      <c r="K229" s="41"/>
      <c r="L229" s="41"/>
      <c r="M229" s="41"/>
      <c r="N229" s="41"/>
      <c r="O229" s="41"/>
      <c r="P229" s="6"/>
      <c r="Q229" s="41"/>
      <c r="R229" s="41"/>
      <c r="S229" s="41"/>
      <c r="T229" s="41"/>
      <c r="U229" s="41"/>
      <c r="V229" s="41"/>
      <c r="W229" s="41"/>
      <c r="X229" s="41"/>
      <c r="Y229" s="41"/>
      <c r="Z229" s="41"/>
      <c r="AA229" s="41"/>
      <c r="AB229" s="41"/>
      <c r="AC229" s="43"/>
      <c r="AD229" s="6"/>
      <c r="AE229" s="44"/>
      <c r="AF229" s="44"/>
      <c r="AG229" s="44"/>
      <c r="AH229" s="44"/>
      <c r="AI229" s="44"/>
      <c r="AJ229" s="44"/>
      <c r="AK229" s="44"/>
      <c r="AL229" s="44"/>
    </row>
    <row r="230" spans="1:38" ht="15">
      <c r="A230" s="43"/>
      <c r="B230" s="69"/>
      <c r="C230" s="41"/>
      <c r="D230" s="44"/>
      <c r="E230" s="6"/>
      <c r="F230" s="44"/>
      <c r="G230" s="72"/>
      <c r="H230" s="6"/>
      <c r="I230" s="41"/>
      <c r="J230" s="41"/>
      <c r="K230" s="41"/>
      <c r="L230" s="41"/>
      <c r="M230" s="41"/>
      <c r="N230" s="41"/>
      <c r="O230" s="41"/>
      <c r="P230" s="44"/>
      <c r="Q230" s="41"/>
      <c r="R230" s="41"/>
      <c r="S230" s="41"/>
      <c r="T230" s="41"/>
      <c r="U230" s="41"/>
      <c r="V230" s="41"/>
      <c r="W230" s="41"/>
      <c r="X230" s="41"/>
      <c r="Y230" s="41"/>
      <c r="Z230" s="41"/>
      <c r="AA230" s="41"/>
      <c r="AB230" s="41"/>
      <c r="AC230" s="43"/>
      <c r="AD230" s="6"/>
      <c r="AE230" s="44"/>
      <c r="AF230" s="44"/>
      <c r="AG230" s="44"/>
      <c r="AH230" s="44"/>
      <c r="AI230" s="44"/>
      <c r="AJ230" s="44"/>
      <c r="AK230" s="44"/>
      <c r="AL230" s="44"/>
    </row>
    <row r="231" spans="1:38" ht="15">
      <c r="A231" s="73"/>
      <c r="B231" s="8"/>
      <c r="C231" s="70"/>
      <c r="D231" s="6"/>
      <c r="E231" s="6"/>
      <c r="F231" s="6"/>
      <c r="G231" s="71"/>
      <c r="H231" s="6"/>
      <c r="I231" s="41"/>
      <c r="J231" s="41"/>
      <c r="K231" s="41"/>
      <c r="L231" s="41"/>
      <c r="M231" s="41"/>
      <c r="N231" s="6"/>
      <c r="O231" s="6"/>
      <c r="P231" s="6"/>
      <c r="Q231" s="6"/>
      <c r="R231" s="6"/>
      <c r="S231" s="6"/>
      <c r="T231" s="6"/>
      <c r="U231" s="6"/>
      <c r="V231" s="6"/>
      <c r="W231" s="6"/>
      <c r="X231" s="41"/>
      <c r="Y231" s="41"/>
      <c r="Z231" s="41"/>
      <c r="AA231" s="41"/>
      <c r="AB231" s="41"/>
      <c r="AC231" s="43"/>
      <c r="AD231" s="6"/>
      <c r="AE231" s="6"/>
      <c r="AF231" s="44"/>
      <c r="AG231" s="44"/>
      <c r="AH231" s="6"/>
      <c r="AI231" s="6"/>
      <c r="AJ231" s="6"/>
      <c r="AK231" s="6"/>
      <c r="AL231" s="44"/>
    </row>
    <row r="232" spans="1:38" ht="15">
      <c r="A232" s="43"/>
      <c r="B232" s="8"/>
      <c r="C232" s="70"/>
      <c r="D232" s="6"/>
      <c r="E232" s="6"/>
      <c r="F232" s="6"/>
      <c r="G232" s="71"/>
      <c r="H232" s="6"/>
      <c r="I232" s="41"/>
      <c r="J232" s="41"/>
      <c r="K232" s="41"/>
      <c r="L232" s="41"/>
      <c r="M232" s="41"/>
      <c r="N232" s="6"/>
      <c r="O232" s="6"/>
      <c r="P232" s="6"/>
      <c r="Q232" s="6"/>
      <c r="R232" s="6"/>
      <c r="S232" s="6"/>
      <c r="T232" s="6"/>
      <c r="U232" s="6"/>
      <c r="V232" s="6"/>
      <c r="W232" s="6"/>
      <c r="X232" s="41"/>
      <c r="Y232" s="41"/>
      <c r="Z232" s="41"/>
      <c r="AA232" s="41"/>
      <c r="AB232" s="41"/>
      <c r="AC232" s="43"/>
      <c r="AD232" s="6"/>
      <c r="AE232" s="44"/>
      <c r="AF232" s="44"/>
      <c r="AG232" s="44"/>
      <c r="AH232" s="44"/>
      <c r="AI232" s="44"/>
      <c r="AJ232" s="44"/>
      <c r="AK232" s="44"/>
      <c r="AL232" s="44"/>
    </row>
    <row r="233" spans="1:38" ht="15">
      <c r="A233" s="43"/>
      <c r="B233" s="69"/>
      <c r="C233" s="70"/>
      <c r="D233" s="6"/>
      <c r="E233" s="6"/>
      <c r="F233" s="6"/>
      <c r="G233" s="71"/>
      <c r="H233" s="6"/>
      <c r="I233" s="6"/>
      <c r="J233" s="6"/>
      <c r="K233" s="6"/>
      <c r="L233" s="6"/>
      <c r="M233" s="6"/>
      <c r="N233" s="6"/>
      <c r="O233" s="6"/>
      <c r="P233" s="6"/>
      <c r="Q233" s="6"/>
      <c r="R233" s="6"/>
      <c r="S233" s="41"/>
      <c r="T233" s="41"/>
      <c r="U233" s="41"/>
      <c r="V233" s="41"/>
      <c r="W233" s="41"/>
      <c r="X233" s="41"/>
      <c r="Y233" s="41"/>
      <c r="Z233" s="41"/>
      <c r="AA233" s="41"/>
      <c r="AB233" s="41"/>
      <c r="AC233" s="43"/>
      <c r="AD233" s="6"/>
      <c r="AE233" s="44"/>
      <c r="AF233" s="44"/>
      <c r="AG233" s="44"/>
      <c r="AH233" s="44"/>
      <c r="AI233" s="44"/>
      <c r="AJ233" s="44"/>
      <c r="AK233" s="44"/>
      <c r="AL233" s="44"/>
    </row>
    <row r="234" spans="1:38" ht="15">
      <c r="A234" s="43"/>
      <c r="B234" s="69"/>
      <c r="C234" s="70"/>
      <c r="D234" s="6"/>
      <c r="E234" s="6"/>
      <c r="F234" s="6"/>
      <c r="G234" s="71"/>
      <c r="H234" s="6"/>
      <c r="I234" s="6"/>
      <c r="J234" s="6"/>
      <c r="K234" s="6"/>
      <c r="L234" s="6"/>
      <c r="M234" s="6"/>
      <c r="N234" s="6"/>
      <c r="O234" s="6"/>
      <c r="P234" s="6"/>
      <c r="Q234" s="6"/>
      <c r="R234" s="6"/>
      <c r="S234" s="41"/>
      <c r="T234" s="41"/>
      <c r="U234" s="41"/>
      <c r="V234" s="41"/>
      <c r="W234" s="41"/>
      <c r="X234" s="41"/>
      <c r="Y234" s="41"/>
      <c r="Z234" s="41"/>
      <c r="AA234" s="41"/>
      <c r="AB234" s="41"/>
      <c r="AC234" s="43"/>
      <c r="AD234" s="6"/>
      <c r="AE234" s="44"/>
      <c r="AF234" s="44"/>
      <c r="AG234" s="44"/>
      <c r="AH234" s="44"/>
      <c r="AI234" s="44"/>
      <c r="AJ234" s="44"/>
      <c r="AK234" s="44"/>
      <c r="AL234" s="44"/>
    </row>
    <row r="235" spans="1:38" ht="15">
      <c r="A235" s="43"/>
      <c r="B235" s="69"/>
      <c r="C235" s="70"/>
      <c r="D235" s="6"/>
      <c r="E235" s="6"/>
      <c r="F235" s="6"/>
      <c r="G235" s="71"/>
      <c r="H235" s="6"/>
      <c r="I235" s="41"/>
      <c r="J235" s="41"/>
      <c r="K235" s="41"/>
      <c r="L235" s="41"/>
      <c r="M235" s="41"/>
      <c r="N235" s="41"/>
      <c r="O235" s="41"/>
      <c r="P235" s="41"/>
      <c r="Q235" s="41"/>
      <c r="R235" s="41"/>
      <c r="S235" s="41"/>
      <c r="T235" s="41"/>
      <c r="U235" s="41"/>
      <c r="V235" s="41"/>
      <c r="W235" s="41"/>
      <c r="X235" s="41"/>
      <c r="Y235" s="41"/>
      <c r="Z235" s="41"/>
      <c r="AA235" s="41"/>
      <c r="AB235" s="41"/>
      <c r="AC235" s="43"/>
      <c r="AD235" s="6"/>
      <c r="AE235" s="44"/>
      <c r="AF235" s="44"/>
      <c r="AG235" s="44"/>
      <c r="AH235" s="44"/>
      <c r="AI235" s="44"/>
      <c r="AJ235" s="44"/>
      <c r="AK235" s="44"/>
      <c r="AL235" s="44"/>
    </row>
    <row r="236" spans="1:38" ht="15">
      <c r="A236" s="43"/>
      <c r="B236" s="69"/>
      <c r="C236" s="70"/>
      <c r="D236" s="44"/>
      <c r="E236" s="6"/>
      <c r="F236" s="6"/>
      <c r="G236" s="71"/>
      <c r="H236" s="6"/>
      <c r="I236" s="41"/>
      <c r="J236" s="41"/>
      <c r="K236" s="41"/>
      <c r="L236" s="41"/>
      <c r="M236" s="41"/>
      <c r="N236" s="41"/>
      <c r="O236" s="41"/>
      <c r="P236" s="41"/>
      <c r="Q236" s="41"/>
      <c r="R236" s="41"/>
      <c r="S236" s="41"/>
      <c r="T236" s="41"/>
      <c r="U236" s="41"/>
      <c r="V236" s="41"/>
      <c r="W236" s="41"/>
      <c r="X236" s="41"/>
      <c r="Y236" s="41"/>
      <c r="Z236" s="41"/>
      <c r="AA236" s="41"/>
      <c r="AB236" s="41"/>
      <c r="AC236" s="43"/>
      <c r="AD236" s="6"/>
      <c r="AE236" s="44"/>
      <c r="AF236" s="44"/>
      <c r="AG236" s="44"/>
      <c r="AH236" s="44"/>
      <c r="AI236" s="44"/>
      <c r="AJ236" s="44"/>
      <c r="AK236" s="44"/>
      <c r="AL236" s="44"/>
    </row>
    <row r="237" spans="1:38" ht="15">
      <c r="A237" s="43"/>
      <c r="B237" s="69"/>
      <c r="C237" s="70"/>
      <c r="D237" s="44"/>
      <c r="E237" s="6"/>
      <c r="F237" s="6"/>
      <c r="G237" s="71"/>
      <c r="H237" s="6"/>
      <c r="I237" s="41"/>
      <c r="J237" s="41"/>
      <c r="K237" s="41"/>
      <c r="L237" s="41"/>
      <c r="M237" s="41"/>
      <c r="N237" s="41"/>
      <c r="O237" s="41"/>
      <c r="P237" s="41"/>
      <c r="Q237" s="41"/>
      <c r="R237" s="41"/>
      <c r="S237" s="41"/>
      <c r="T237" s="41"/>
      <c r="U237" s="41"/>
      <c r="V237" s="41"/>
      <c r="W237" s="41"/>
      <c r="X237" s="41"/>
      <c r="Y237" s="41"/>
      <c r="Z237" s="41"/>
      <c r="AA237" s="41"/>
      <c r="AB237" s="41"/>
      <c r="AC237" s="43"/>
      <c r="AD237" s="6"/>
      <c r="AE237" s="44"/>
      <c r="AF237" s="44"/>
      <c r="AG237" s="44"/>
      <c r="AH237" s="44"/>
      <c r="AI237" s="44"/>
      <c r="AJ237" s="44"/>
      <c r="AK237" s="44"/>
      <c r="AL237" s="44"/>
    </row>
    <row r="238" spans="1:38" ht="15">
      <c r="A238" s="43"/>
      <c r="B238" s="69"/>
      <c r="C238" s="70"/>
      <c r="D238" s="44"/>
      <c r="E238" s="6"/>
      <c r="F238" s="6"/>
      <c r="G238" s="71"/>
      <c r="H238" s="6"/>
      <c r="I238" s="41"/>
      <c r="J238" s="41"/>
      <c r="K238" s="41"/>
      <c r="L238" s="41"/>
      <c r="M238" s="41"/>
      <c r="N238" s="41"/>
      <c r="O238" s="41"/>
      <c r="P238" s="41"/>
      <c r="Q238" s="41"/>
      <c r="R238" s="41"/>
      <c r="S238" s="41"/>
      <c r="T238" s="41"/>
      <c r="U238" s="41"/>
      <c r="V238" s="41"/>
      <c r="W238" s="41"/>
      <c r="X238" s="41"/>
      <c r="Y238" s="41"/>
      <c r="Z238" s="41"/>
      <c r="AA238" s="41"/>
      <c r="AB238" s="41"/>
      <c r="AC238" s="43"/>
      <c r="AD238" s="6"/>
      <c r="AE238" s="44"/>
      <c r="AF238" s="44"/>
      <c r="AG238" s="44"/>
      <c r="AH238" s="44"/>
      <c r="AI238" s="44"/>
      <c r="AJ238" s="44"/>
      <c r="AK238" s="44"/>
      <c r="AL238" s="44"/>
    </row>
    <row r="239" spans="1:38" ht="15">
      <c r="A239" s="43"/>
      <c r="B239" s="69"/>
      <c r="C239" s="41"/>
      <c r="D239" s="44"/>
      <c r="E239" s="6"/>
      <c r="F239" s="44"/>
      <c r="G239" s="72"/>
      <c r="H239" s="6"/>
      <c r="I239" s="41"/>
      <c r="J239" s="41"/>
      <c r="K239" s="41"/>
      <c r="L239" s="41"/>
      <c r="M239" s="41"/>
      <c r="N239" s="41"/>
      <c r="O239" s="41"/>
      <c r="P239" s="44"/>
      <c r="Q239" s="41"/>
      <c r="R239" s="41"/>
      <c r="S239" s="41"/>
      <c r="T239" s="41"/>
      <c r="U239" s="41"/>
      <c r="V239" s="41"/>
      <c r="W239" s="41"/>
      <c r="X239" s="41"/>
      <c r="Y239" s="41"/>
      <c r="Z239" s="41"/>
      <c r="AA239" s="41"/>
      <c r="AB239" s="41"/>
      <c r="AC239" s="43"/>
      <c r="AD239" s="6"/>
      <c r="AE239" s="44"/>
      <c r="AF239" s="44"/>
      <c r="AG239" s="44"/>
      <c r="AH239" s="44"/>
      <c r="AI239" s="44"/>
      <c r="AJ239" s="44"/>
      <c r="AK239" s="44"/>
      <c r="AL239" s="44"/>
    </row>
    <row r="240" spans="1:38" ht="15">
      <c r="A240" s="73"/>
      <c r="B240" s="8"/>
      <c r="C240" s="70"/>
      <c r="D240" s="6"/>
      <c r="E240" s="6"/>
      <c r="F240" s="6"/>
      <c r="G240" s="71"/>
      <c r="H240" s="6"/>
      <c r="I240" s="41"/>
      <c r="J240" s="41"/>
      <c r="K240" s="41"/>
      <c r="L240" s="41"/>
      <c r="M240" s="41"/>
      <c r="N240" s="6"/>
      <c r="O240" s="6"/>
      <c r="P240" s="6"/>
      <c r="Q240" s="6"/>
      <c r="R240" s="6"/>
      <c r="S240" s="6"/>
      <c r="T240" s="6"/>
      <c r="U240" s="6"/>
      <c r="V240" s="6"/>
      <c r="W240" s="6"/>
      <c r="X240" s="41"/>
      <c r="Y240" s="41"/>
      <c r="Z240" s="41"/>
      <c r="AA240" s="41"/>
      <c r="AB240" s="41"/>
      <c r="AC240" s="43"/>
      <c r="AD240" s="6"/>
      <c r="AE240" s="6"/>
      <c r="AF240" s="44"/>
      <c r="AG240" s="44"/>
      <c r="AH240" s="6"/>
      <c r="AI240" s="6"/>
      <c r="AJ240" s="6"/>
      <c r="AK240" s="6"/>
      <c r="AL240" s="44"/>
    </row>
    <row r="241" spans="1:38" ht="15">
      <c r="A241" s="43"/>
      <c r="B241" s="69"/>
      <c r="C241" s="70"/>
      <c r="D241" s="6"/>
      <c r="E241" s="6"/>
      <c r="F241" s="6"/>
      <c r="G241" s="71"/>
      <c r="H241" s="6"/>
      <c r="I241" s="41"/>
      <c r="J241" s="41"/>
      <c r="K241" s="41"/>
      <c r="L241" s="41"/>
      <c r="M241" s="41"/>
      <c r="N241" s="41"/>
      <c r="O241" s="41"/>
      <c r="P241" s="41"/>
      <c r="Q241" s="6"/>
      <c r="R241" s="6"/>
      <c r="S241" s="6"/>
      <c r="T241" s="6"/>
      <c r="U241" s="6"/>
      <c r="V241" s="6"/>
      <c r="W241" s="6"/>
      <c r="X241" s="6"/>
      <c r="Y241" s="6"/>
      <c r="Z241" s="6"/>
      <c r="AA241" s="41"/>
      <c r="AB241" s="41"/>
      <c r="AC241" s="43"/>
      <c r="AD241" s="6"/>
      <c r="AE241" s="44"/>
      <c r="AF241" s="44"/>
      <c r="AG241" s="44"/>
      <c r="AH241" s="44"/>
      <c r="AI241" s="44"/>
      <c r="AJ241" s="44"/>
      <c r="AK241" s="44"/>
      <c r="AL241" s="44"/>
    </row>
    <row r="242" spans="1:38" ht="15">
      <c r="A242" s="43"/>
      <c r="B242" s="69"/>
      <c r="C242" s="70"/>
      <c r="D242" s="6"/>
      <c r="E242" s="6"/>
      <c r="F242" s="6"/>
      <c r="G242" s="71"/>
      <c r="H242" s="6"/>
      <c r="I242" s="41"/>
      <c r="J242" s="41"/>
      <c r="K242" s="41"/>
      <c r="L242" s="41"/>
      <c r="M242" s="41"/>
      <c r="N242" s="41"/>
      <c r="O242" s="41"/>
      <c r="P242" s="41"/>
      <c r="Q242" s="41"/>
      <c r="R242" s="41"/>
      <c r="S242" s="41"/>
      <c r="T242" s="41"/>
      <c r="U242" s="41"/>
      <c r="V242" s="41"/>
      <c r="W242" s="6"/>
      <c r="X242" s="6"/>
      <c r="Y242" s="6"/>
      <c r="Z242" s="6"/>
      <c r="AA242" s="41"/>
      <c r="AB242" s="41"/>
      <c r="AC242" s="43"/>
      <c r="AD242" s="6"/>
      <c r="AE242" s="44"/>
      <c r="AF242" s="44"/>
      <c r="AG242" s="44"/>
      <c r="AH242" s="44"/>
      <c r="AI242" s="44"/>
      <c r="AJ242" s="44"/>
      <c r="AK242" s="44"/>
      <c r="AL242" s="6"/>
    </row>
    <row r="243" spans="1:38" ht="15">
      <c r="A243" s="43"/>
      <c r="B243" s="69"/>
      <c r="C243" s="70"/>
      <c r="D243" s="6"/>
      <c r="E243" s="6"/>
      <c r="F243" s="6"/>
      <c r="G243" s="71"/>
      <c r="H243" s="6"/>
      <c r="I243" s="41"/>
      <c r="J243" s="41"/>
      <c r="K243" s="41"/>
      <c r="L243" s="41"/>
      <c r="M243" s="41"/>
      <c r="N243" s="41"/>
      <c r="O243" s="41"/>
      <c r="P243" s="41"/>
      <c r="Q243" s="6"/>
      <c r="R243" s="6"/>
      <c r="S243" s="6"/>
      <c r="T243" s="6"/>
      <c r="U243" s="6"/>
      <c r="V243" s="6"/>
      <c r="W243" s="6"/>
      <c r="X243" s="6"/>
      <c r="Y243" s="6"/>
      <c r="Z243" s="6"/>
      <c r="AA243" s="41"/>
      <c r="AB243" s="41"/>
      <c r="AC243" s="43"/>
      <c r="AD243" s="6"/>
      <c r="AE243" s="44"/>
      <c r="AF243" s="44"/>
      <c r="AG243" s="44"/>
      <c r="AH243" s="44"/>
      <c r="AI243" s="44"/>
      <c r="AJ243" s="44"/>
      <c r="AK243" s="44"/>
      <c r="AL243" s="44"/>
    </row>
    <row r="244" spans="1:38" ht="15">
      <c r="A244" s="43"/>
      <c r="B244" s="69"/>
      <c r="C244" s="70"/>
      <c r="D244" s="6"/>
      <c r="E244" s="6"/>
      <c r="F244" s="6"/>
      <c r="G244" s="71"/>
      <c r="H244" s="6"/>
      <c r="I244" s="41"/>
      <c r="J244" s="41"/>
      <c r="K244" s="41"/>
      <c r="L244" s="41"/>
      <c r="M244" s="41"/>
      <c r="N244" s="41"/>
      <c r="O244" s="41"/>
      <c r="P244" s="41"/>
      <c r="Q244" s="41"/>
      <c r="R244" s="41"/>
      <c r="S244" s="41"/>
      <c r="T244" s="41"/>
      <c r="U244" s="41"/>
      <c r="V244" s="41"/>
      <c r="W244" s="6"/>
      <c r="X244" s="6"/>
      <c r="Y244" s="6"/>
      <c r="Z244" s="6"/>
      <c r="AA244" s="41"/>
      <c r="AB244" s="41"/>
      <c r="AC244" s="43"/>
      <c r="AD244" s="6"/>
      <c r="AE244" s="44"/>
      <c r="AF244" s="44"/>
      <c r="AG244" s="44"/>
      <c r="AH244" s="44"/>
      <c r="AI244" s="44"/>
      <c r="AJ244" s="44"/>
      <c r="AK244" s="44"/>
      <c r="AL244" s="6"/>
    </row>
    <row r="245" spans="1:38" ht="15">
      <c r="A245" s="43"/>
      <c r="B245" s="69"/>
      <c r="C245" s="70"/>
      <c r="D245" s="6"/>
      <c r="E245" s="6"/>
      <c r="F245" s="6"/>
      <c r="G245" s="71"/>
      <c r="H245" s="6"/>
      <c r="I245" s="6"/>
      <c r="J245" s="6"/>
      <c r="K245" s="6"/>
      <c r="L245" s="6"/>
      <c r="M245" s="6"/>
      <c r="N245" s="6"/>
      <c r="O245" s="6"/>
      <c r="P245" s="6"/>
      <c r="Q245" s="6"/>
      <c r="R245" s="6"/>
      <c r="S245" s="6"/>
      <c r="T245" s="6"/>
      <c r="U245" s="6"/>
      <c r="V245" s="41"/>
      <c r="W245" s="41"/>
      <c r="X245" s="41"/>
      <c r="Y245" s="41"/>
      <c r="Z245" s="41"/>
      <c r="AA245" s="41"/>
      <c r="AB245" s="41"/>
      <c r="AC245" s="43"/>
      <c r="AD245" s="6"/>
      <c r="AE245" s="44"/>
      <c r="AF245" s="44"/>
      <c r="AG245" s="44"/>
      <c r="AH245" s="44"/>
      <c r="AI245" s="44"/>
      <c r="AJ245" s="44"/>
      <c r="AK245" s="44"/>
      <c r="AL245" s="44"/>
    </row>
    <row r="246" spans="1:38" ht="15">
      <c r="A246" s="43"/>
      <c r="B246" s="69"/>
      <c r="C246" s="70"/>
      <c r="D246" s="6"/>
      <c r="E246" s="6"/>
      <c r="F246" s="6"/>
      <c r="G246" s="71"/>
      <c r="H246" s="6"/>
      <c r="I246" s="41"/>
      <c r="J246" s="41"/>
      <c r="K246" s="41"/>
      <c r="L246" s="41"/>
      <c r="M246" s="41"/>
      <c r="N246" s="6"/>
      <c r="O246" s="6"/>
      <c r="P246" s="6"/>
      <c r="Q246" s="6"/>
      <c r="R246" s="6"/>
      <c r="S246" s="6"/>
      <c r="T246" s="6"/>
      <c r="U246" s="6"/>
      <c r="V246" s="41"/>
      <c r="W246" s="41"/>
      <c r="X246" s="41"/>
      <c r="Y246" s="41"/>
      <c r="Z246" s="41"/>
      <c r="AA246" s="41"/>
      <c r="AB246" s="41"/>
      <c r="AC246" s="43"/>
      <c r="AD246" s="6"/>
      <c r="AE246" s="44"/>
      <c r="AF246" s="44"/>
      <c r="AG246" s="44"/>
      <c r="AH246" s="44"/>
      <c r="AI246" s="44"/>
      <c r="AJ246" s="44"/>
      <c r="AK246" s="44"/>
      <c r="AL246" s="44"/>
    </row>
    <row r="247" spans="1:38" ht="15">
      <c r="A247" s="43"/>
      <c r="B247" s="69"/>
      <c r="C247" s="70"/>
      <c r="D247" s="6"/>
      <c r="E247" s="6"/>
      <c r="F247" s="6"/>
      <c r="G247" s="71"/>
      <c r="H247" s="6"/>
      <c r="I247" s="41"/>
      <c r="J247" s="41"/>
      <c r="K247" s="41"/>
      <c r="L247" s="41"/>
      <c r="M247" s="41"/>
      <c r="N247" s="70"/>
      <c r="O247" s="41"/>
      <c r="P247" s="41"/>
      <c r="Q247" s="41"/>
      <c r="R247" s="41"/>
      <c r="S247" s="41"/>
      <c r="T247" s="41"/>
      <c r="U247" s="41"/>
      <c r="V247" s="41"/>
      <c r="W247" s="41"/>
      <c r="X247" s="41"/>
      <c r="Y247" s="41"/>
      <c r="Z247" s="41"/>
      <c r="AA247" s="41"/>
      <c r="AB247" s="41"/>
      <c r="AC247" s="43"/>
      <c r="AD247" s="6"/>
      <c r="AE247" s="44"/>
      <c r="AF247" s="44"/>
      <c r="AG247" s="44"/>
      <c r="AH247" s="44"/>
      <c r="AI247" s="44"/>
      <c r="AJ247" s="44"/>
      <c r="AK247" s="44"/>
      <c r="AL247" s="44"/>
    </row>
    <row r="248" spans="1:38" ht="15">
      <c r="A248" s="43"/>
      <c r="B248" s="69"/>
      <c r="C248" s="70"/>
      <c r="D248" s="6"/>
      <c r="E248" s="6"/>
      <c r="F248" s="6"/>
      <c r="G248" s="71"/>
      <c r="H248" s="6"/>
      <c r="I248" s="41"/>
      <c r="J248" s="41"/>
      <c r="K248" s="41"/>
      <c r="L248" s="41"/>
      <c r="M248" s="41"/>
      <c r="N248" s="41"/>
      <c r="O248" s="41"/>
      <c r="P248" s="6"/>
      <c r="Q248" s="6"/>
      <c r="R248" s="6"/>
      <c r="S248" s="6"/>
      <c r="T248" s="6"/>
      <c r="U248" s="6"/>
      <c r="V248" s="6"/>
      <c r="W248" s="6"/>
      <c r="X248" s="41"/>
      <c r="Y248" s="41"/>
      <c r="Z248" s="41"/>
      <c r="AA248" s="41"/>
      <c r="AB248" s="41"/>
      <c r="AC248" s="43"/>
      <c r="AD248" s="6"/>
      <c r="AE248" s="44"/>
      <c r="AF248" s="44"/>
      <c r="AG248" s="44"/>
      <c r="AH248" s="44"/>
      <c r="AI248" s="44"/>
      <c r="AJ248" s="44"/>
      <c r="AK248" s="44"/>
      <c r="AL248" s="44"/>
    </row>
    <row r="249" spans="1:38" ht="15">
      <c r="A249" s="43"/>
      <c r="B249" s="69"/>
      <c r="C249" s="70"/>
      <c r="D249" s="6"/>
      <c r="E249" s="6"/>
      <c r="F249" s="6"/>
      <c r="G249" s="71"/>
      <c r="H249" s="6"/>
      <c r="I249" s="41"/>
      <c r="J249" s="41"/>
      <c r="K249" s="41"/>
      <c r="L249" s="41"/>
      <c r="M249" s="41"/>
      <c r="N249" s="41"/>
      <c r="O249" s="41"/>
      <c r="P249" s="41"/>
      <c r="Q249" s="41"/>
      <c r="R249" s="41"/>
      <c r="S249" s="41"/>
      <c r="T249" s="6"/>
      <c r="U249" s="6"/>
      <c r="V249" s="6"/>
      <c r="W249" s="6"/>
      <c r="X249" s="41"/>
      <c r="Y249" s="41"/>
      <c r="Z249" s="41"/>
      <c r="AA249" s="41"/>
      <c r="AB249" s="41"/>
      <c r="AC249" s="43"/>
      <c r="AD249" s="6"/>
      <c r="AE249" s="44"/>
      <c r="AF249" s="44"/>
      <c r="AG249" s="44"/>
      <c r="AH249" s="44"/>
      <c r="AI249" s="44"/>
      <c r="AJ249" s="44"/>
      <c r="AK249" s="44"/>
      <c r="AL249" s="44"/>
    </row>
    <row r="250" spans="1:38" ht="15">
      <c r="A250" s="43"/>
      <c r="B250" s="69"/>
      <c r="C250" s="70"/>
      <c r="D250" s="6"/>
      <c r="E250" s="6"/>
      <c r="F250" s="6"/>
      <c r="G250" s="71"/>
      <c r="H250" s="6"/>
      <c r="I250" s="41"/>
      <c r="J250" s="41"/>
      <c r="K250" s="41"/>
      <c r="L250" s="41"/>
      <c r="M250" s="41"/>
      <c r="N250" s="41"/>
      <c r="O250" s="41"/>
      <c r="P250" s="6"/>
      <c r="Q250" s="6"/>
      <c r="R250" s="6"/>
      <c r="S250" s="6"/>
      <c r="T250" s="6"/>
      <c r="U250" s="6"/>
      <c r="V250" s="6"/>
      <c r="W250" s="6"/>
      <c r="X250" s="6"/>
      <c r="Y250" s="6"/>
      <c r="Z250" s="41"/>
      <c r="AA250" s="41"/>
      <c r="AB250" s="41"/>
      <c r="AC250" s="43"/>
      <c r="AD250" s="6"/>
      <c r="AE250" s="44"/>
      <c r="AF250" s="44"/>
      <c r="AG250" s="44"/>
      <c r="AH250" s="44"/>
      <c r="AI250" s="44"/>
      <c r="AJ250" s="44"/>
      <c r="AK250" s="44"/>
      <c r="AL250" s="44"/>
    </row>
    <row r="251" spans="1:38" ht="15">
      <c r="A251" s="43"/>
      <c r="B251" s="69"/>
      <c r="C251" s="70"/>
      <c r="D251" s="6"/>
      <c r="E251" s="6"/>
      <c r="F251" s="6"/>
      <c r="G251" s="71"/>
      <c r="H251" s="6"/>
      <c r="I251" s="41"/>
      <c r="J251" s="41"/>
      <c r="K251" s="41"/>
      <c r="L251" s="41"/>
      <c r="M251" s="41"/>
      <c r="N251" s="41"/>
      <c r="O251" s="41"/>
      <c r="P251" s="41"/>
      <c r="Q251" s="41"/>
      <c r="R251" s="41"/>
      <c r="S251" s="41"/>
      <c r="T251" s="41"/>
      <c r="U251" s="41"/>
      <c r="V251" s="6"/>
      <c r="W251" s="6"/>
      <c r="X251" s="6"/>
      <c r="Y251" s="6"/>
      <c r="Z251" s="41"/>
      <c r="AA251" s="41"/>
      <c r="AB251" s="41"/>
      <c r="AC251" s="43"/>
      <c r="AD251" s="6"/>
      <c r="AE251" s="44"/>
      <c r="AF251" s="44"/>
      <c r="AG251" s="44"/>
      <c r="AH251" s="44"/>
      <c r="AI251" s="44"/>
      <c r="AJ251" s="44"/>
      <c r="AK251" s="44"/>
      <c r="AL251" s="6"/>
    </row>
    <row r="252" spans="1:38" ht="15">
      <c r="A252" s="43"/>
      <c r="B252" s="69"/>
      <c r="C252" s="41"/>
      <c r="D252" s="44"/>
      <c r="E252" s="6"/>
      <c r="F252" s="44"/>
      <c r="G252" s="72"/>
      <c r="H252" s="6"/>
      <c r="I252" s="41"/>
      <c r="J252" s="41"/>
      <c r="K252" s="41"/>
      <c r="L252" s="41"/>
      <c r="M252" s="41"/>
      <c r="N252" s="41"/>
      <c r="O252" s="41"/>
      <c r="P252" s="41"/>
      <c r="Q252" s="41"/>
      <c r="R252" s="41"/>
      <c r="S252" s="41"/>
      <c r="T252" s="41"/>
      <c r="U252" s="41"/>
      <c r="V252" s="44"/>
      <c r="W252" s="44"/>
      <c r="X252" s="44"/>
      <c r="Y252" s="44"/>
      <c r="Z252" s="41"/>
      <c r="AA252" s="41"/>
      <c r="AB252" s="41"/>
      <c r="AC252" s="43"/>
      <c r="AD252" s="6"/>
      <c r="AE252" s="44"/>
      <c r="AF252" s="44"/>
      <c r="AG252" s="44"/>
      <c r="AH252" s="44"/>
      <c r="AI252" s="44"/>
      <c r="AJ252" s="44"/>
      <c r="AK252" s="44"/>
      <c r="AL252" s="44"/>
    </row>
    <row r="253" spans="1:38" ht="15">
      <c r="A253" s="73"/>
      <c r="B253" s="8"/>
      <c r="C253" s="70"/>
      <c r="D253" s="6"/>
      <c r="E253" s="6"/>
      <c r="F253" s="6"/>
      <c r="G253" s="71"/>
      <c r="H253" s="6"/>
      <c r="I253" s="41"/>
      <c r="J253" s="41"/>
      <c r="K253" s="41"/>
      <c r="L253" s="41"/>
      <c r="M253" s="41"/>
      <c r="N253" s="41"/>
      <c r="O253" s="41"/>
      <c r="P253" s="6"/>
      <c r="Q253" s="6"/>
      <c r="R253" s="6"/>
      <c r="S253" s="6"/>
      <c r="T253" s="6"/>
      <c r="U253" s="6"/>
      <c r="V253" s="6"/>
      <c r="W253" s="6"/>
      <c r="X253" s="41"/>
      <c r="Y253" s="41"/>
      <c r="Z253" s="41"/>
      <c r="AA253" s="41"/>
      <c r="AB253" s="41"/>
      <c r="AC253" s="43"/>
      <c r="AD253" s="6"/>
      <c r="AE253" s="6"/>
      <c r="AF253" s="44"/>
      <c r="AG253" s="6"/>
      <c r="AH253" s="6"/>
      <c r="AI253" s="6"/>
      <c r="AJ253" s="6"/>
      <c r="AK253" s="6"/>
      <c r="AL253" s="44"/>
    </row>
    <row r="254" spans="1:38" ht="15">
      <c r="A254" s="43"/>
      <c r="B254" s="69"/>
      <c r="C254" s="70"/>
      <c r="D254" s="6"/>
      <c r="E254" s="6"/>
      <c r="F254" s="6"/>
      <c r="G254" s="71"/>
      <c r="H254" s="6"/>
      <c r="I254" s="41"/>
      <c r="J254" s="41"/>
      <c r="K254" s="41"/>
      <c r="L254" s="41"/>
      <c r="M254" s="41"/>
      <c r="N254" s="41"/>
      <c r="O254" s="41"/>
      <c r="P254" s="41"/>
      <c r="Q254" s="41"/>
      <c r="R254" s="41"/>
      <c r="S254" s="41"/>
      <c r="T254" s="6"/>
      <c r="U254" s="6"/>
      <c r="V254" s="6"/>
      <c r="W254" s="6"/>
      <c r="X254" s="41"/>
      <c r="Y254" s="41"/>
      <c r="Z254" s="41"/>
      <c r="AA254" s="41"/>
      <c r="AB254" s="41"/>
      <c r="AC254" s="43"/>
      <c r="AD254" s="6"/>
      <c r="AE254" s="44"/>
      <c r="AF254" s="44"/>
      <c r="AG254" s="44"/>
      <c r="AH254" s="44"/>
      <c r="AI254" s="44"/>
      <c r="AJ254" s="44"/>
      <c r="AK254" s="44"/>
      <c r="AL254" s="6"/>
    </row>
    <row r="255" spans="1:38" ht="15">
      <c r="A255" s="43"/>
      <c r="B255" s="69"/>
      <c r="C255" s="70"/>
      <c r="D255" s="6"/>
      <c r="E255" s="6"/>
      <c r="F255" s="6"/>
      <c r="G255" s="71"/>
      <c r="H255" s="6"/>
      <c r="I255" s="41"/>
      <c r="J255" s="41"/>
      <c r="K255" s="41"/>
      <c r="L255" s="41"/>
      <c r="M255" s="41"/>
      <c r="N255" s="41"/>
      <c r="O255" s="41"/>
      <c r="P255" s="41"/>
      <c r="Q255" s="6"/>
      <c r="R255" s="6"/>
      <c r="S255" s="6"/>
      <c r="T255" s="6"/>
      <c r="U255" s="6"/>
      <c r="V255" s="6"/>
      <c r="W255" s="6"/>
      <c r="X255" s="6"/>
      <c r="Y255" s="6"/>
      <c r="Z255" s="6"/>
      <c r="AA255" s="41"/>
      <c r="AB255" s="41"/>
      <c r="AC255" s="43"/>
      <c r="AD255" s="6"/>
      <c r="AE255" s="44"/>
      <c r="AF255" s="44"/>
      <c r="AG255" s="44"/>
      <c r="AH255" s="44"/>
      <c r="AI255" s="44"/>
      <c r="AJ255" s="44"/>
      <c r="AK255" s="44"/>
      <c r="AL255" s="44"/>
    </row>
    <row r="256" spans="1:38" ht="15">
      <c r="A256" s="43"/>
      <c r="B256" s="69"/>
      <c r="C256" s="70"/>
      <c r="D256" s="6"/>
      <c r="E256" s="6"/>
      <c r="F256" s="6"/>
      <c r="G256" s="71"/>
      <c r="H256" s="6"/>
      <c r="I256" s="41"/>
      <c r="J256" s="41"/>
      <c r="K256" s="41"/>
      <c r="L256" s="41"/>
      <c r="M256" s="41"/>
      <c r="N256" s="41"/>
      <c r="O256" s="41"/>
      <c r="P256" s="41"/>
      <c r="Q256" s="41"/>
      <c r="R256" s="41"/>
      <c r="S256" s="41"/>
      <c r="T256" s="41"/>
      <c r="U256" s="41"/>
      <c r="V256" s="41"/>
      <c r="W256" s="6"/>
      <c r="X256" s="6"/>
      <c r="Y256" s="6"/>
      <c r="Z256" s="6"/>
      <c r="AA256" s="41"/>
      <c r="AB256" s="41"/>
      <c r="AC256" s="43"/>
      <c r="AD256" s="6"/>
      <c r="AE256" s="44"/>
      <c r="AF256" s="44"/>
      <c r="AG256" s="44"/>
      <c r="AH256" s="44"/>
      <c r="AI256" s="44"/>
      <c r="AJ256" s="44"/>
      <c r="AK256" s="44"/>
      <c r="AL256" s="44"/>
    </row>
    <row r="257" spans="1:38" ht="15">
      <c r="A257" s="43"/>
      <c r="B257" s="69"/>
      <c r="C257" s="41"/>
      <c r="D257" s="44"/>
      <c r="E257" s="6"/>
      <c r="F257" s="44"/>
      <c r="G257" s="72"/>
      <c r="H257" s="6"/>
      <c r="I257" s="41"/>
      <c r="J257" s="41"/>
      <c r="K257" s="41"/>
      <c r="L257" s="41"/>
      <c r="M257" s="41"/>
      <c r="N257" s="41"/>
      <c r="O257" s="41"/>
      <c r="P257" s="41"/>
      <c r="Q257" s="41"/>
      <c r="R257" s="41"/>
      <c r="S257" s="41"/>
      <c r="T257" s="41"/>
      <c r="U257" s="41"/>
      <c r="V257" s="41"/>
      <c r="W257" s="44"/>
      <c r="X257" s="44"/>
      <c r="Y257" s="44"/>
      <c r="Z257" s="44"/>
      <c r="AA257" s="41"/>
      <c r="AB257" s="41"/>
      <c r="AC257" s="43"/>
      <c r="AD257" s="6"/>
      <c r="AE257" s="44"/>
      <c r="AF257" s="44"/>
      <c r="AG257" s="44"/>
      <c r="AH257" s="44"/>
      <c r="AI257" s="44"/>
      <c r="AJ257" s="44"/>
      <c r="AK257" s="44"/>
      <c r="AL257" s="44"/>
    </row>
    <row r="258" spans="1:38" ht="15">
      <c r="A258" s="73"/>
      <c r="B258" s="8"/>
      <c r="C258" s="70"/>
      <c r="D258" s="6"/>
      <c r="E258" s="6"/>
      <c r="F258" s="6"/>
      <c r="G258" s="71"/>
      <c r="H258" s="6"/>
      <c r="I258" s="41"/>
      <c r="J258" s="41"/>
      <c r="K258" s="41"/>
      <c r="L258" s="41"/>
      <c r="M258" s="41"/>
      <c r="N258" s="6"/>
      <c r="O258" s="6"/>
      <c r="P258" s="6"/>
      <c r="Q258" s="6"/>
      <c r="R258" s="6"/>
      <c r="S258" s="6"/>
      <c r="T258" s="6"/>
      <c r="U258" s="6"/>
      <c r="V258" s="6"/>
      <c r="W258" s="6"/>
      <c r="X258" s="41"/>
      <c r="Y258" s="41"/>
      <c r="Z258" s="41"/>
      <c r="AA258" s="41"/>
      <c r="AB258" s="41"/>
      <c r="AC258" s="43"/>
      <c r="AD258" s="6"/>
      <c r="AE258" s="6"/>
      <c r="AF258" s="44"/>
      <c r="AG258" s="6"/>
      <c r="AH258" s="6"/>
      <c r="AI258" s="6"/>
      <c r="AJ258" s="6"/>
      <c r="AK258" s="6"/>
      <c r="AL258" s="44"/>
    </row>
    <row r="259" spans="1:38" ht="15">
      <c r="A259" s="43"/>
      <c r="B259" s="69"/>
      <c r="C259" s="70"/>
      <c r="D259" s="6"/>
      <c r="E259" s="6"/>
      <c r="F259" s="6"/>
      <c r="G259" s="71"/>
      <c r="H259" s="6"/>
      <c r="I259" s="41"/>
      <c r="J259" s="41"/>
      <c r="K259" s="41"/>
      <c r="L259" s="41"/>
      <c r="M259" s="41"/>
      <c r="N259" s="6"/>
      <c r="O259" s="6"/>
      <c r="P259" s="6"/>
      <c r="Q259" s="6"/>
      <c r="R259" s="6"/>
      <c r="S259" s="6"/>
      <c r="T259" s="6"/>
      <c r="U259" s="6"/>
      <c r="V259" s="6"/>
      <c r="W259" s="6"/>
      <c r="X259" s="41"/>
      <c r="Y259" s="41"/>
      <c r="Z259" s="41"/>
      <c r="AA259" s="41"/>
      <c r="AB259" s="41"/>
      <c r="AC259" s="43"/>
      <c r="AD259" s="6"/>
      <c r="AE259" s="44"/>
      <c r="AF259" s="44"/>
      <c r="AG259" s="44"/>
      <c r="AH259" s="44"/>
      <c r="AI259" s="44"/>
      <c r="AJ259" s="44"/>
      <c r="AK259" s="44"/>
      <c r="AL259" s="44"/>
    </row>
    <row r="260" spans="1:38" ht="15">
      <c r="A260" s="43"/>
      <c r="B260" s="69"/>
      <c r="C260" s="70"/>
      <c r="D260" s="6"/>
      <c r="E260" s="6"/>
      <c r="F260" s="6"/>
      <c r="G260" s="71"/>
      <c r="H260" s="6"/>
      <c r="I260" s="41"/>
      <c r="J260" s="41"/>
      <c r="K260" s="41"/>
      <c r="L260" s="41"/>
      <c r="M260" s="41"/>
      <c r="N260" s="41"/>
      <c r="O260" s="41"/>
      <c r="P260" s="41"/>
      <c r="Q260" s="6"/>
      <c r="R260" s="6"/>
      <c r="S260" s="6"/>
      <c r="T260" s="6"/>
      <c r="U260" s="6"/>
      <c r="V260" s="6"/>
      <c r="W260" s="6"/>
      <c r="X260" s="6"/>
      <c r="Y260" s="6"/>
      <c r="Z260" s="6"/>
      <c r="AA260" s="41"/>
      <c r="AB260" s="41"/>
      <c r="AC260" s="43"/>
      <c r="AD260" s="6"/>
      <c r="AE260" s="44"/>
      <c r="AF260" s="44"/>
      <c r="AG260" s="44"/>
      <c r="AH260" s="44"/>
      <c r="AI260" s="44"/>
      <c r="AJ260" s="44"/>
      <c r="AK260" s="44"/>
      <c r="AL260" s="44"/>
    </row>
    <row r="261" spans="1:38" ht="15">
      <c r="A261" s="43"/>
      <c r="B261" s="69"/>
      <c r="C261" s="70"/>
      <c r="D261" s="6"/>
      <c r="E261" s="6"/>
      <c r="F261" s="6"/>
      <c r="G261" s="71"/>
      <c r="H261" s="6"/>
      <c r="I261" s="41"/>
      <c r="J261" s="41"/>
      <c r="K261" s="41"/>
      <c r="L261" s="41"/>
      <c r="M261" s="41"/>
      <c r="N261" s="41"/>
      <c r="O261" s="41"/>
      <c r="P261" s="41"/>
      <c r="Q261" s="41"/>
      <c r="R261" s="41"/>
      <c r="S261" s="41"/>
      <c r="T261" s="41"/>
      <c r="U261" s="41"/>
      <c r="V261" s="41"/>
      <c r="W261" s="6"/>
      <c r="X261" s="6"/>
      <c r="Y261" s="6"/>
      <c r="Z261" s="6"/>
      <c r="AA261" s="41"/>
      <c r="AB261" s="41"/>
      <c r="AC261" s="43"/>
      <c r="AD261" s="6"/>
      <c r="AE261" s="44"/>
      <c r="AF261" s="44"/>
      <c r="AG261" s="44"/>
      <c r="AH261" s="44"/>
      <c r="AI261" s="44"/>
      <c r="AJ261" s="44"/>
      <c r="AK261" s="44"/>
      <c r="AL261" s="6"/>
    </row>
    <row r="262" spans="1:38" ht="15">
      <c r="A262" s="43"/>
      <c r="B262" s="69"/>
      <c r="C262" s="70"/>
      <c r="D262" s="6"/>
      <c r="E262" s="6"/>
      <c r="F262" s="6"/>
      <c r="G262" s="71"/>
      <c r="H262" s="6"/>
      <c r="I262" s="41"/>
      <c r="J262" s="41"/>
      <c r="K262" s="41"/>
      <c r="L262" s="41"/>
      <c r="M262" s="41"/>
      <c r="N262" s="41"/>
      <c r="O262" s="41"/>
      <c r="P262" s="41"/>
      <c r="Q262" s="6"/>
      <c r="R262" s="6"/>
      <c r="S262" s="6"/>
      <c r="T262" s="6"/>
      <c r="U262" s="6"/>
      <c r="V262" s="6"/>
      <c r="W262" s="6"/>
      <c r="X262" s="6"/>
      <c r="Y262" s="6"/>
      <c r="Z262" s="6"/>
      <c r="AA262" s="41"/>
      <c r="AB262" s="41"/>
      <c r="AC262" s="43"/>
      <c r="AD262" s="6"/>
      <c r="AE262" s="44"/>
      <c r="AF262" s="44"/>
      <c r="AG262" s="44"/>
      <c r="AH262" s="44"/>
      <c r="AI262" s="44"/>
      <c r="AJ262" s="44"/>
      <c r="AK262" s="44"/>
      <c r="AL262" s="44"/>
    </row>
    <row r="263" spans="1:38" ht="15">
      <c r="A263" s="43"/>
      <c r="B263" s="69"/>
      <c r="C263" s="70"/>
      <c r="D263" s="6"/>
      <c r="E263" s="6"/>
      <c r="F263" s="6"/>
      <c r="G263" s="71"/>
      <c r="H263" s="6"/>
      <c r="I263" s="41"/>
      <c r="J263" s="41"/>
      <c r="K263" s="41"/>
      <c r="L263" s="41"/>
      <c r="M263" s="41"/>
      <c r="N263" s="41"/>
      <c r="O263" s="41"/>
      <c r="P263" s="41"/>
      <c r="Q263" s="41"/>
      <c r="R263" s="41"/>
      <c r="S263" s="41"/>
      <c r="T263" s="41"/>
      <c r="U263" s="41"/>
      <c r="V263" s="41"/>
      <c r="W263" s="6"/>
      <c r="X263" s="6"/>
      <c r="Y263" s="6"/>
      <c r="Z263" s="6"/>
      <c r="AA263" s="41"/>
      <c r="AB263" s="41"/>
      <c r="AC263" s="43"/>
      <c r="AD263" s="6"/>
      <c r="AE263" s="44"/>
      <c r="AF263" s="44"/>
      <c r="AG263" s="44"/>
      <c r="AH263" s="44"/>
      <c r="AI263" s="44"/>
      <c r="AJ263" s="44"/>
      <c r="AK263" s="44"/>
      <c r="AL263" s="6"/>
    </row>
    <row r="264" spans="1:38" ht="15">
      <c r="A264" s="43"/>
      <c r="B264" s="69"/>
      <c r="C264" s="70"/>
      <c r="D264" s="6"/>
      <c r="E264" s="6"/>
      <c r="F264" s="6"/>
      <c r="G264" s="71"/>
      <c r="H264" s="6"/>
      <c r="I264" s="41"/>
      <c r="J264" s="41"/>
      <c r="K264" s="41"/>
      <c r="L264" s="41"/>
      <c r="M264" s="41"/>
      <c r="N264" s="41"/>
      <c r="O264" s="41"/>
      <c r="P264" s="6"/>
      <c r="Q264" s="6"/>
      <c r="R264" s="6"/>
      <c r="S264" s="6"/>
      <c r="T264" s="6"/>
      <c r="U264" s="6"/>
      <c r="V264" s="6"/>
      <c r="W264" s="6"/>
      <c r="X264" s="6"/>
      <c r="Y264" s="6"/>
      <c r="Z264" s="41"/>
      <c r="AA264" s="41"/>
      <c r="AB264" s="41"/>
      <c r="AC264" s="43"/>
      <c r="AD264" s="6"/>
      <c r="AE264" s="44"/>
      <c r="AF264" s="44"/>
      <c r="AG264" s="44"/>
      <c r="AH264" s="44"/>
      <c r="AI264" s="44"/>
      <c r="AJ264" s="44"/>
      <c r="AK264" s="44"/>
      <c r="AL264" s="44"/>
    </row>
    <row r="265" spans="1:38" ht="15">
      <c r="A265" s="43"/>
      <c r="B265" s="69"/>
      <c r="C265" s="70"/>
      <c r="D265" s="6"/>
      <c r="E265" s="6"/>
      <c r="F265" s="6"/>
      <c r="G265" s="71"/>
      <c r="H265" s="6"/>
      <c r="I265" s="41"/>
      <c r="J265" s="41"/>
      <c r="K265" s="41"/>
      <c r="L265" s="41"/>
      <c r="M265" s="41"/>
      <c r="N265" s="41"/>
      <c r="O265" s="41"/>
      <c r="P265" s="41"/>
      <c r="Q265" s="41"/>
      <c r="R265" s="41"/>
      <c r="S265" s="41"/>
      <c r="T265" s="41"/>
      <c r="U265" s="41"/>
      <c r="V265" s="6"/>
      <c r="W265" s="6"/>
      <c r="X265" s="6"/>
      <c r="Y265" s="6"/>
      <c r="Z265" s="41"/>
      <c r="AA265" s="41"/>
      <c r="AB265" s="41"/>
      <c r="AC265" s="43"/>
      <c r="AD265" s="6"/>
      <c r="AE265" s="44"/>
      <c r="AF265" s="44"/>
      <c r="AG265" s="44"/>
      <c r="AH265" s="44"/>
      <c r="AI265" s="44"/>
      <c r="AJ265" s="44"/>
      <c r="AK265" s="44"/>
      <c r="AL265" s="6"/>
    </row>
    <row r="266" spans="1:38" ht="15">
      <c r="A266" s="43"/>
      <c r="B266" s="69"/>
      <c r="C266" s="70"/>
      <c r="D266" s="44"/>
      <c r="E266" s="6"/>
      <c r="F266" s="6"/>
      <c r="G266" s="71"/>
      <c r="H266" s="6"/>
      <c r="I266" s="41"/>
      <c r="J266" s="41"/>
      <c r="K266" s="41"/>
      <c r="L266" s="41"/>
      <c r="M266" s="41"/>
      <c r="N266" s="41"/>
      <c r="O266" s="41"/>
      <c r="P266" s="41"/>
      <c r="Q266" s="41"/>
      <c r="R266" s="41"/>
      <c r="S266" s="41"/>
      <c r="T266" s="41"/>
      <c r="U266" s="41"/>
      <c r="V266" s="41"/>
      <c r="W266" s="41"/>
      <c r="X266" s="41"/>
      <c r="Y266" s="41"/>
      <c r="Z266" s="41"/>
      <c r="AA266" s="41"/>
      <c r="AB266" s="41"/>
      <c r="AC266" s="43"/>
      <c r="AD266" s="6"/>
      <c r="AE266" s="44"/>
      <c r="AF266" s="44"/>
      <c r="AG266" s="44"/>
      <c r="AH266" s="44"/>
      <c r="AI266" s="44"/>
      <c r="AJ266" s="44"/>
      <c r="AK266" s="44"/>
      <c r="AL266" s="44"/>
    </row>
    <row r="267" spans="1:38" ht="15">
      <c r="A267" s="43"/>
      <c r="B267" s="69"/>
      <c r="C267" s="70"/>
      <c r="D267" s="44"/>
      <c r="E267" s="6"/>
      <c r="F267" s="44"/>
      <c r="G267" s="72"/>
      <c r="H267" s="6"/>
      <c r="I267" s="41"/>
      <c r="J267" s="41"/>
      <c r="K267" s="41"/>
      <c r="L267" s="41"/>
      <c r="M267" s="41"/>
      <c r="N267" s="41"/>
      <c r="O267" s="41"/>
      <c r="P267" s="41"/>
      <c r="Q267" s="41"/>
      <c r="R267" s="41"/>
      <c r="S267" s="41"/>
      <c r="T267" s="41"/>
      <c r="U267" s="41"/>
      <c r="V267" s="41"/>
      <c r="W267" s="41"/>
      <c r="X267" s="41"/>
      <c r="Y267" s="41"/>
      <c r="Z267" s="41"/>
      <c r="AA267" s="41"/>
      <c r="AB267" s="41"/>
      <c r="AC267" s="43"/>
      <c r="AD267" s="6"/>
      <c r="AE267" s="44"/>
      <c r="AF267" s="44"/>
      <c r="AG267" s="44"/>
      <c r="AH267" s="44"/>
      <c r="AI267" s="44"/>
      <c r="AJ267" s="44"/>
      <c r="AK267" s="44"/>
      <c r="AL267" s="44"/>
    </row>
    <row r="268" spans="1:38" ht="15">
      <c r="A268" s="73"/>
      <c r="B268" s="8"/>
      <c r="C268" s="70"/>
      <c r="D268" s="6"/>
      <c r="E268" s="6"/>
      <c r="F268" s="6"/>
      <c r="G268" s="71"/>
      <c r="H268" s="6"/>
      <c r="I268" s="41"/>
      <c r="J268" s="41"/>
      <c r="K268" s="41"/>
      <c r="L268" s="41"/>
      <c r="M268" s="41"/>
      <c r="N268" s="41"/>
      <c r="O268" s="41"/>
      <c r="P268" s="41"/>
      <c r="Q268" s="41"/>
      <c r="R268" s="41"/>
      <c r="S268" s="41"/>
      <c r="T268" s="41"/>
      <c r="U268" s="41"/>
      <c r="V268" s="41"/>
      <c r="W268" s="6"/>
      <c r="X268" s="6"/>
      <c r="Y268" s="6"/>
      <c r="Z268" s="41"/>
      <c r="AA268" s="41"/>
      <c r="AB268" s="41"/>
      <c r="AC268" s="43"/>
      <c r="AD268" s="6"/>
      <c r="AE268" s="6"/>
      <c r="AF268" s="44"/>
      <c r="AG268" s="6"/>
      <c r="AH268" s="6"/>
      <c r="AI268" s="6"/>
      <c r="AJ268" s="6"/>
      <c r="AK268" s="6"/>
      <c r="AL268" s="44"/>
    </row>
    <row r="269" spans="1:38" ht="15">
      <c r="A269" s="97"/>
      <c r="B269" s="98"/>
      <c r="C269" s="99"/>
      <c r="D269" s="100"/>
      <c r="E269" s="6"/>
      <c r="F269" s="100"/>
      <c r="G269" s="101"/>
      <c r="H269" s="6"/>
      <c r="I269" s="99"/>
      <c r="J269" s="99"/>
      <c r="K269" s="99"/>
      <c r="L269" s="99"/>
      <c r="M269" s="99"/>
      <c r="N269" s="99"/>
      <c r="O269" s="99"/>
      <c r="P269" s="99"/>
      <c r="Q269" s="99"/>
      <c r="R269" s="99"/>
      <c r="S269" s="99"/>
      <c r="T269" s="99"/>
      <c r="U269" s="99"/>
      <c r="V269" s="99"/>
      <c r="W269" s="99"/>
      <c r="X269" s="99"/>
      <c r="Y269" s="100"/>
      <c r="Z269" s="100"/>
      <c r="AA269" s="99"/>
      <c r="AB269" s="99"/>
      <c r="AC269" s="97"/>
      <c r="AD269" s="6"/>
      <c r="AE269" s="100"/>
      <c r="AF269" s="100"/>
      <c r="AG269" s="100"/>
      <c r="AH269" s="100"/>
      <c r="AI269" s="100"/>
      <c r="AJ269" s="100"/>
      <c r="AK269" s="100"/>
      <c r="AL269" s="100"/>
    </row>
    <row r="270" spans="1:38" ht="15">
      <c r="A270" s="73"/>
      <c r="B270" s="8"/>
      <c r="C270" s="70"/>
      <c r="D270" s="6"/>
      <c r="E270" s="6"/>
      <c r="F270" s="6"/>
      <c r="G270" s="71"/>
      <c r="H270" s="6"/>
      <c r="I270" s="6"/>
      <c r="J270" s="6"/>
      <c r="K270" s="6"/>
      <c r="L270" s="6"/>
      <c r="M270" s="6"/>
      <c r="N270" s="6"/>
      <c r="O270" s="6"/>
      <c r="P270" s="6"/>
      <c r="Q270" s="6"/>
      <c r="R270" s="6"/>
      <c r="S270" s="41"/>
      <c r="T270" s="41"/>
      <c r="U270" s="41"/>
      <c r="V270" s="41"/>
      <c r="W270" s="41"/>
      <c r="X270" s="41"/>
      <c r="Y270" s="41"/>
      <c r="Z270" s="41"/>
      <c r="AA270" s="41"/>
      <c r="AB270" s="41"/>
      <c r="AC270" s="43"/>
      <c r="AD270" s="6"/>
      <c r="AE270" s="6"/>
      <c r="AF270" s="44"/>
      <c r="AG270" s="44"/>
      <c r="AH270" s="6"/>
      <c r="AI270" s="6"/>
      <c r="AJ270" s="6"/>
      <c r="AK270" s="6"/>
      <c r="AL270" s="44"/>
    </row>
    <row r="271" spans="1:38" ht="15">
      <c r="A271" s="43"/>
      <c r="B271" s="69"/>
      <c r="C271" s="70"/>
      <c r="D271" s="6"/>
      <c r="E271" s="6"/>
      <c r="F271" s="6"/>
      <c r="G271" s="71"/>
      <c r="H271" s="6"/>
      <c r="I271" s="41"/>
      <c r="J271" s="41"/>
      <c r="K271" s="6"/>
      <c r="L271" s="6"/>
      <c r="M271" s="6"/>
      <c r="N271" s="6"/>
      <c r="O271" s="6"/>
      <c r="P271" s="6"/>
      <c r="Q271" s="6"/>
      <c r="R271" s="6"/>
      <c r="S271" s="41"/>
      <c r="T271" s="41"/>
      <c r="U271" s="41"/>
      <c r="V271" s="41"/>
      <c r="W271" s="41"/>
      <c r="X271" s="41"/>
      <c r="Y271" s="41"/>
      <c r="Z271" s="41"/>
      <c r="AA271" s="41"/>
      <c r="AB271" s="41"/>
      <c r="AC271" s="43"/>
      <c r="AD271" s="6"/>
      <c r="AE271" s="44"/>
      <c r="AF271" s="44"/>
      <c r="AG271" s="44"/>
      <c r="AH271" s="44"/>
      <c r="AI271" s="44"/>
      <c r="AJ271" s="44"/>
      <c r="AK271" s="44"/>
      <c r="AL271" s="44"/>
    </row>
    <row r="272" spans="1:38" ht="15">
      <c r="A272" s="43"/>
      <c r="B272" s="69"/>
      <c r="C272" s="70"/>
      <c r="D272" s="6"/>
      <c r="E272" s="6"/>
      <c r="F272" s="6"/>
      <c r="G272" s="71"/>
      <c r="H272" s="6"/>
      <c r="I272" s="41"/>
      <c r="J272" s="41"/>
      <c r="K272" s="41"/>
      <c r="L272" s="41"/>
      <c r="M272" s="41"/>
      <c r="N272" s="6"/>
      <c r="O272" s="6"/>
      <c r="P272" s="6"/>
      <c r="Q272" s="6"/>
      <c r="R272" s="6"/>
      <c r="S272" s="6"/>
      <c r="T272" s="6"/>
      <c r="U272" s="6"/>
      <c r="V272" s="6"/>
      <c r="W272" s="6"/>
      <c r="X272" s="41"/>
      <c r="Y272" s="41"/>
      <c r="Z272" s="41"/>
      <c r="AA272" s="41"/>
      <c r="AB272" s="41"/>
      <c r="AC272" s="43"/>
      <c r="AD272" s="6"/>
      <c r="AE272" s="44"/>
      <c r="AF272" s="44"/>
      <c r="AG272" s="44"/>
      <c r="AH272" s="44"/>
      <c r="AI272" s="44"/>
      <c r="AJ272" s="44"/>
      <c r="AK272" s="44"/>
      <c r="AL272" s="44"/>
    </row>
    <row r="273" spans="1:38" ht="15">
      <c r="A273" s="43"/>
      <c r="B273" s="69"/>
      <c r="C273" s="70"/>
      <c r="D273" s="6"/>
      <c r="E273" s="6"/>
      <c r="F273" s="6"/>
      <c r="G273" s="71"/>
      <c r="H273" s="6"/>
      <c r="I273" s="41"/>
      <c r="J273" s="41"/>
      <c r="K273" s="41"/>
      <c r="L273" s="41"/>
      <c r="M273" s="41"/>
      <c r="N273" s="41"/>
      <c r="O273" s="41"/>
      <c r="P273" s="6"/>
      <c r="Q273" s="6"/>
      <c r="R273" s="6"/>
      <c r="S273" s="6"/>
      <c r="T273" s="6"/>
      <c r="U273" s="6"/>
      <c r="V273" s="6"/>
      <c r="W273" s="6"/>
      <c r="X273" s="6"/>
      <c r="Y273" s="6"/>
      <c r="Z273" s="41"/>
      <c r="AA273" s="41"/>
      <c r="AB273" s="41"/>
      <c r="AC273" s="43"/>
      <c r="AD273" s="6"/>
      <c r="AE273" s="44"/>
      <c r="AF273" s="44"/>
      <c r="AG273" s="44"/>
      <c r="AH273" s="44"/>
      <c r="AI273" s="44"/>
      <c r="AJ273" s="44"/>
      <c r="AK273" s="44"/>
      <c r="AL273" s="44"/>
    </row>
    <row r="274" spans="1:38" ht="15">
      <c r="A274" s="43"/>
      <c r="B274" s="69"/>
      <c r="C274" s="70"/>
      <c r="D274" s="6"/>
      <c r="E274" s="6"/>
      <c r="F274" s="6"/>
      <c r="G274" s="71"/>
      <c r="H274" s="6"/>
      <c r="I274" s="41"/>
      <c r="J274" s="41"/>
      <c r="K274" s="41"/>
      <c r="L274" s="41"/>
      <c r="M274" s="41"/>
      <c r="N274" s="41"/>
      <c r="O274" s="41"/>
      <c r="P274" s="41"/>
      <c r="Q274" s="41"/>
      <c r="R274" s="41"/>
      <c r="S274" s="41"/>
      <c r="T274" s="41"/>
      <c r="U274" s="41"/>
      <c r="V274" s="6"/>
      <c r="W274" s="6"/>
      <c r="X274" s="6"/>
      <c r="Y274" s="6"/>
      <c r="Z274" s="41"/>
      <c r="AA274" s="41"/>
      <c r="AB274" s="41"/>
      <c r="AC274" s="43"/>
      <c r="AD274" s="6"/>
      <c r="AE274" s="44"/>
      <c r="AF274" s="44"/>
      <c r="AG274" s="44"/>
      <c r="AH274" s="44"/>
      <c r="AI274" s="44"/>
      <c r="AJ274" s="44"/>
      <c r="AK274" s="44"/>
      <c r="AL274" s="44"/>
    </row>
    <row r="275" spans="1:38" ht="15">
      <c r="A275" s="43"/>
      <c r="B275" s="69"/>
      <c r="C275" s="70"/>
      <c r="D275" s="6"/>
      <c r="E275" s="6"/>
      <c r="F275" s="6"/>
      <c r="G275" s="71"/>
      <c r="H275" s="6"/>
      <c r="I275" s="41"/>
      <c r="J275" s="41"/>
      <c r="K275" s="41"/>
      <c r="L275" s="41"/>
      <c r="M275" s="41"/>
      <c r="N275" s="70"/>
      <c r="O275" s="70"/>
      <c r="P275" s="70"/>
      <c r="Q275" s="70"/>
      <c r="R275" s="70"/>
      <c r="S275" s="70"/>
      <c r="T275" s="70"/>
      <c r="U275" s="70"/>
      <c r="V275" s="70"/>
      <c r="W275" s="70"/>
      <c r="X275" s="41"/>
      <c r="Y275" s="41"/>
      <c r="Z275" s="41"/>
      <c r="AA275" s="41"/>
      <c r="AB275" s="41"/>
      <c r="AC275" s="43"/>
      <c r="AD275" s="6"/>
      <c r="AE275" s="44"/>
      <c r="AF275" s="44"/>
      <c r="AG275" s="44"/>
      <c r="AH275" s="44"/>
      <c r="AI275" s="44"/>
      <c r="AJ275" s="44"/>
      <c r="AK275" s="44"/>
      <c r="AL275" s="44"/>
    </row>
    <row r="276" spans="1:38" ht="15">
      <c r="A276" s="43"/>
      <c r="B276" s="69"/>
      <c r="C276" s="70"/>
      <c r="D276" s="6"/>
      <c r="E276" s="6"/>
      <c r="F276" s="6"/>
      <c r="G276" s="71"/>
      <c r="H276" s="6"/>
      <c r="I276" s="41"/>
      <c r="J276" s="41"/>
      <c r="K276" s="41"/>
      <c r="L276" s="41"/>
      <c r="M276" s="41"/>
      <c r="N276" s="70"/>
      <c r="O276" s="70"/>
      <c r="P276" s="70"/>
      <c r="Q276" s="70"/>
      <c r="R276" s="70"/>
      <c r="S276" s="70"/>
      <c r="T276" s="70"/>
      <c r="U276" s="70"/>
      <c r="V276" s="70"/>
      <c r="W276" s="70"/>
      <c r="X276" s="41"/>
      <c r="Y276" s="41"/>
      <c r="Z276" s="41"/>
      <c r="AA276" s="41"/>
      <c r="AB276" s="41"/>
      <c r="AC276" s="43"/>
      <c r="AD276" s="6"/>
      <c r="AE276" s="44"/>
      <c r="AF276" s="44"/>
      <c r="AG276" s="44"/>
      <c r="AH276" s="44"/>
      <c r="AI276" s="44"/>
      <c r="AJ276" s="44"/>
      <c r="AK276" s="44"/>
      <c r="AL276" s="44"/>
    </row>
    <row r="277" spans="1:38" ht="15">
      <c r="A277" s="43"/>
      <c r="B277" s="69"/>
      <c r="C277" s="70"/>
      <c r="D277" s="6"/>
      <c r="E277" s="6"/>
      <c r="F277" s="6"/>
      <c r="G277" s="71"/>
      <c r="H277" s="6"/>
      <c r="I277" s="41"/>
      <c r="J277" s="41"/>
      <c r="K277" s="41"/>
      <c r="L277" s="41"/>
      <c r="M277" s="41"/>
      <c r="N277" s="41"/>
      <c r="O277" s="41"/>
      <c r="P277" s="6"/>
      <c r="Q277" s="6"/>
      <c r="R277" s="6"/>
      <c r="S277" s="6"/>
      <c r="T277" s="6"/>
      <c r="U277" s="6"/>
      <c r="V277" s="6"/>
      <c r="W277" s="6"/>
      <c r="X277" s="41"/>
      <c r="Y277" s="41"/>
      <c r="Z277" s="41"/>
      <c r="AA277" s="41"/>
      <c r="AB277" s="41"/>
      <c r="AC277" s="43"/>
      <c r="AD277" s="6"/>
      <c r="AE277" s="44"/>
      <c r="AF277" s="44"/>
      <c r="AG277" s="44"/>
      <c r="AH277" s="44"/>
      <c r="AI277" s="44"/>
      <c r="AJ277" s="44"/>
      <c r="AK277" s="44"/>
      <c r="AL277" s="44"/>
    </row>
    <row r="278" spans="1:38" ht="15">
      <c r="A278" s="43"/>
      <c r="B278" s="69"/>
      <c r="C278" s="70"/>
      <c r="D278" s="6"/>
      <c r="E278" s="6"/>
      <c r="F278" s="6"/>
      <c r="G278" s="71"/>
      <c r="H278" s="6"/>
      <c r="I278" s="41"/>
      <c r="J278" s="41"/>
      <c r="K278" s="41"/>
      <c r="L278" s="41"/>
      <c r="M278" s="41"/>
      <c r="N278" s="41"/>
      <c r="O278" s="41"/>
      <c r="P278" s="41"/>
      <c r="Q278" s="41"/>
      <c r="R278" s="41"/>
      <c r="S278" s="41"/>
      <c r="T278" s="6"/>
      <c r="U278" s="6"/>
      <c r="V278" s="6"/>
      <c r="W278" s="6"/>
      <c r="X278" s="41"/>
      <c r="Y278" s="41"/>
      <c r="Z278" s="41"/>
      <c r="AA278" s="41"/>
      <c r="AB278" s="41"/>
      <c r="AC278" s="43"/>
      <c r="AD278" s="6"/>
      <c r="AE278" s="44"/>
      <c r="AF278" s="44"/>
      <c r="AG278" s="44"/>
      <c r="AH278" s="44"/>
      <c r="AI278" s="44"/>
      <c r="AJ278" s="44"/>
      <c r="AK278" s="44"/>
      <c r="AL278" s="6"/>
    </row>
    <row r="279" spans="1:38" ht="15">
      <c r="A279" s="43"/>
      <c r="B279" s="69"/>
      <c r="C279" s="70"/>
      <c r="D279" s="6"/>
      <c r="E279" s="6"/>
      <c r="F279" s="6"/>
      <c r="G279" s="71"/>
      <c r="H279" s="6"/>
      <c r="I279" s="6"/>
      <c r="J279" s="6"/>
      <c r="K279" s="6"/>
      <c r="L279" s="6"/>
      <c r="M279" s="6"/>
      <c r="N279" s="6"/>
      <c r="O279" s="6"/>
      <c r="P279" s="6"/>
      <c r="Q279" s="6"/>
      <c r="R279" s="6"/>
      <c r="S279" s="6"/>
      <c r="T279" s="6"/>
      <c r="U279" s="6"/>
      <c r="V279" s="41"/>
      <c r="W279" s="41"/>
      <c r="X279" s="41"/>
      <c r="Y279" s="41"/>
      <c r="Z279" s="41"/>
      <c r="AA279" s="41"/>
      <c r="AB279" s="41"/>
      <c r="AC279" s="43"/>
      <c r="AD279" s="6"/>
      <c r="AE279" s="44"/>
      <c r="AF279" s="44"/>
      <c r="AG279" s="44"/>
      <c r="AH279" s="44"/>
      <c r="AI279" s="44"/>
      <c r="AJ279" s="44"/>
      <c r="AK279" s="44"/>
      <c r="AL279" s="44"/>
    </row>
    <row r="280" spans="1:38" ht="15">
      <c r="A280" s="43"/>
      <c r="B280" s="69"/>
      <c r="C280" s="70"/>
      <c r="D280" s="6"/>
      <c r="E280" s="6"/>
      <c r="F280" s="6"/>
      <c r="G280" s="71"/>
      <c r="H280" s="6"/>
      <c r="I280" s="41"/>
      <c r="J280" s="41"/>
      <c r="K280" s="41"/>
      <c r="L280" s="41"/>
      <c r="M280" s="41"/>
      <c r="N280" s="41"/>
      <c r="O280" s="41"/>
      <c r="P280" s="41"/>
      <c r="Q280" s="41"/>
      <c r="R280" s="41"/>
      <c r="S280" s="41"/>
      <c r="T280" s="6"/>
      <c r="U280" s="6"/>
      <c r="V280" s="6"/>
      <c r="W280" s="6"/>
      <c r="X280" s="41"/>
      <c r="Y280" s="41"/>
      <c r="Z280" s="41"/>
      <c r="AA280" s="41"/>
      <c r="AB280" s="41"/>
      <c r="AC280" s="43"/>
      <c r="AD280" s="6"/>
      <c r="AE280" s="44"/>
      <c r="AF280" s="44"/>
      <c r="AG280" s="44"/>
      <c r="AH280" s="44"/>
      <c r="AI280" s="44"/>
      <c r="AJ280" s="44"/>
      <c r="AK280" s="44"/>
      <c r="AL280" s="44"/>
    </row>
    <row r="281" spans="1:38" ht="15">
      <c r="A281" s="43"/>
      <c r="B281" s="69"/>
      <c r="C281" s="41"/>
      <c r="D281" s="44"/>
      <c r="E281" s="6"/>
      <c r="F281" s="44"/>
      <c r="G281" s="72"/>
      <c r="H281" s="6"/>
      <c r="I281" s="41"/>
      <c r="J281" s="41"/>
      <c r="K281" s="41"/>
      <c r="L281" s="41"/>
      <c r="M281" s="41"/>
      <c r="N281" s="41"/>
      <c r="O281" s="41"/>
      <c r="P281" s="41"/>
      <c r="Q281" s="41"/>
      <c r="R281" s="41"/>
      <c r="S281" s="41"/>
      <c r="T281" s="44"/>
      <c r="U281" s="44"/>
      <c r="V281" s="44"/>
      <c r="W281" s="44"/>
      <c r="X281" s="41"/>
      <c r="Y281" s="41"/>
      <c r="Z281" s="41"/>
      <c r="AA281" s="41"/>
      <c r="AB281" s="41"/>
      <c r="AC281" s="43"/>
      <c r="AD281" s="6"/>
      <c r="AE281" s="44"/>
      <c r="AF281" s="44"/>
      <c r="AG281" s="44"/>
      <c r="AH281" s="44"/>
      <c r="AI281" s="44"/>
      <c r="AJ281" s="44"/>
      <c r="AK281" s="44"/>
      <c r="AL281" s="44"/>
    </row>
    <row r="282" spans="1:38" ht="15">
      <c r="A282" s="73"/>
      <c r="B282" s="8"/>
      <c r="C282" s="70"/>
      <c r="D282" s="6"/>
      <c r="E282" s="6"/>
      <c r="F282" s="6"/>
      <c r="G282" s="71"/>
      <c r="H282" s="6"/>
      <c r="I282" s="6"/>
      <c r="J282" s="6"/>
      <c r="K282" s="6"/>
      <c r="L282" s="6"/>
      <c r="M282" s="6"/>
      <c r="N282" s="6"/>
      <c r="O282" s="6"/>
      <c r="P282" s="6"/>
      <c r="Q282" s="6"/>
      <c r="R282" s="6"/>
      <c r="S282" s="41"/>
      <c r="T282" s="41"/>
      <c r="U282" s="41"/>
      <c r="V282" s="41"/>
      <c r="W282" s="41"/>
      <c r="X282" s="41"/>
      <c r="Y282" s="41"/>
      <c r="Z282" s="41"/>
      <c r="AA282" s="41"/>
      <c r="AB282" s="41"/>
      <c r="AC282" s="43"/>
      <c r="AD282" s="6"/>
      <c r="AE282" s="6"/>
      <c r="AF282" s="44"/>
      <c r="AG282" s="44"/>
      <c r="AH282" s="6"/>
      <c r="AI282" s="6"/>
      <c r="AJ282" s="6"/>
      <c r="AK282" s="6"/>
      <c r="AL282" s="44"/>
    </row>
    <row r="283" spans="1:38" ht="15">
      <c r="A283" s="43"/>
      <c r="B283" s="69"/>
      <c r="C283" s="70"/>
      <c r="D283" s="6"/>
      <c r="E283" s="6"/>
      <c r="F283" s="6"/>
      <c r="G283" s="71"/>
      <c r="H283" s="6"/>
      <c r="I283" s="44"/>
      <c r="J283" s="44"/>
      <c r="K283" s="44"/>
      <c r="L283" s="44"/>
      <c r="M283" s="44"/>
      <c r="N283" s="44"/>
      <c r="O283" s="6"/>
      <c r="P283" s="6"/>
      <c r="Q283" s="6"/>
      <c r="R283" s="6"/>
      <c r="S283" s="70"/>
      <c r="T283" s="70"/>
      <c r="U283" s="70"/>
      <c r="V283" s="70"/>
      <c r="W283" s="70"/>
      <c r="X283" s="41"/>
      <c r="Y283" s="41"/>
      <c r="Z283" s="41"/>
      <c r="AA283" s="41"/>
      <c r="AB283" s="41"/>
      <c r="AC283" s="43"/>
      <c r="AD283" s="6"/>
      <c r="AE283" s="44"/>
      <c r="AF283" s="44"/>
      <c r="AG283" s="44"/>
      <c r="AH283" s="44"/>
      <c r="AI283" s="44"/>
      <c r="AJ283" s="44"/>
      <c r="AK283" s="44"/>
      <c r="AL283" s="44"/>
    </row>
    <row r="284" spans="1:38" ht="15">
      <c r="A284" s="43"/>
      <c r="B284" s="69"/>
      <c r="C284" s="70"/>
      <c r="D284" s="6"/>
      <c r="E284" s="6"/>
      <c r="F284" s="6"/>
      <c r="G284" s="71"/>
      <c r="H284" s="6"/>
      <c r="I284" s="41"/>
      <c r="J284" s="41"/>
      <c r="K284" s="41"/>
      <c r="L284" s="41"/>
      <c r="M284" s="41"/>
      <c r="N284" s="6"/>
      <c r="O284" s="6"/>
      <c r="P284" s="6"/>
      <c r="Q284" s="6"/>
      <c r="R284" s="6"/>
      <c r="S284" s="6"/>
      <c r="T284" s="6"/>
      <c r="U284" s="6"/>
      <c r="V284" s="6"/>
      <c r="W284" s="6"/>
      <c r="X284" s="41"/>
      <c r="Y284" s="41"/>
      <c r="Z284" s="41"/>
      <c r="AA284" s="41"/>
      <c r="AB284" s="41"/>
      <c r="AC284" s="43"/>
      <c r="AD284" s="6"/>
      <c r="AE284" s="44"/>
      <c r="AF284" s="44"/>
      <c r="AG284" s="44"/>
      <c r="AH284" s="44"/>
      <c r="AI284" s="44"/>
      <c r="AJ284" s="44"/>
      <c r="AK284" s="44"/>
      <c r="AL284" s="44"/>
    </row>
    <row r="285" spans="1:38" ht="15">
      <c r="A285" s="43"/>
      <c r="B285" s="69"/>
      <c r="C285" s="41"/>
      <c r="D285" s="44"/>
      <c r="E285" s="6"/>
      <c r="F285" s="44"/>
      <c r="G285" s="72"/>
      <c r="H285" s="6"/>
      <c r="I285" s="44"/>
      <c r="J285" s="44"/>
      <c r="K285" s="44"/>
      <c r="L285" s="44"/>
      <c r="M285" s="44"/>
      <c r="N285" s="44"/>
      <c r="O285" s="44"/>
      <c r="P285" s="44"/>
      <c r="Q285" s="44"/>
      <c r="R285" s="44"/>
      <c r="S285" s="44"/>
      <c r="T285" s="44"/>
      <c r="U285" s="44"/>
      <c r="V285" s="44"/>
      <c r="W285" s="44"/>
      <c r="X285" s="44"/>
      <c r="Y285" s="44"/>
      <c r="Z285" s="44"/>
      <c r="AA285" s="41"/>
      <c r="AB285" s="41"/>
      <c r="AC285" s="43"/>
      <c r="AD285" s="6"/>
      <c r="AE285" s="44"/>
      <c r="AF285" s="44"/>
      <c r="AG285" s="44"/>
      <c r="AH285" s="44"/>
      <c r="AI285" s="44"/>
      <c r="AJ285" s="44"/>
      <c r="AK285" s="44"/>
      <c r="AL285" s="44"/>
    </row>
    <row r="286" spans="1:38" ht="15">
      <c r="A286" s="73"/>
      <c r="B286" s="8"/>
      <c r="C286" s="70"/>
      <c r="D286" s="6"/>
      <c r="E286" s="6"/>
      <c r="F286" s="6"/>
      <c r="G286" s="71"/>
      <c r="H286" s="6"/>
      <c r="I286" s="6"/>
      <c r="J286" s="6"/>
      <c r="K286" s="6"/>
      <c r="L286" s="6"/>
      <c r="M286" s="6"/>
      <c r="N286" s="6"/>
      <c r="O286" s="6"/>
      <c r="P286" s="6"/>
      <c r="Q286" s="6"/>
      <c r="R286" s="41"/>
      <c r="S286" s="41"/>
      <c r="T286" s="41"/>
      <c r="U286" s="41"/>
      <c r="V286" s="41"/>
      <c r="W286" s="41"/>
      <c r="X286" s="41"/>
      <c r="Y286" s="41"/>
      <c r="Z286" s="41"/>
      <c r="AA286" s="41"/>
      <c r="AB286" s="41"/>
      <c r="AC286" s="43"/>
      <c r="AD286" s="6"/>
      <c r="AE286" s="6"/>
      <c r="AF286" s="44"/>
      <c r="AG286" s="44"/>
      <c r="AH286" s="6"/>
      <c r="AI286" s="6"/>
      <c r="AJ286" s="6"/>
      <c r="AK286" s="6"/>
      <c r="AL286" s="44"/>
    </row>
    <row r="287" spans="1:38" ht="15">
      <c r="A287" s="43"/>
      <c r="B287" s="69"/>
      <c r="C287" s="70"/>
      <c r="D287" s="6"/>
      <c r="E287" s="6"/>
      <c r="F287" s="6"/>
      <c r="G287" s="71"/>
      <c r="H287" s="6"/>
      <c r="I287" s="41"/>
      <c r="J287" s="41"/>
      <c r="K287" s="41"/>
      <c r="L287" s="41"/>
      <c r="M287" s="41"/>
      <c r="N287" s="41"/>
      <c r="O287" s="41"/>
      <c r="P287" s="41"/>
      <c r="Q287" s="41"/>
      <c r="R287" s="6"/>
      <c r="S287" s="6"/>
      <c r="T287" s="6"/>
      <c r="U287" s="6"/>
      <c r="V287" s="6"/>
      <c r="W287" s="6"/>
      <c r="X287" s="41"/>
      <c r="Y287" s="41"/>
      <c r="Z287" s="41"/>
      <c r="AA287" s="41"/>
      <c r="AB287" s="41"/>
      <c r="AC287" s="43"/>
      <c r="AD287" s="6"/>
      <c r="AE287" s="44"/>
      <c r="AF287" s="44"/>
      <c r="AG287" s="44"/>
      <c r="AH287" s="44"/>
      <c r="AI287" s="44"/>
      <c r="AJ287" s="44"/>
      <c r="AK287" s="44"/>
      <c r="AL287" s="44"/>
    </row>
    <row r="288" spans="1:38" ht="15">
      <c r="A288" s="43"/>
      <c r="B288" s="69"/>
      <c r="C288" s="41"/>
      <c r="D288" s="44"/>
      <c r="E288" s="6"/>
      <c r="F288" s="44"/>
      <c r="G288" s="72"/>
      <c r="H288" s="6"/>
      <c r="I288" s="41"/>
      <c r="J288" s="41"/>
      <c r="K288" s="41"/>
      <c r="L288" s="41"/>
      <c r="M288" s="41"/>
      <c r="N288" s="41"/>
      <c r="O288" s="41"/>
      <c r="P288" s="44"/>
      <c r="Q288" s="41"/>
      <c r="R288" s="41"/>
      <c r="S288" s="41"/>
      <c r="T288" s="41"/>
      <c r="U288" s="41"/>
      <c r="V288" s="41"/>
      <c r="W288" s="41"/>
      <c r="X288" s="41"/>
      <c r="Y288" s="41"/>
      <c r="Z288" s="41"/>
      <c r="AA288" s="41"/>
      <c r="AB288" s="41"/>
      <c r="AC288" s="43"/>
      <c r="AD288" s="6"/>
      <c r="AE288" s="44"/>
      <c r="AF288" s="44"/>
      <c r="AG288" s="44"/>
      <c r="AH288" s="44"/>
      <c r="AI288" s="44"/>
      <c r="AJ288" s="44"/>
      <c r="AK288" s="44"/>
      <c r="AL288" s="44"/>
    </row>
    <row r="289" spans="1:38" ht="15">
      <c r="A289" s="73"/>
      <c r="B289" s="8"/>
      <c r="C289" s="70"/>
      <c r="D289" s="6"/>
      <c r="E289" s="6"/>
      <c r="F289" s="6"/>
      <c r="G289" s="71"/>
      <c r="H289" s="6"/>
      <c r="I289" s="44"/>
      <c r="J289" s="44"/>
      <c r="K289" s="44"/>
      <c r="L289" s="44"/>
      <c r="M289" s="44"/>
      <c r="N289" s="44"/>
      <c r="O289" s="6"/>
      <c r="P289" s="6"/>
      <c r="Q289" s="6"/>
      <c r="R289" s="6"/>
      <c r="S289" s="70"/>
      <c r="T289" s="70"/>
      <c r="U289" s="70"/>
      <c r="V289" s="70"/>
      <c r="W289" s="70"/>
      <c r="X289" s="41"/>
      <c r="Y289" s="41"/>
      <c r="Z289" s="41"/>
      <c r="AA289" s="41"/>
      <c r="AB289" s="41"/>
      <c r="AC289" s="43"/>
      <c r="AD289" s="6"/>
      <c r="AE289" s="6"/>
      <c r="AF289" s="44"/>
      <c r="AG289" s="44"/>
      <c r="AH289" s="6"/>
      <c r="AI289" s="6"/>
      <c r="AJ289" s="6"/>
      <c r="AK289" s="6"/>
      <c r="AL289" s="44"/>
    </row>
    <row r="290" spans="1:38" ht="15">
      <c r="A290" s="43"/>
      <c r="B290" s="69"/>
      <c r="C290" s="70"/>
      <c r="D290" s="6"/>
      <c r="E290" s="6"/>
      <c r="F290" s="6"/>
      <c r="G290" s="71"/>
      <c r="H290" s="6"/>
      <c r="I290" s="41"/>
      <c r="J290" s="41"/>
      <c r="K290" s="41"/>
      <c r="L290" s="41"/>
      <c r="M290" s="41"/>
      <c r="N290" s="6"/>
      <c r="O290" s="6"/>
      <c r="P290" s="6"/>
      <c r="Q290" s="6"/>
      <c r="R290" s="6"/>
      <c r="S290" s="6"/>
      <c r="T290" s="6"/>
      <c r="U290" s="6"/>
      <c r="V290" s="6"/>
      <c r="W290" s="6"/>
      <c r="X290" s="41"/>
      <c r="Y290" s="41"/>
      <c r="Z290" s="41"/>
      <c r="AA290" s="41"/>
      <c r="AB290" s="41"/>
      <c r="AC290" s="43"/>
      <c r="AD290" s="6"/>
      <c r="AE290" s="44"/>
      <c r="AF290" s="44"/>
      <c r="AG290" s="44"/>
      <c r="AH290" s="44"/>
      <c r="AI290" s="44"/>
      <c r="AJ290" s="44"/>
      <c r="AK290" s="44"/>
      <c r="AL290" s="44"/>
    </row>
    <row r="291" spans="1:38" ht="15">
      <c r="A291" s="43"/>
      <c r="B291" s="69"/>
      <c r="C291" s="70"/>
      <c r="D291" s="6"/>
      <c r="E291" s="6"/>
      <c r="F291" s="6"/>
      <c r="G291" s="71"/>
      <c r="H291" s="6"/>
      <c r="I291" s="41"/>
      <c r="J291" s="41"/>
      <c r="K291" s="41"/>
      <c r="L291" s="41"/>
      <c r="M291" s="41"/>
      <c r="N291" s="6"/>
      <c r="O291" s="6"/>
      <c r="P291" s="6"/>
      <c r="Q291" s="6"/>
      <c r="R291" s="6"/>
      <c r="S291" s="6"/>
      <c r="T291" s="6"/>
      <c r="U291" s="6"/>
      <c r="V291" s="6"/>
      <c r="W291" s="6"/>
      <c r="X291" s="41"/>
      <c r="Y291" s="41"/>
      <c r="Z291" s="41"/>
      <c r="AA291" s="41"/>
      <c r="AB291" s="41"/>
      <c r="AC291" s="43"/>
      <c r="AD291" s="6"/>
      <c r="AE291" s="44"/>
      <c r="AF291" s="44"/>
      <c r="AG291" s="44"/>
      <c r="AH291" s="44"/>
      <c r="AI291" s="44"/>
      <c r="AJ291" s="44"/>
      <c r="AK291" s="44"/>
      <c r="AL291" s="44"/>
    </row>
    <row r="292" spans="1:38" ht="15">
      <c r="A292" s="43"/>
      <c r="B292" s="69"/>
      <c r="C292" s="70"/>
      <c r="D292" s="6"/>
      <c r="E292" s="6"/>
      <c r="F292" s="6"/>
      <c r="G292" s="71"/>
      <c r="H292" s="6"/>
      <c r="I292" s="41"/>
      <c r="J292" s="41"/>
      <c r="K292" s="41"/>
      <c r="L292" s="41"/>
      <c r="M292" s="41"/>
      <c r="N292" s="70"/>
      <c r="O292" s="70"/>
      <c r="P292" s="70"/>
      <c r="Q292" s="70"/>
      <c r="R292" s="70"/>
      <c r="S292" s="70"/>
      <c r="T292" s="70"/>
      <c r="U292" s="70"/>
      <c r="V292" s="6"/>
      <c r="W292" s="6"/>
      <c r="X292" s="70"/>
      <c r="Y292" s="70"/>
      <c r="Z292" s="70"/>
      <c r="AA292" s="70"/>
      <c r="AB292" s="70"/>
      <c r="AC292" s="43"/>
      <c r="AD292" s="6"/>
      <c r="AE292" s="44"/>
      <c r="AF292" s="44"/>
      <c r="AG292" s="44"/>
      <c r="AH292" s="44"/>
      <c r="AI292" s="44"/>
      <c r="AJ292" s="44"/>
      <c r="AK292" s="44"/>
      <c r="AL292" s="44"/>
    </row>
    <row r="293" spans="1:38" ht="15">
      <c r="A293" s="43"/>
      <c r="B293" s="69"/>
      <c r="C293" s="41"/>
      <c r="D293" s="44"/>
      <c r="E293" s="6"/>
      <c r="F293" s="44"/>
      <c r="G293" s="72"/>
      <c r="H293" s="6"/>
      <c r="I293" s="44"/>
      <c r="J293" s="44"/>
      <c r="K293" s="44"/>
      <c r="L293" s="44"/>
      <c r="M293" s="44"/>
      <c r="N293" s="44"/>
      <c r="O293" s="44"/>
      <c r="P293" s="44"/>
      <c r="Q293" s="44"/>
      <c r="R293" s="44"/>
      <c r="S293" s="44"/>
      <c r="T293" s="44"/>
      <c r="U293" s="44"/>
      <c r="V293" s="44"/>
      <c r="W293" s="44"/>
      <c r="X293" s="44"/>
      <c r="Y293" s="44"/>
      <c r="Z293" s="44"/>
      <c r="AA293" s="41"/>
      <c r="AB293" s="41"/>
      <c r="AC293" s="43"/>
      <c r="AD293" s="6"/>
      <c r="AE293" s="44"/>
      <c r="AF293" s="44"/>
      <c r="AG293" s="44"/>
      <c r="AH293" s="44"/>
      <c r="AI293" s="44"/>
      <c r="AJ293" s="44"/>
      <c r="AK293" s="44"/>
      <c r="AL293" s="44"/>
    </row>
    <row r="294" spans="1:38" ht="15">
      <c r="A294" s="73"/>
      <c r="B294" s="8"/>
      <c r="C294" s="70"/>
      <c r="D294" s="6"/>
      <c r="E294" s="6"/>
      <c r="F294" s="6"/>
      <c r="G294" s="71"/>
      <c r="H294" s="6"/>
      <c r="I294" s="6"/>
      <c r="J294" s="6"/>
      <c r="K294" s="6"/>
      <c r="L294" s="6"/>
      <c r="M294" s="6"/>
      <c r="N294" s="6"/>
      <c r="O294" s="6"/>
      <c r="P294" s="6"/>
      <c r="Q294" s="6"/>
      <c r="R294" s="41"/>
      <c r="S294" s="41"/>
      <c r="T294" s="41"/>
      <c r="U294" s="41"/>
      <c r="V294" s="41"/>
      <c r="W294" s="41"/>
      <c r="X294" s="41"/>
      <c r="Y294" s="41"/>
      <c r="Z294" s="41"/>
      <c r="AA294" s="41"/>
      <c r="AB294" s="41"/>
      <c r="AC294" s="43"/>
      <c r="AD294" s="6"/>
      <c r="AE294" s="6"/>
      <c r="AF294" s="44"/>
      <c r="AG294" s="44"/>
      <c r="AH294" s="6"/>
      <c r="AI294" s="6"/>
      <c r="AJ294" s="6"/>
      <c r="AK294" s="6"/>
      <c r="AL294" s="44"/>
    </row>
    <row r="295" spans="1:38" ht="15">
      <c r="A295" s="43"/>
      <c r="B295" s="69"/>
      <c r="C295" s="70"/>
      <c r="D295" s="6"/>
      <c r="E295" s="6"/>
      <c r="F295" s="6"/>
      <c r="G295" s="71"/>
      <c r="H295" s="6"/>
      <c r="I295" s="41"/>
      <c r="J295" s="41"/>
      <c r="K295" s="41"/>
      <c r="L295" s="41"/>
      <c r="M295" s="41"/>
      <c r="N295" s="41"/>
      <c r="O295" s="41"/>
      <c r="P295" s="41"/>
      <c r="Q295" s="41"/>
      <c r="R295" s="6"/>
      <c r="S295" s="6"/>
      <c r="T295" s="6"/>
      <c r="U295" s="6"/>
      <c r="V295" s="6"/>
      <c r="W295" s="6"/>
      <c r="X295" s="41"/>
      <c r="Y295" s="41"/>
      <c r="Z295" s="41"/>
      <c r="AA295" s="41"/>
      <c r="AB295" s="41"/>
      <c r="AC295" s="43"/>
      <c r="AD295" s="6"/>
      <c r="AE295" s="44"/>
      <c r="AF295" s="44"/>
      <c r="AG295" s="44"/>
      <c r="AH295" s="44"/>
      <c r="AI295" s="44"/>
      <c r="AJ295" s="44"/>
      <c r="AK295" s="44"/>
      <c r="AL295" s="44"/>
    </row>
    <row r="296" spans="1:38" ht="15">
      <c r="A296" s="43"/>
      <c r="B296" s="69"/>
      <c r="C296" s="41"/>
      <c r="D296" s="44"/>
      <c r="E296" s="6"/>
      <c r="F296" s="44"/>
      <c r="G296" s="72"/>
      <c r="H296" s="6"/>
      <c r="I296" s="41"/>
      <c r="J296" s="41"/>
      <c r="K296" s="41"/>
      <c r="L296" s="41"/>
      <c r="M296" s="41"/>
      <c r="N296" s="41"/>
      <c r="O296" s="41"/>
      <c r="P296" s="44"/>
      <c r="Q296" s="41"/>
      <c r="R296" s="41"/>
      <c r="S296" s="41"/>
      <c r="T296" s="41"/>
      <c r="U296" s="41"/>
      <c r="V296" s="41"/>
      <c r="W296" s="41"/>
      <c r="X296" s="41"/>
      <c r="Y296" s="41"/>
      <c r="Z296" s="41"/>
      <c r="AA296" s="41"/>
      <c r="AB296" s="41"/>
      <c r="AC296" s="43"/>
      <c r="AD296" s="6"/>
      <c r="AE296" s="44"/>
      <c r="AF296" s="44"/>
      <c r="AG296" s="44"/>
      <c r="AH296" s="44"/>
      <c r="AI296" s="44"/>
      <c r="AJ296" s="44"/>
      <c r="AK296" s="44"/>
      <c r="AL296" s="44"/>
    </row>
    <row r="297" spans="1:38" ht="15">
      <c r="A297" s="73"/>
      <c r="B297" s="8"/>
      <c r="C297" s="70"/>
      <c r="D297" s="6"/>
      <c r="E297" s="6"/>
      <c r="F297" s="6"/>
      <c r="G297" s="71"/>
      <c r="H297" s="6"/>
      <c r="I297" s="6"/>
      <c r="J297" s="6"/>
      <c r="K297" s="6"/>
      <c r="L297" s="6"/>
      <c r="M297" s="6"/>
      <c r="N297" s="6"/>
      <c r="O297" s="6"/>
      <c r="P297" s="6"/>
      <c r="Q297" s="6"/>
      <c r="R297" s="6"/>
      <c r="S297" s="41"/>
      <c r="T297" s="41"/>
      <c r="U297" s="41"/>
      <c r="V297" s="41"/>
      <c r="W297" s="41"/>
      <c r="X297" s="41"/>
      <c r="Y297" s="41"/>
      <c r="Z297" s="41"/>
      <c r="AA297" s="41"/>
      <c r="AB297" s="41"/>
      <c r="AC297" s="43"/>
      <c r="AD297" s="6"/>
      <c r="AE297" s="6"/>
      <c r="AF297" s="44"/>
      <c r="AG297" s="44"/>
      <c r="AH297" s="6"/>
      <c r="AI297" s="6"/>
      <c r="AJ297" s="6"/>
      <c r="AK297" s="6"/>
      <c r="AL297" s="44"/>
    </row>
    <row r="298" spans="1:38" ht="15">
      <c r="A298" s="43"/>
      <c r="B298" s="69"/>
      <c r="C298" s="70"/>
      <c r="D298" s="6"/>
      <c r="E298" s="6"/>
      <c r="F298" s="6"/>
      <c r="G298" s="71"/>
      <c r="H298" s="6"/>
      <c r="I298" s="44"/>
      <c r="J298" s="44"/>
      <c r="K298" s="44"/>
      <c r="L298" s="44"/>
      <c r="M298" s="44"/>
      <c r="N298" s="44"/>
      <c r="O298" s="6"/>
      <c r="P298" s="6"/>
      <c r="Q298" s="6"/>
      <c r="R298" s="6"/>
      <c r="S298" s="70"/>
      <c r="T298" s="70"/>
      <c r="U298" s="70"/>
      <c r="V298" s="70"/>
      <c r="W298" s="70"/>
      <c r="X298" s="41"/>
      <c r="Y298" s="41"/>
      <c r="Z298" s="41"/>
      <c r="AA298" s="41"/>
      <c r="AB298" s="41"/>
      <c r="AC298" s="43"/>
      <c r="AD298" s="6"/>
      <c r="AE298" s="44"/>
      <c r="AF298" s="44"/>
      <c r="AG298" s="44"/>
      <c r="AH298" s="44"/>
      <c r="AI298" s="44"/>
      <c r="AJ298" s="44"/>
      <c r="AK298" s="44"/>
      <c r="AL298" s="44"/>
    </row>
    <row r="299" spans="1:38" ht="15">
      <c r="A299" s="43"/>
      <c r="B299" s="69"/>
      <c r="C299" s="70"/>
      <c r="D299" s="6"/>
      <c r="E299" s="6"/>
      <c r="F299" s="6"/>
      <c r="G299" s="71"/>
      <c r="H299" s="6"/>
      <c r="I299" s="44"/>
      <c r="J299" s="44"/>
      <c r="K299" s="44"/>
      <c r="L299" s="41"/>
      <c r="M299" s="44"/>
      <c r="N299" s="44"/>
      <c r="O299" s="44"/>
      <c r="P299" s="6"/>
      <c r="Q299" s="6"/>
      <c r="R299" s="6"/>
      <c r="S299" s="6"/>
      <c r="T299" s="70"/>
      <c r="U299" s="70"/>
      <c r="V299" s="70"/>
      <c r="W299" s="70"/>
      <c r="X299" s="70"/>
      <c r="Y299" s="41"/>
      <c r="Z299" s="41"/>
      <c r="AA299" s="41"/>
      <c r="AB299" s="41"/>
      <c r="AC299" s="43"/>
      <c r="AD299" s="6"/>
      <c r="AE299" s="44"/>
      <c r="AF299" s="44"/>
      <c r="AG299" s="44"/>
      <c r="AH299" s="44"/>
      <c r="AI299" s="44"/>
      <c r="AJ299" s="44"/>
      <c r="AK299" s="44"/>
      <c r="AL299" s="44"/>
    </row>
    <row r="300" spans="1:38" ht="15">
      <c r="A300" s="43"/>
      <c r="B300" s="69"/>
      <c r="C300" s="70"/>
      <c r="D300" s="6"/>
      <c r="E300" s="6"/>
      <c r="F300" s="6"/>
      <c r="G300" s="71"/>
      <c r="H300" s="6"/>
      <c r="I300" s="44"/>
      <c r="J300" s="44"/>
      <c r="K300" s="44"/>
      <c r="L300" s="44"/>
      <c r="M300" s="44"/>
      <c r="N300" s="44"/>
      <c r="O300" s="6"/>
      <c r="P300" s="6"/>
      <c r="Q300" s="6"/>
      <c r="R300" s="6"/>
      <c r="S300" s="70"/>
      <c r="T300" s="70"/>
      <c r="U300" s="70"/>
      <c r="V300" s="70"/>
      <c r="W300" s="70"/>
      <c r="X300" s="41"/>
      <c r="Y300" s="41"/>
      <c r="Z300" s="41"/>
      <c r="AA300" s="41"/>
      <c r="AB300" s="41"/>
      <c r="AC300" s="43"/>
      <c r="AD300" s="6"/>
      <c r="AE300" s="44"/>
      <c r="AF300" s="44"/>
      <c r="AG300" s="44"/>
      <c r="AH300" s="44"/>
      <c r="AI300" s="44"/>
      <c r="AJ300" s="44"/>
      <c r="AK300" s="44"/>
      <c r="AL300" s="44"/>
    </row>
    <row r="301" spans="1:38" ht="15">
      <c r="A301" s="43"/>
      <c r="B301" s="69"/>
      <c r="C301" s="70"/>
      <c r="D301" s="6"/>
      <c r="E301" s="6"/>
      <c r="F301" s="8"/>
      <c r="G301" s="70"/>
      <c r="H301" s="6"/>
      <c r="I301" s="44"/>
      <c r="J301" s="44"/>
      <c r="K301" s="44"/>
      <c r="L301" s="44"/>
      <c r="M301" s="44"/>
      <c r="N301" s="44"/>
      <c r="O301" s="6"/>
      <c r="P301" s="6"/>
      <c r="Q301" s="6"/>
      <c r="R301" s="6"/>
      <c r="S301" s="70"/>
      <c r="T301" s="70"/>
      <c r="U301" s="70"/>
      <c r="V301" s="70"/>
      <c r="W301" s="70"/>
      <c r="X301" s="41"/>
      <c r="Y301" s="41"/>
      <c r="Z301" s="41"/>
      <c r="AA301" s="41"/>
      <c r="AB301" s="41"/>
      <c r="AC301" s="43"/>
      <c r="AD301" s="6"/>
      <c r="AE301" s="44"/>
      <c r="AF301" s="44"/>
      <c r="AG301" s="44"/>
      <c r="AH301" s="44"/>
      <c r="AI301" s="44"/>
      <c r="AJ301" s="44"/>
      <c r="AK301" s="44"/>
      <c r="AL301" s="44"/>
    </row>
    <row r="302" spans="1:38" ht="15">
      <c r="A302" s="43"/>
      <c r="B302" s="69"/>
      <c r="C302" s="70"/>
      <c r="D302" s="44"/>
      <c r="E302" s="6"/>
      <c r="F302" s="6"/>
      <c r="G302" s="6"/>
      <c r="H302" s="6"/>
      <c r="I302" s="44"/>
      <c r="J302" s="44"/>
      <c r="K302" s="44"/>
      <c r="L302" s="44"/>
      <c r="M302" s="44"/>
      <c r="N302" s="44"/>
      <c r="O302" s="44"/>
      <c r="P302" s="44"/>
      <c r="Q302" s="44"/>
      <c r="R302" s="44"/>
      <c r="S302" s="44"/>
      <c r="T302" s="44"/>
      <c r="U302" s="44"/>
      <c r="V302" s="44"/>
      <c r="W302" s="44"/>
      <c r="X302" s="44"/>
      <c r="Y302" s="44"/>
      <c r="Z302" s="44"/>
      <c r="AA302" s="41"/>
      <c r="AB302" s="41"/>
      <c r="AC302" s="43"/>
      <c r="AD302" s="6"/>
      <c r="AE302" s="44"/>
      <c r="AF302" s="44"/>
      <c r="AG302" s="44"/>
      <c r="AH302" s="44"/>
      <c r="AI302" s="44"/>
      <c r="AJ302" s="44"/>
      <c r="AK302" s="44"/>
      <c r="AL302" s="44"/>
    </row>
    <row r="303" spans="1:38" ht="15">
      <c r="A303" s="43"/>
      <c r="B303" s="69"/>
      <c r="C303" s="70"/>
      <c r="D303" s="44"/>
      <c r="E303" s="6"/>
      <c r="F303" s="6"/>
      <c r="G303" s="6"/>
      <c r="H303" s="6"/>
      <c r="I303" s="44"/>
      <c r="J303" s="44"/>
      <c r="K303" s="44"/>
      <c r="L303" s="44"/>
      <c r="M303" s="44"/>
      <c r="N303" s="44"/>
      <c r="O303" s="44"/>
      <c r="P303" s="44"/>
      <c r="Q303" s="44"/>
      <c r="R303" s="44"/>
      <c r="S303" s="44"/>
      <c r="T303" s="44"/>
      <c r="U303" s="44"/>
      <c r="V303" s="44"/>
      <c r="W303" s="44"/>
      <c r="X303" s="44"/>
      <c r="Y303" s="44"/>
      <c r="Z303" s="41"/>
      <c r="AA303" s="41"/>
      <c r="AB303" s="41"/>
      <c r="AC303" s="43"/>
      <c r="AD303" s="6"/>
      <c r="AE303" s="44"/>
      <c r="AF303" s="44"/>
      <c r="AG303" s="44"/>
      <c r="AH303" s="44"/>
      <c r="AI303" s="44"/>
      <c r="AJ303" s="44"/>
      <c r="AK303" s="44"/>
      <c r="AL303" s="44"/>
    </row>
    <row r="304" spans="1:38" ht="15">
      <c r="A304" s="43"/>
      <c r="B304" s="69"/>
      <c r="C304" s="41"/>
      <c r="D304" s="44"/>
      <c r="E304" s="6"/>
      <c r="F304" s="44"/>
      <c r="G304" s="72"/>
      <c r="H304" s="6"/>
      <c r="I304" s="44"/>
      <c r="J304" s="44"/>
      <c r="K304" s="44"/>
      <c r="L304" s="44"/>
      <c r="M304" s="44"/>
      <c r="N304" s="44"/>
      <c r="O304" s="44"/>
      <c r="P304" s="44"/>
      <c r="Q304" s="44"/>
      <c r="R304" s="44"/>
      <c r="S304" s="41"/>
      <c r="T304" s="41"/>
      <c r="U304" s="41"/>
      <c r="V304" s="41"/>
      <c r="W304" s="41"/>
      <c r="X304" s="41"/>
      <c r="Y304" s="41"/>
      <c r="Z304" s="41"/>
      <c r="AA304" s="41"/>
      <c r="AB304" s="41"/>
      <c r="AC304" s="43"/>
      <c r="AD304" s="6"/>
      <c r="AE304" s="44"/>
      <c r="AF304" s="44"/>
      <c r="AG304" s="44"/>
      <c r="AH304" s="44"/>
      <c r="AI304" s="44"/>
      <c r="AJ304" s="44"/>
      <c r="AK304" s="44"/>
      <c r="AL304" s="44"/>
    </row>
    <row r="305" spans="1:38" ht="15">
      <c r="A305" s="73"/>
      <c r="B305" s="8"/>
      <c r="C305" s="70"/>
      <c r="D305" s="6"/>
      <c r="E305" s="6"/>
      <c r="F305" s="6"/>
      <c r="G305" s="71"/>
      <c r="H305" s="6"/>
      <c r="I305" s="6"/>
      <c r="J305" s="6"/>
      <c r="K305" s="6"/>
      <c r="L305" s="6"/>
      <c r="M305" s="6"/>
      <c r="N305" s="6"/>
      <c r="O305" s="6"/>
      <c r="P305" s="6"/>
      <c r="Q305" s="6"/>
      <c r="R305" s="6"/>
      <c r="S305" s="6"/>
      <c r="T305" s="6"/>
      <c r="U305" s="6"/>
      <c r="V305" s="6"/>
      <c r="W305" s="6"/>
      <c r="X305" s="6"/>
      <c r="Y305" s="6"/>
      <c r="Z305" s="6"/>
      <c r="AA305" s="41"/>
      <c r="AB305" s="41"/>
      <c r="AC305" s="43"/>
      <c r="AD305" s="6"/>
      <c r="AE305" s="6"/>
      <c r="AF305" s="44"/>
      <c r="AG305" s="44"/>
      <c r="AH305" s="6"/>
      <c r="AI305" s="6"/>
      <c r="AJ305" s="6"/>
      <c r="AK305" s="6"/>
      <c r="AL305" s="44"/>
    </row>
    <row r="306" spans="1:38" ht="15">
      <c r="A306" s="43"/>
      <c r="B306" s="69"/>
      <c r="C306" s="70"/>
      <c r="D306" s="6"/>
      <c r="E306" s="6"/>
      <c r="F306" s="6"/>
      <c r="G306" s="71"/>
      <c r="H306" s="6"/>
      <c r="I306" s="44"/>
      <c r="J306" s="44"/>
      <c r="K306" s="44"/>
      <c r="L306" s="44"/>
      <c r="M306" s="44"/>
      <c r="N306" s="44"/>
      <c r="O306" s="6"/>
      <c r="P306" s="6"/>
      <c r="Q306" s="6"/>
      <c r="R306" s="6"/>
      <c r="S306" s="70"/>
      <c r="T306" s="70"/>
      <c r="U306" s="70"/>
      <c r="V306" s="70"/>
      <c r="W306" s="70"/>
      <c r="X306" s="41"/>
      <c r="Y306" s="41"/>
      <c r="Z306" s="41"/>
      <c r="AA306" s="41"/>
      <c r="AB306" s="41"/>
      <c r="AC306" s="43"/>
      <c r="AD306" s="6"/>
      <c r="AE306" s="44"/>
      <c r="AF306" s="44"/>
      <c r="AG306" s="44"/>
      <c r="AH306" s="44"/>
      <c r="AI306" s="44"/>
      <c r="AJ306" s="44"/>
      <c r="AK306" s="44"/>
      <c r="AL306" s="44"/>
    </row>
    <row r="307" spans="1:38" ht="15">
      <c r="A307" s="43"/>
      <c r="B307" s="69"/>
      <c r="C307" s="70"/>
      <c r="D307" s="6"/>
      <c r="E307" s="6"/>
      <c r="F307" s="6"/>
      <c r="G307" s="71"/>
      <c r="H307" s="6"/>
      <c r="I307" s="41"/>
      <c r="J307" s="41"/>
      <c r="K307" s="41"/>
      <c r="L307" s="41"/>
      <c r="M307" s="41"/>
      <c r="N307" s="6"/>
      <c r="O307" s="6"/>
      <c r="P307" s="6"/>
      <c r="Q307" s="6"/>
      <c r="R307" s="6"/>
      <c r="S307" s="6"/>
      <c r="T307" s="6"/>
      <c r="U307" s="6"/>
      <c r="V307" s="6"/>
      <c r="W307" s="6"/>
      <c r="X307" s="41"/>
      <c r="Y307" s="41"/>
      <c r="Z307" s="41"/>
      <c r="AA307" s="41"/>
      <c r="AB307" s="41"/>
      <c r="AC307" s="43"/>
      <c r="AD307" s="6"/>
      <c r="AE307" s="44"/>
      <c r="AF307" s="44"/>
      <c r="AG307" s="44"/>
      <c r="AH307" s="44"/>
      <c r="AI307" s="44"/>
      <c r="AJ307" s="44"/>
      <c r="AK307" s="44"/>
      <c r="AL307" s="44"/>
    </row>
    <row r="308" spans="1:38" ht="15">
      <c r="A308" s="43"/>
      <c r="B308" s="69"/>
      <c r="C308" s="41"/>
      <c r="D308" s="44"/>
      <c r="E308" s="6"/>
      <c r="F308" s="44"/>
      <c r="G308" s="72"/>
      <c r="H308" s="6"/>
      <c r="I308" s="44"/>
      <c r="J308" s="44"/>
      <c r="K308" s="44"/>
      <c r="L308" s="44"/>
      <c r="M308" s="44"/>
      <c r="N308" s="44"/>
      <c r="O308" s="44"/>
      <c r="P308" s="44"/>
      <c r="Q308" s="44"/>
      <c r="R308" s="44"/>
      <c r="S308" s="44"/>
      <c r="T308" s="44"/>
      <c r="U308" s="44"/>
      <c r="V308" s="44"/>
      <c r="W308" s="44"/>
      <c r="X308" s="44"/>
      <c r="Y308" s="44"/>
      <c r="Z308" s="44"/>
      <c r="AA308" s="41"/>
      <c r="AB308" s="41"/>
      <c r="AC308" s="43"/>
      <c r="AD308" s="6"/>
      <c r="AE308" s="44"/>
      <c r="AF308" s="44"/>
      <c r="AG308" s="44"/>
      <c r="AH308" s="44"/>
      <c r="AI308" s="44"/>
      <c r="AJ308" s="44"/>
      <c r="AK308" s="44"/>
      <c r="AL308" s="44"/>
    </row>
    <row r="309" spans="1:38" ht="15">
      <c r="A309" s="73"/>
      <c r="B309" s="8"/>
      <c r="C309" s="70"/>
      <c r="D309" s="6"/>
      <c r="E309" s="6"/>
      <c r="F309" s="6"/>
      <c r="G309" s="71"/>
      <c r="H309" s="6"/>
      <c r="I309" s="41"/>
      <c r="J309" s="41"/>
      <c r="K309" s="41"/>
      <c r="L309" s="41"/>
      <c r="M309" s="41"/>
      <c r="N309" s="41"/>
      <c r="O309" s="41"/>
      <c r="P309" s="41"/>
      <c r="Q309" s="6"/>
      <c r="R309" s="6"/>
      <c r="S309" s="6"/>
      <c r="T309" s="6"/>
      <c r="U309" s="6"/>
      <c r="V309" s="6"/>
      <c r="W309" s="6"/>
      <c r="X309" s="6"/>
      <c r="Y309" s="6"/>
      <c r="Z309" s="6"/>
      <c r="AA309" s="41"/>
      <c r="AB309" s="41"/>
      <c r="AC309" s="43"/>
      <c r="AD309" s="6"/>
      <c r="AE309" s="6"/>
      <c r="AF309" s="44"/>
      <c r="AG309" s="44"/>
      <c r="AH309" s="6"/>
      <c r="AI309" s="6"/>
      <c r="AJ309" s="6"/>
      <c r="AK309" s="6"/>
      <c r="AL309" s="44"/>
    </row>
    <row r="310" spans="1:38" ht="15">
      <c r="A310" s="43"/>
      <c r="B310" s="69"/>
      <c r="C310" s="70"/>
      <c r="D310" s="6"/>
      <c r="E310" s="6"/>
      <c r="F310" s="6"/>
      <c r="G310" s="71"/>
      <c r="H310" s="6"/>
      <c r="I310" s="41"/>
      <c r="J310" s="41"/>
      <c r="K310" s="41"/>
      <c r="L310" s="41"/>
      <c r="M310" s="41"/>
      <c r="N310" s="41"/>
      <c r="O310" s="41"/>
      <c r="P310" s="41"/>
      <c r="Q310" s="41"/>
      <c r="R310" s="41"/>
      <c r="S310" s="41"/>
      <c r="T310" s="41"/>
      <c r="U310" s="41"/>
      <c r="V310" s="41"/>
      <c r="W310" s="6"/>
      <c r="X310" s="6"/>
      <c r="Y310" s="6"/>
      <c r="Z310" s="6"/>
      <c r="AA310" s="41"/>
      <c r="AB310" s="41"/>
      <c r="AC310" s="43"/>
      <c r="AD310" s="6"/>
      <c r="AE310" s="44"/>
      <c r="AF310" s="44"/>
      <c r="AG310" s="44"/>
      <c r="AH310" s="44"/>
      <c r="AI310" s="44"/>
      <c r="AJ310" s="44"/>
      <c r="AK310" s="44"/>
      <c r="AL310" s="44"/>
    </row>
    <row r="311" spans="1:38" ht="15">
      <c r="A311" s="43"/>
      <c r="B311" s="69"/>
      <c r="C311" s="70"/>
      <c r="D311" s="6"/>
      <c r="E311" s="6"/>
      <c r="F311" s="6"/>
      <c r="G311" s="71"/>
      <c r="H311" s="6"/>
      <c r="I311" s="41"/>
      <c r="J311" s="41"/>
      <c r="K311" s="41"/>
      <c r="L311" s="41"/>
      <c r="M311" s="41"/>
      <c r="N311" s="41"/>
      <c r="O311" s="41"/>
      <c r="P311" s="41"/>
      <c r="Q311" s="41"/>
      <c r="R311" s="41"/>
      <c r="S311" s="41"/>
      <c r="T311" s="41"/>
      <c r="U311" s="41"/>
      <c r="V311" s="41"/>
      <c r="W311" s="6"/>
      <c r="X311" s="6"/>
      <c r="Y311" s="6"/>
      <c r="Z311" s="6"/>
      <c r="AA311" s="41"/>
      <c r="AB311" s="41"/>
      <c r="AC311" s="43"/>
      <c r="AD311" s="6"/>
      <c r="AE311" s="44"/>
      <c r="AF311" s="44"/>
      <c r="AG311" s="44"/>
      <c r="AH311" s="44"/>
      <c r="AI311" s="44"/>
      <c r="AJ311" s="44"/>
      <c r="AK311" s="44"/>
      <c r="AL311" s="44"/>
    </row>
    <row r="312" spans="1:38" ht="15">
      <c r="A312" s="43"/>
      <c r="B312" s="69"/>
      <c r="C312" s="70"/>
      <c r="D312" s="6"/>
      <c r="E312" s="6"/>
      <c r="F312" s="6"/>
      <c r="G312" s="71"/>
      <c r="H312" s="6"/>
      <c r="I312" s="41"/>
      <c r="J312" s="41"/>
      <c r="K312" s="41"/>
      <c r="L312" s="41"/>
      <c r="M312" s="41"/>
      <c r="N312" s="41"/>
      <c r="O312" s="41"/>
      <c r="P312" s="6"/>
      <c r="Q312" s="6"/>
      <c r="R312" s="6"/>
      <c r="S312" s="6"/>
      <c r="T312" s="6"/>
      <c r="U312" s="6"/>
      <c r="V312" s="6"/>
      <c r="W312" s="6"/>
      <c r="X312" s="6"/>
      <c r="Y312" s="6"/>
      <c r="Z312" s="41"/>
      <c r="AA312" s="41"/>
      <c r="AB312" s="41"/>
      <c r="AC312" s="43"/>
      <c r="AD312" s="6"/>
      <c r="AE312" s="44"/>
      <c r="AF312" s="44"/>
      <c r="AG312" s="44"/>
      <c r="AH312" s="44"/>
      <c r="AI312" s="44"/>
      <c r="AJ312" s="44"/>
      <c r="AK312" s="44"/>
      <c r="AL312" s="44"/>
    </row>
    <row r="313" spans="1:38" ht="15">
      <c r="A313" s="43"/>
      <c r="B313" s="69"/>
      <c r="C313" s="70"/>
      <c r="D313" s="6"/>
      <c r="E313" s="6"/>
      <c r="F313" s="6"/>
      <c r="G313" s="71"/>
      <c r="H313" s="6"/>
      <c r="I313" s="41"/>
      <c r="J313" s="41"/>
      <c r="K313" s="41"/>
      <c r="L313" s="41"/>
      <c r="M313" s="41"/>
      <c r="N313" s="41"/>
      <c r="O313" s="41"/>
      <c r="P313" s="41"/>
      <c r="Q313" s="41"/>
      <c r="R313" s="41"/>
      <c r="S313" s="41"/>
      <c r="T313" s="41"/>
      <c r="U313" s="41"/>
      <c r="V313" s="6"/>
      <c r="W313" s="6"/>
      <c r="X313" s="6"/>
      <c r="Y313" s="6"/>
      <c r="Z313" s="41"/>
      <c r="AA313" s="41"/>
      <c r="AB313" s="41"/>
      <c r="AC313" s="43"/>
      <c r="AD313" s="6"/>
      <c r="AE313" s="44"/>
      <c r="AF313" s="44"/>
      <c r="AG313" s="44"/>
      <c r="AH313" s="44"/>
      <c r="AI313" s="44"/>
      <c r="AJ313" s="44"/>
      <c r="AK313" s="44"/>
      <c r="AL313" s="44"/>
    </row>
    <row r="314" spans="1:38" ht="15">
      <c r="A314" s="43"/>
      <c r="B314" s="69"/>
      <c r="C314" s="41"/>
      <c r="D314" s="44"/>
      <c r="E314" s="6"/>
      <c r="F314" s="44"/>
      <c r="G314" s="72"/>
      <c r="H314" s="6"/>
      <c r="I314" s="41"/>
      <c r="J314" s="41"/>
      <c r="K314" s="41"/>
      <c r="L314" s="41"/>
      <c r="M314" s="41"/>
      <c r="N314" s="41"/>
      <c r="O314" s="41"/>
      <c r="P314" s="41"/>
      <c r="Q314" s="41"/>
      <c r="R314" s="41"/>
      <c r="S314" s="41"/>
      <c r="T314" s="41"/>
      <c r="U314" s="41"/>
      <c r="V314" s="44"/>
      <c r="W314" s="44"/>
      <c r="X314" s="44"/>
      <c r="Y314" s="44"/>
      <c r="Z314" s="41"/>
      <c r="AA314" s="41"/>
      <c r="AB314" s="41"/>
      <c r="AC314" s="43"/>
      <c r="AD314" s="6"/>
      <c r="AE314" s="44"/>
      <c r="AF314" s="44"/>
      <c r="AG314" s="44"/>
      <c r="AH314" s="44"/>
      <c r="AI314" s="44"/>
      <c r="AJ314" s="44"/>
      <c r="AK314" s="44"/>
      <c r="AL314" s="44"/>
    </row>
    <row r="315" spans="1:38" ht="15">
      <c r="A315" s="73"/>
      <c r="B315" s="8"/>
      <c r="C315" s="70"/>
      <c r="D315" s="6"/>
      <c r="E315" s="6"/>
      <c r="F315" s="6"/>
      <c r="G315" s="71"/>
      <c r="H315" s="6"/>
      <c r="I315" s="41"/>
      <c r="J315" s="41"/>
      <c r="K315" s="41"/>
      <c r="L315" s="41"/>
      <c r="M315" s="41"/>
      <c r="N315" s="41"/>
      <c r="O315" s="41"/>
      <c r="P315" s="41"/>
      <c r="Q315" s="6"/>
      <c r="R315" s="6"/>
      <c r="S315" s="6"/>
      <c r="T315" s="6"/>
      <c r="U315" s="6"/>
      <c r="V315" s="6"/>
      <c r="W315" s="6"/>
      <c r="X315" s="6"/>
      <c r="Y315" s="6"/>
      <c r="Z315" s="6"/>
      <c r="AA315" s="41"/>
      <c r="AB315" s="41"/>
      <c r="AC315" s="43"/>
      <c r="AD315" s="6"/>
      <c r="AE315" s="6"/>
      <c r="AF315" s="44"/>
      <c r="AG315" s="44"/>
      <c r="AH315" s="6"/>
      <c r="AI315" s="6"/>
      <c r="AJ315" s="6"/>
      <c r="AK315" s="6"/>
      <c r="AL315" s="44"/>
    </row>
    <row r="316" spans="1:38" ht="15">
      <c r="A316" s="43"/>
      <c r="B316" s="69"/>
      <c r="C316" s="70"/>
      <c r="D316" s="6"/>
      <c r="E316" s="6"/>
      <c r="F316" s="6"/>
      <c r="G316" s="71"/>
      <c r="H316" s="6"/>
      <c r="I316" s="41"/>
      <c r="J316" s="41"/>
      <c r="K316" s="41"/>
      <c r="L316" s="41"/>
      <c r="M316" s="41"/>
      <c r="N316" s="41"/>
      <c r="O316" s="41"/>
      <c r="P316" s="41"/>
      <c r="Q316" s="6"/>
      <c r="R316" s="6"/>
      <c r="S316" s="6"/>
      <c r="T316" s="6"/>
      <c r="U316" s="6"/>
      <c r="V316" s="6"/>
      <c r="W316" s="6"/>
      <c r="X316" s="6"/>
      <c r="Y316" s="6"/>
      <c r="Z316" s="6"/>
      <c r="AA316" s="41"/>
      <c r="AB316" s="41"/>
      <c r="AC316" s="43"/>
      <c r="AD316" s="6"/>
      <c r="AE316" s="44"/>
      <c r="AF316" s="44"/>
      <c r="AG316" s="44"/>
      <c r="AH316" s="44"/>
      <c r="AI316" s="44"/>
      <c r="AJ316" s="44"/>
      <c r="AK316" s="44"/>
      <c r="AL316" s="44"/>
    </row>
    <row r="317" spans="1:38" ht="15">
      <c r="A317" s="43"/>
      <c r="B317" s="69"/>
      <c r="C317" s="70"/>
      <c r="D317" s="6"/>
      <c r="E317" s="6"/>
      <c r="F317" s="6"/>
      <c r="G317" s="71"/>
      <c r="H317" s="6"/>
      <c r="I317" s="41"/>
      <c r="J317" s="41"/>
      <c r="K317" s="41"/>
      <c r="L317" s="41"/>
      <c r="M317" s="41"/>
      <c r="N317" s="41"/>
      <c r="O317" s="41"/>
      <c r="P317" s="41"/>
      <c r="Q317" s="6"/>
      <c r="R317" s="6"/>
      <c r="S317" s="6"/>
      <c r="T317" s="6"/>
      <c r="U317" s="6"/>
      <c r="V317" s="6"/>
      <c r="W317" s="6"/>
      <c r="X317" s="6"/>
      <c r="Y317" s="6"/>
      <c r="Z317" s="6"/>
      <c r="AA317" s="41"/>
      <c r="AB317" s="41"/>
      <c r="AC317" s="43"/>
      <c r="AD317" s="6"/>
      <c r="AE317" s="44"/>
      <c r="AF317" s="44"/>
      <c r="AG317" s="44"/>
      <c r="AH317" s="44"/>
      <c r="AI317" s="44"/>
      <c r="AJ317" s="44"/>
      <c r="AK317" s="44"/>
      <c r="AL317" s="44"/>
    </row>
    <row r="318" spans="1:38" ht="15">
      <c r="A318" s="43"/>
      <c r="B318" s="69"/>
      <c r="C318" s="70"/>
      <c r="D318" s="6"/>
      <c r="E318" s="6"/>
      <c r="F318" s="6"/>
      <c r="G318" s="71"/>
      <c r="H318" s="6"/>
      <c r="I318" s="41"/>
      <c r="J318" s="41"/>
      <c r="K318" s="41"/>
      <c r="L318" s="41"/>
      <c r="M318" s="41"/>
      <c r="N318" s="41"/>
      <c r="O318" s="41"/>
      <c r="P318" s="6"/>
      <c r="Q318" s="6"/>
      <c r="R318" s="6"/>
      <c r="S318" s="6"/>
      <c r="T318" s="6"/>
      <c r="U318" s="6"/>
      <c r="V318" s="6"/>
      <c r="W318" s="6"/>
      <c r="X318" s="41"/>
      <c r="Y318" s="41"/>
      <c r="Z318" s="41"/>
      <c r="AA318" s="41"/>
      <c r="AB318" s="41"/>
      <c r="AC318" s="43"/>
      <c r="AD318" s="6"/>
      <c r="AE318" s="44"/>
      <c r="AF318" s="44"/>
      <c r="AG318" s="44"/>
      <c r="AH318" s="44"/>
      <c r="AI318" s="44"/>
      <c r="AJ318" s="44"/>
      <c r="AK318" s="44"/>
      <c r="AL318" s="44"/>
    </row>
    <row r="319" spans="1:38" ht="15">
      <c r="A319" s="43"/>
      <c r="B319" s="69"/>
      <c r="C319" s="70"/>
      <c r="D319" s="6"/>
      <c r="E319" s="6"/>
      <c r="F319" s="6"/>
      <c r="G319" s="71"/>
      <c r="H319" s="6"/>
      <c r="I319" s="41"/>
      <c r="J319" s="41"/>
      <c r="K319" s="41"/>
      <c r="L319" s="41"/>
      <c r="M319" s="41"/>
      <c r="N319" s="41"/>
      <c r="O319" s="41"/>
      <c r="P319" s="41"/>
      <c r="Q319" s="41"/>
      <c r="R319" s="41"/>
      <c r="S319" s="41"/>
      <c r="T319" s="6"/>
      <c r="U319" s="6"/>
      <c r="V319" s="6"/>
      <c r="W319" s="6"/>
      <c r="X319" s="41"/>
      <c r="Y319" s="41"/>
      <c r="Z319" s="41"/>
      <c r="AA319" s="41"/>
      <c r="AB319" s="41"/>
      <c r="AC319" s="43"/>
      <c r="AD319" s="6"/>
      <c r="AE319" s="44"/>
      <c r="AF319" s="44"/>
      <c r="AG319" s="44"/>
      <c r="AH319" s="44"/>
      <c r="AI319" s="44"/>
      <c r="AJ319" s="44"/>
      <c r="AK319" s="44"/>
      <c r="AL319" s="44"/>
    </row>
    <row r="320" spans="1:38" ht="15">
      <c r="A320" s="43"/>
      <c r="B320" s="69"/>
      <c r="C320" s="70"/>
      <c r="D320" s="6"/>
      <c r="E320" s="6"/>
      <c r="F320" s="6"/>
      <c r="G320" s="71"/>
      <c r="H320" s="6"/>
      <c r="I320" s="41"/>
      <c r="J320" s="41"/>
      <c r="K320" s="41"/>
      <c r="L320" s="41"/>
      <c r="M320" s="41"/>
      <c r="N320" s="41"/>
      <c r="O320" s="41"/>
      <c r="P320" s="41"/>
      <c r="Q320" s="41"/>
      <c r="R320" s="41"/>
      <c r="S320" s="41"/>
      <c r="T320" s="6"/>
      <c r="U320" s="6"/>
      <c r="V320" s="6"/>
      <c r="W320" s="6"/>
      <c r="X320" s="41"/>
      <c r="Y320" s="41"/>
      <c r="Z320" s="41"/>
      <c r="AA320" s="41"/>
      <c r="AB320" s="41"/>
      <c r="AC320" s="43"/>
      <c r="AD320" s="6"/>
      <c r="AE320" s="44"/>
      <c r="AF320" s="44"/>
      <c r="AG320" s="44"/>
      <c r="AH320" s="44"/>
      <c r="AI320" s="44"/>
      <c r="AJ320" s="44"/>
      <c r="AK320" s="44"/>
      <c r="AL320" s="44"/>
    </row>
    <row r="321" spans="1:38" ht="15">
      <c r="A321" s="43"/>
      <c r="B321" s="69"/>
      <c r="C321" s="41"/>
      <c r="D321" s="44"/>
      <c r="E321" s="6"/>
      <c r="F321" s="44"/>
      <c r="G321" s="72"/>
      <c r="H321" s="6"/>
      <c r="I321" s="41"/>
      <c r="J321" s="41"/>
      <c r="K321" s="41"/>
      <c r="L321" s="41"/>
      <c r="M321" s="41"/>
      <c r="N321" s="41"/>
      <c r="O321" s="41"/>
      <c r="P321" s="41"/>
      <c r="Q321" s="41"/>
      <c r="R321" s="41"/>
      <c r="S321" s="41"/>
      <c r="T321" s="44"/>
      <c r="U321" s="44"/>
      <c r="V321" s="44"/>
      <c r="W321" s="44"/>
      <c r="X321" s="41"/>
      <c r="Y321" s="41"/>
      <c r="Z321" s="41"/>
      <c r="AA321" s="41"/>
      <c r="AB321" s="41"/>
      <c r="AC321" s="43"/>
      <c r="AD321" s="6"/>
      <c r="AE321" s="44"/>
      <c r="AF321" s="44"/>
      <c r="AG321" s="44"/>
      <c r="AH321" s="44"/>
      <c r="AI321" s="44"/>
      <c r="AJ321" s="44"/>
      <c r="AK321" s="44"/>
      <c r="AL321" s="44"/>
    </row>
    <row r="322" spans="1:38" ht="15">
      <c r="A322" s="73"/>
      <c r="B322" s="8"/>
      <c r="C322" s="70"/>
      <c r="D322" s="6"/>
      <c r="E322" s="6"/>
      <c r="F322" s="6"/>
      <c r="G322" s="71"/>
      <c r="H322" s="6"/>
      <c r="I322" s="41"/>
      <c r="J322" s="41"/>
      <c r="K322" s="41"/>
      <c r="L322" s="41"/>
      <c r="M322" s="41"/>
      <c r="N322" s="41"/>
      <c r="O322" s="41"/>
      <c r="P322" s="70"/>
      <c r="Q322" s="41"/>
      <c r="R322" s="41"/>
      <c r="S322" s="41"/>
      <c r="T322" s="44"/>
      <c r="U322" s="44"/>
      <c r="V322" s="44"/>
      <c r="W322" s="44"/>
      <c r="X322" s="41"/>
      <c r="Y322" s="41"/>
      <c r="Z322" s="41"/>
      <c r="AA322" s="41"/>
      <c r="AB322" s="41"/>
      <c r="AC322" s="43"/>
      <c r="AD322" s="6"/>
      <c r="AE322" s="6"/>
      <c r="AF322" s="44"/>
      <c r="AG322" s="44"/>
      <c r="AH322" s="6"/>
      <c r="AI322" s="6"/>
      <c r="AJ322" s="44"/>
      <c r="AK322" s="6"/>
      <c r="AL322" s="44"/>
    </row>
    <row r="323" spans="1:38" ht="15">
      <c r="A323" s="43"/>
      <c r="B323" s="69"/>
      <c r="C323" s="70"/>
      <c r="D323" s="6"/>
      <c r="E323" s="6"/>
      <c r="F323" s="6"/>
      <c r="G323" s="71"/>
      <c r="H323" s="6"/>
      <c r="I323" s="41"/>
      <c r="J323" s="41"/>
      <c r="K323" s="41"/>
      <c r="L323" s="70"/>
      <c r="M323" s="70"/>
      <c r="N323" s="70"/>
      <c r="O323" s="70"/>
      <c r="P323" s="70"/>
      <c r="Q323" s="70"/>
      <c r="R323" s="70"/>
      <c r="S323" s="70"/>
      <c r="T323" s="6"/>
      <c r="U323" s="6"/>
      <c r="V323" s="6"/>
      <c r="W323" s="6"/>
      <c r="X323" s="70"/>
      <c r="Y323" s="70"/>
      <c r="Z323" s="70"/>
      <c r="AA323" s="41"/>
      <c r="AB323" s="41"/>
      <c r="AC323" s="43"/>
      <c r="AD323" s="6"/>
      <c r="AE323" s="44"/>
      <c r="AF323" s="44"/>
      <c r="AG323" s="44"/>
      <c r="AH323" s="44"/>
      <c r="AI323" s="44"/>
      <c r="AJ323" s="44"/>
      <c r="AK323" s="44"/>
      <c r="AL323" s="44"/>
    </row>
    <row r="324" spans="1:38" ht="15">
      <c r="A324" s="44"/>
      <c r="B324" s="69"/>
      <c r="C324" s="41"/>
      <c r="D324" s="44"/>
      <c r="E324" s="6"/>
      <c r="F324" s="44"/>
      <c r="G324" s="44"/>
      <c r="H324" s="6"/>
      <c r="I324" s="44"/>
      <c r="J324" s="44"/>
      <c r="K324" s="44"/>
      <c r="L324" s="44"/>
      <c r="M324" s="44"/>
      <c r="N324" s="44"/>
      <c r="O324" s="44"/>
      <c r="P324" s="44"/>
      <c r="Q324" s="44"/>
      <c r="R324" s="44"/>
      <c r="S324" s="44"/>
      <c r="T324" s="44"/>
      <c r="U324" s="44"/>
      <c r="V324" s="44"/>
      <c r="W324" s="44"/>
      <c r="X324" s="44"/>
      <c r="Y324" s="44"/>
      <c r="Z324" s="44"/>
      <c r="AA324" s="41"/>
      <c r="AB324" s="41"/>
      <c r="AC324" s="44"/>
      <c r="AD324" s="6"/>
      <c r="AE324" s="44"/>
      <c r="AF324" s="44"/>
      <c r="AG324" s="44"/>
      <c r="AH324" s="43"/>
      <c r="AI324" s="43"/>
      <c r="AJ324" s="43"/>
      <c r="AK324" s="44"/>
      <c r="AL324" s="44"/>
    </row>
    <row r="325" spans="1:38" ht="14.25">
      <c r="A325" s="44"/>
      <c r="B325" s="41"/>
      <c r="C325" s="69"/>
      <c r="D325" s="44"/>
      <c r="E325" s="6"/>
      <c r="F325" s="44"/>
      <c r="G325" s="44"/>
      <c r="H325" s="6"/>
      <c r="I325" s="44"/>
      <c r="J325" s="44"/>
      <c r="K325" s="44"/>
      <c r="L325" s="44"/>
      <c r="M325" s="44"/>
      <c r="N325" s="44"/>
      <c r="O325" s="44"/>
      <c r="P325" s="44"/>
      <c r="Q325" s="44"/>
      <c r="R325" s="44"/>
      <c r="S325" s="44"/>
      <c r="T325" s="44"/>
      <c r="U325" s="44"/>
      <c r="V325" s="44"/>
      <c r="W325" s="44"/>
      <c r="X325" s="44"/>
      <c r="Y325" s="44"/>
      <c r="Z325" s="44"/>
      <c r="AA325" s="44"/>
      <c r="AB325" s="44"/>
      <c r="AC325" s="6"/>
      <c r="AD325" s="6"/>
      <c r="AE325" s="6"/>
      <c r="AF325" s="6"/>
      <c r="AG325" s="6"/>
      <c r="AH325" s="6"/>
      <c r="AI325" s="6"/>
      <c r="AJ325" s="6"/>
      <c r="AK325" s="6"/>
      <c r="AL325" s="44"/>
    </row>
    <row r="326" spans="1:38" ht="14.25">
      <c r="D326" s="106"/>
      <c r="E326" s="6"/>
      <c r="H326" s="6"/>
      <c r="AD326" s="6"/>
    </row>
    <row r="327" spans="1:38" ht="14.25">
      <c r="D327" s="106"/>
      <c r="E327" s="6"/>
      <c r="H327" s="6"/>
      <c r="AD327" s="6"/>
    </row>
    <row r="328" spans="1:38" ht="14.25">
      <c r="D328" s="106"/>
      <c r="E328" s="6"/>
      <c r="H328" s="6"/>
      <c r="AD328" s="6"/>
    </row>
    <row r="329" spans="1:38" ht="14.25">
      <c r="D329" s="106"/>
      <c r="E329" s="6"/>
      <c r="H329" s="6"/>
      <c r="AD329" s="6"/>
    </row>
    <row r="330" spans="1:38" ht="14.25">
      <c r="D330" s="106"/>
      <c r="E330" s="6"/>
      <c r="H330" s="6"/>
      <c r="AD330" s="6"/>
    </row>
    <row r="331" spans="1:38" ht="14.25">
      <c r="D331" s="106"/>
      <c r="E331" s="6"/>
      <c r="H331" s="6"/>
      <c r="AD331" s="6"/>
    </row>
    <row r="332" spans="1:38" ht="14.25">
      <c r="D332" s="106"/>
      <c r="E332" s="6"/>
      <c r="H332" s="6"/>
      <c r="AD332" s="6"/>
    </row>
    <row r="333" spans="1:38" ht="14.25">
      <c r="D333" s="106"/>
      <c r="E333" s="6"/>
      <c r="AD333" s="6"/>
    </row>
    <row r="334" spans="1:38" ht="14.25">
      <c r="D334" s="106"/>
      <c r="E334" s="6"/>
      <c r="AD334" s="6"/>
    </row>
    <row r="335" spans="1:38" ht="14.25">
      <c r="D335" s="106"/>
      <c r="E335" s="6"/>
      <c r="AD335" s="6"/>
    </row>
    <row r="336" spans="1:38" ht="14.25">
      <c r="D336" s="106"/>
      <c r="E336" s="6"/>
      <c r="AD336" s="6"/>
    </row>
    <row r="337" spans="4:30" ht="14.25">
      <c r="D337" s="106"/>
      <c r="E337" s="6"/>
      <c r="AD337" s="6"/>
    </row>
    <row r="338" spans="4:30" ht="14.25">
      <c r="D338" s="106"/>
      <c r="E338" s="6"/>
      <c r="AD338" s="6"/>
    </row>
    <row r="339" spans="4:30" ht="14.25">
      <c r="D339" s="106"/>
      <c r="E339" s="6"/>
      <c r="AD339" s="6"/>
    </row>
    <row r="340" spans="4:30" ht="14.25">
      <c r="D340" s="106"/>
      <c r="E340" s="6"/>
      <c r="AD340" s="6"/>
    </row>
    <row r="341" spans="4:30" ht="14.25">
      <c r="D341" s="106"/>
      <c r="E341" s="6"/>
      <c r="AD341" s="6"/>
    </row>
    <row r="342" spans="4:30" ht="14.25">
      <c r="D342" s="106"/>
      <c r="E342" s="6"/>
      <c r="AD342" s="6"/>
    </row>
    <row r="343" spans="4:30" ht="14.25">
      <c r="D343" s="106"/>
      <c r="E343" s="6"/>
      <c r="AD343" s="6"/>
    </row>
    <row r="344" spans="4:30" ht="14.25">
      <c r="D344" s="106"/>
      <c r="E344" s="6"/>
      <c r="AD344" s="6"/>
    </row>
    <row r="345" spans="4:30" ht="14.25">
      <c r="D345" s="106"/>
      <c r="E345" s="6"/>
      <c r="AD345" s="6"/>
    </row>
    <row r="346" spans="4:30" ht="14.25">
      <c r="D346" s="106"/>
      <c r="E346" s="6"/>
      <c r="AD346" s="6"/>
    </row>
    <row r="347" spans="4:30" ht="14.25">
      <c r="D347" s="106"/>
      <c r="E347" s="6"/>
      <c r="AD347" s="6"/>
    </row>
    <row r="348" spans="4:30" ht="14.25">
      <c r="D348" s="106"/>
      <c r="E348" s="6"/>
      <c r="AD348" s="6"/>
    </row>
    <row r="349" spans="4:30" ht="14.25">
      <c r="D349" s="106"/>
      <c r="E349" s="6"/>
      <c r="AD349" s="6"/>
    </row>
    <row r="350" spans="4:30" ht="14.25">
      <c r="D350" s="106"/>
      <c r="E350" s="6"/>
      <c r="AD350" s="6"/>
    </row>
    <row r="351" spans="4:30" ht="14.25">
      <c r="D351" s="106"/>
      <c r="E351" s="6"/>
      <c r="AD351" s="6"/>
    </row>
    <row r="352" spans="4:30" ht="14.25">
      <c r="D352" s="106"/>
      <c r="E352" s="6"/>
      <c r="AD352" s="6"/>
    </row>
    <row r="353" spans="4:30" ht="14.25">
      <c r="D353" s="106"/>
      <c r="E353" s="6"/>
      <c r="AD353" s="6"/>
    </row>
    <row r="354" spans="4:30" ht="14.25">
      <c r="D354" s="106"/>
      <c r="E354" s="6"/>
      <c r="AD354" s="6"/>
    </row>
    <row r="355" spans="4:30" ht="14.25">
      <c r="D355" s="106"/>
      <c r="E355" s="6"/>
      <c r="AD355" s="6"/>
    </row>
    <row r="356" spans="4:30" ht="14.25">
      <c r="D356" s="106"/>
      <c r="E356" s="6"/>
      <c r="AD356" s="6"/>
    </row>
    <row r="357" spans="4:30" ht="14.25">
      <c r="D357" s="106"/>
      <c r="E357" s="6"/>
      <c r="AD357" s="6"/>
    </row>
    <row r="358" spans="4:30" ht="14.25">
      <c r="D358" s="106"/>
      <c r="E358" s="6"/>
      <c r="AD358" s="6"/>
    </row>
    <row r="359" spans="4:30" ht="14.25">
      <c r="D359" s="106"/>
      <c r="E359" s="6"/>
      <c r="AD359" s="6"/>
    </row>
    <row r="360" spans="4:30" ht="14.25">
      <c r="D360" s="106"/>
      <c r="E360" s="6"/>
      <c r="AD360" s="6"/>
    </row>
    <row r="361" spans="4:30" ht="14.25">
      <c r="D361" s="106"/>
      <c r="E361" s="6"/>
      <c r="AD361" s="6"/>
    </row>
    <row r="362" spans="4:30" ht="14.25">
      <c r="D362" s="106"/>
      <c r="E362" s="6"/>
      <c r="AD362" s="6"/>
    </row>
    <row r="363" spans="4:30" ht="14.25">
      <c r="D363" s="106"/>
      <c r="E363" s="6"/>
      <c r="AD363" s="6"/>
    </row>
    <row r="364" spans="4:30" ht="14.25">
      <c r="D364" s="106"/>
      <c r="E364" s="6"/>
      <c r="AD364" s="6"/>
    </row>
    <row r="365" spans="4:30" ht="14.25">
      <c r="D365" s="106"/>
      <c r="E365" s="6"/>
    </row>
    <row r="366" spans="4:30" ht="14.25">
      <c r="D366" s="106"/>
      <c r="E366" s="6"/>
    </row>
    <row r="367" spans="4:30" ht="14.25">
      <c r="D367" s="106"/>
      <c r="E367" s="6"/>
    </row>
    <row r="368" spans="4:30" ht="14.25">
      <c r="D368" s="106"/>
      <c r="E368" s="6"/>
    </row>
    <row r="369" spans="4:5" ht="14.25">
      <c r="D369" s="106"/>
      <c r="E369" s="6"/>
    </row>
    <row r="370" spans="4:5" ht="14.25">
      <c r="D370" s="106"/>
      <c r="E370" s="6"/>
    </row>
    <row r="371" spans="4:5" ht="14.25">
      <c r="D371" s="106"/>
      <c r="E371" s="6"/>
    </row>
    <row r="372" spans="4:5" ht="14.25">
      <c r="D372" s="106"/>
      <c r="E372" s="6"/>
    </row>
    <row r="373" spans="4:5" ht="14.25">
      <c r="D373" s="106"/>
      <c r="E373" s="6"/>
    </row>
    <row r="374" spans="4:5" ht="14.25">
      <c r="D374" s="106"/>
      <c r="E374" s="6"/>
    </row>
    <row r="375" spans="4:5" ht="14.25">
      <c r="D375" s="106"/>
      <c r="E375" s="6"/>
    </row>
    <row r="376" spans="4:5" ht="14.25">
      <c r="D376" s="106"/>
      <c r="E376" s="6"/>
    </row>
    <row r="377" spans="4:5" ht="14.25">
      <c r="D377" s="106"/>
      <c r="E377" s="6"/>
    </row>
    <row r="378" spans="4:5" ht="14.25">
      <c r="D378" s="106"/>
      <c r="E378" s="6"/>
    </row>
    <row r="379" spans="4:5" ht="14.25">
      <c r="D379" s="106"/>
      <c r="E379" s="6"/>
    </row>
    <row r="380" spans="4:5" ht="14.25">
      <c r="D380" s="106"/>
      <c r="E380" s="6"/>
    </row>
    <row r="381" spans="4:5" ht="14.25">
      <c r="D381" s="106"/>
      <c r="E381" s="6"/>
    </row>
    <row r="382" spans="4:5" ht="14.25">
      <c r="D382" s="106"/>
      <c r="E382" s="6"/>
    </row>
    <row r="383" spans="4:5" ht="14.25">
      <c r="D383" s="106"/>
      <c r="E383" s="6"/>
    </row>
    <row r="384" spans="4:5" ht="14.25">
      <c r="D384" s="106"/>
      <c r="E384" s="6"/>
    </row>
    <row r="385" spans="4:5" ht="14.25">
      <c r="D385" s="106"/>
      <c r="E385" s="6"/>
    </row>
    <row r="386" spans="4:5" ht="14.25">
      <c r="D386" s="106"/>
      <c r="E386" s="6"/>
    </row>
    <row r="387" spans="4:5" ht="14.25">
      <c r="D387" s="106"/>
      <c r="E387" s="6"/>
    </row>
    <row r="388" spans="4:5" ht="14.25">
      <c r="D388" s="106"/>
      <c r="E388" s="6"/>
    </row>
    <row r="389" spans="4:5" ht="14.25">
      <c r="D389" s="106"/>
      <c r="E389" s="6"/>
    </row>
    <row r="390" spans="4:5" ht="14.25">
      <c r="D390" s="106"/>
      <c r="E390" s="6"/>
    </row>
    <row r="391" spans="4:5" ht="14.25">
      <c r="D391" s="106"/>
      <c r="E391" s="6"/>
    </row>
    <row r="392" spans="4:5" ht="14.25">
      <c r="D392" s="106"/>
      <c r="E392" s="6"/>
    </row>
    <row r="393" spans="4:5" ht="14.25">
      <c r="D393" s="106"/>
      <c r="E393" s="6"/>
    </row>
    <row r="394" spans="4:5" ht="14.25">
      <c r="D394" s="106"/>
      <c r="E394" s="6"/>
    </row>
    <row r="395" spans="4:5" ht="14.25">
      <c r="D395" s="106"/>
      <c r="E395" s="6"/>
    </row>
    <row r="396" spans="4:5" ht="14.25">
      <c r="D396" s="106"/>
      <c r="E396" s="6"/>
    </row>
    <row r="397" spans="4:5" ht="14.25">
      <c r="D397" s="106"/>
      <c r="E397" s="6"/>
    </row>
    <row r="398" spans="4:5" ht="14.25">
      <c r="D398" s="106"/>
      <c r="E398" s="6"/>
    </row>
    <row r="399" spans="4:5" ht="14.25">
      <c r="D399" s="106"/>
      <c r="E399" s="6"/>
    </row>
    <row r="400" spans="4:5" ht="14.25">
      <c r="D400" s="106"/>
      <c r="E400" s="6"/>
    </row>
    <row r="401" spans="4:5" ht="14.25">
      <c r="D401" s="106"/>
      <c r="E401" s="6"/>
    </row>
    <row r="402" spans="4:5" ht="14.25">
      <c r="D402" s="106"/>
      <c r="E402" s="6"/>
    </row>
    <row r="403" spans="4:5" ht="14.25">
      <c r="D403" s="106"/>
      <c r="E403" s="6"/>
    </row>
    <row r="404" spans="4:5" ht="14.25">
      <c r="D404" s="106"/>
      <c r="E404" s="6"/>
    </row>
    <row r="405" spans="4:5" ht="14.25">
      <c r="D405" s="106"/>
      <c r="E405" s="6"/>
    </row>
    <row r="406" spans="4:5" ht="14.25">
      <c r="D406" s="106"/>
      <c r="E406" s="6"/>
    </row>
    <row r="407" spans="4:5" ht="14.25">
      <c r="D407" s="106"/>
      <c r="E407" s="6"/>
    </row>
    <row r="408" spans="4:5" ht="14.25">
      <c r="D408" s="106"/>
      <c r="E408" s="6"/>
    </row>
    <row r="409" spans="4:5" ht="14.25">
      <c r="D409" s="106"/>
      <c r="E409" s="6"/>
    </row>
    <row r="410" spans="4:5" ht="14.25">
      <c r="D410" s="106"/>
      <c r="E410" s="6"/>
    </row>
    <row r="411" spans="4:5" ht="14.25">
      <c r="D411" s="106"/>
      <c r="E411" s="6"/>
    </row>
    <row r="412" spans="4:5" ht="14.25">
      <c r="D412" s="106"/>
      <c r="E412" s="6"/>
    </row>
    <row r="413" spans="4:5" ht="14.25">
      <c r="D413" s="106"/>
      <c r="E413" s="6"/>
    </row>
    <row r="414" spans="4:5" ht="14.25">
      <c r="D414" s="106"/>
      <c r="E414" s="6"/>
    </row>
    <row r="415" spans="4:5" ht="14.25">
      <c r="D415" s="106"/>
      <c r="E415" s="6"/>
    </row>
    <row r="416" spans="4:5" ht="14.25">
      <c r="D416" s="106"/>
      <c r="E416" s="6"/>
    </row>
    <row r="417" spans="4:5" ht="14.25">
      <c r="D417" s="106"/>
      <c r="E417" s="6"/>
    </row>
    <row r="418" spans="4:5" ht="14.25">
      <c r="D418" s="106"/>
      <c r="E418" s="6"/>
    </row>
    <row r="419" spans="4:5" ht="14.25">
      <c r="D419" s="106"/>
      <c r="E419" s="6"/>
    </row>
    <row r="420" spans="4:5" ht="14.25">
      <c r="D420" s="106"/>
      <c r="E420" s="6"/>
    </row>
    <row r="421" spans="4:5" ht="14.25">
      <c r="D421" s="106"/>
      <c r="E421" s="6"/>
    </row>
    <row r="422" spans="4:5" ht="14.25">
      <c r="D422" s="106"/>
      <c r="E422" s="6"/>
    </row>
    <row r="423" spans="4:5" ht="14.25">
      <c r="D423" s="106"/>
      <c r="E423" s="6"/>
    </row>
    <row r="424" spans="4:5" ht="14.25">
      <c r="D424" s="106"/>
      <c r="E424" s="6"/>
    </row>
    <row r="425" spans="4:5" ht="14.25">
      <c r="D425" s="106"/>
      <c r="E425" s="6"/>
    </row>
    <row r="426" spans="4:5" ht="14.25">
      <c r="D426" s="106"/>
      <c r="E426" s="6"/>
    </row>
    <row r="427" spans="4:5" ht="14.25">
      <c r="D427" s="106"/>
      <c r="E427" s="6"/>
    </row>
    <row r="428" spans="4:5" ht="14.25">
      <c r="D428" s="106"/>
      <c r="E428" s="6"/>
    </row>
    <row r="429" spans="4:5" ht="14.25">
      <c r="D429" s="106"/>
      <c r="E429" s="6"/>
    </row>
    <row r="430" spans="4:5" ht="14.25">
      <c r="D430" s="106"/>
      <c r="E430" s="6"/>
    </row>
    <row r="431" spans="4:5" ht="14.25">
      <c r="D431" s="106"/>
      <c r="E431" s="6"/>
    </row>
    <row r="432" spans="4:5" ht="14.25">
      <c r="D432" s="106"/>
      <c r="E432" s="6"/>
    </row>
    <row r="433" spans="4:5" ht="14.25">
      <c r="D433" s="106"/>
      <c r="E433" s="6"/>
    </row>
    <row r="434" spans="4:5" ht="14.25">
      <c r="D434" s="106"/>
      <c r="E434" s="6"/>
    </row>
    <row r="435" spans="4:5" ht="14.25">
      <c r="D435" s="106"/>
      <c r="E435" s="6"/>
    </row>
    <row r="436" spans="4:5" ht="14.25">
      <c r="D436" s="106"/>
      <c r="E436" s="6"/>
    </row>
    <row r="437" spans="4:5" ht="14.25">
      <c r="D437" s="106"/>
      <c r="E437" s="6"/>
    </row>
    <row r="438" spans="4:5" ht="14.25">
      <c r="D438" s="106"/>
      <c r="E438" s="6"/>
    </row>
    <row r="439" spans="4:5" ht="14.25">
      <c r="D439" s="106"/>
      <c r="E439" s="6"/>
    </row>
    <row r="440" spans="4:5" ht="14.25">
      <c r="D440" s="106"/>
      <c r="E440" s="6"/>
    </row>
    <row r="441" spans="4:5" ht="14.25">
      <c r="D441" s="106"/>
      <c r="E441" s="6"/>
    </row>
    <row r="442" spans="4:5" ht="14.25">
      <c r="D442" s="106"/>
      <c r="E442" s="6"/>
    </row>
    <row r="443" spans="4:5" ht="14.25">
      <c r="D443" s="106"/>
      <c r="E443" s="6"/>
    </row>
    <row r="444" spans="4:5" ht="14.25">
      <c r="D444" s="106"/>
      <c r="E444" s="6"/>
    </row>
    <row r="445" spans="4:5" ht="14.25">
      <c r="D445" s="106"/>
      <c r="E445" s="6"/>
    </row>
    <row r="446" spans="4:5" ht="14.25">
      <c r="D446" s="106"/>
      <c r="E446" s="6"/>
    </row>
    <row r="447" spans="4:5" ht="14.25">
      <c r="D447" s="106"/>
      <c r="E447" s="6"/>
    </row>
    <row r="448" spans="4:5" ht="14.25">
      <c r="D448" s="106"/>
      <c r="E448" s="6"/>
    </row>
    <row r="449" spans="4:5" ht="14.25">
      <c r="D449" s="106"/>
      <c r="E449" s="6"/>
    </row>
    <row r="450" spans="4:5" ht="14.25">
      <c r="D450" s="106"/>
      <c r="E450" s="6"/>
    </row>
    <row r="451" spans="4:5" ht="14.25">
      <c r="D451" s="106"/>
      <c r="E451" s="6"/>
    </row>
    <row r="452" spans="4:5" ht="14.25">
      <c r="D452" s="106"/>
      <c r="E452" s="6"/>
    </row>
    <row r="453" spans="4:5" ht="14.25">
      <c r="D453" s="106"/>
      <c r="E453" s="6"/>
    </row>
    <row r="454" spans="4:5" ht="14.25">
      <c r="D454" s="106"/>
      <c r="E454" s="6"/>
    </row>
    <row r="455" spans="4:5" ht="14.25">
      <c r="D455" s="106"/>
      <c r="E455" s="6"/>
    </row>
    <row r="456" spans="4:5" ht="14.25">
      <c r="D456" s="106"/>
      <c r="E456" s="6"/>
    </row>
    <row r="457" spans="4:5" ht="14.25">
      <c r="D457" s="106"/>
      <c r="E457" s="6"/>
    </row>
    <row r="458" spans="4:5" ht="14.25">
      <c r="D458" s="106"/>
      <c r="E458" s="6"/>
    </row>
    <row r="459" spans="4:5" ht="14.25">
      <c r="D459" s="106"/>
      <c r="E459" s="6"/>
    </row>
    <row r="460" spans="4:5" ht="14.25">
      <c r="D460" s="106"/>
      <c r="E460" s="6"/>
    </row>
    <row r="461" spans="4:5" ht="14.25">
      <c r="D461" s="106"/>
      <c r="E461" s="6"/>
    </row>
    <row r="462" spans="4:5" ht="14.25">
      <c r="D462" s="106"/>
      <c r="E462" s="6"/>
    </row>
    <row r="463" spans="4:5" ht="14.25">
      <c r="D463" s="106"/>
      <c r="E463" s="6"/>
    </row>
    <row r="464" spans="4:5" ht="14.25">
      <c r="D464" s="106"/>
      <c r="E464" s="6"/>
    </row>
    <row r="465" spans="4:5" ht="14.25">
      <c r="D465" s="106"/>
      <c r="E465" s="6"/>
    </row>
    <row r="466" spans="4:5" ht="14.25">
      <c r="D466" s="106"/>
      <c r="E466" s="6"/>
    </row>
    <row r="467" spans="4:5" ht="14.25">
      <c r="D467" s="106"/>
      <c r="E467" s="6"/>
    </row>
    <row r="468" spans="4:5" ht="14.25">
      <c r="D468" s="106"/>
      <c r="E468" s="6"/>
    </row>
    <row r="469" spans="4:5" ht="14.25">
      <c r="D469" s="106"/>
      <c r="E469" s="6"/>
    </row>
    <row r="470" spans="4:5" ht="14.25">
      <c r="D470" s="106"/>
      <c r="E470" s="6"/>
    </row>
    <row r="471" spans="4:5" ht="14.25">
      <c r="D471" s="106"/>
      <c r="E471" s="6"/>
    </row>
    <row r="472" spans="4:5" ht="14.25">
      <c r="D472" s="106"/>
      <c r="E472" s="6"/>
    </row>
    <row r="473" spans="4:5" ht="14.25">
      <c r="D473" s="106"/>
      <c r="E473" s="6"/>
    </row>
    <row r="474" spans="4:5" ht="14.25">
      <c r="D474" s="106"/>
      <c r="E474" s="6"/>
    </row>
    <row r="475" spans="4:5" ht="14.25">
      <c r="D475" s="106"/>
      <c r="E475" s="6"/>
    </row>
    <row r="476" spans="4:5" ht="14.25">
      <c r="D476" s="106"/>
      <c r="E476" s="6"/>
    </row>
    <row r="477" spans="4:5" ht="14.25">
      <c r="D477" s="106"/>
      <c r="E477" s="6"/>
    </row>
    <row r="478" spans="4:5" ht="14.25">
      <c r="D478" s="106"/>
      <c r="E478" s="6"/>
    </row>
    <row r="479" spans="4:5" ht="14.25">
      <c r="D479" s="106"/>
      <c r="E479" s="6"/>
    </row>
    <row r="480" spans="4:5" ht="14.25">
      <c r="D480" s="106"/>
      <c r="E480" s="6"/>
    </row>
    <row r="481" spans="4:5" ht="14.25">
      <c r="D481" s="106"/>
      <c r="E481" s="6"/>
    </row>
    <row r="482" spans="4:5" ht="14.25">
      <c r="D482" s="106"/>
      <c r="E482" s="6"/>
    </row>
    <row r="483" spans="4:5" ht="14.25">
      <c r="D483" s="106"/>
      <c r="E483" s="6"/>
    </row>
    <row r="484" spans="4:5" ht="14.25">
      <c r="D484" s="106"/>
      <c r="E484" s="6"/>
    </row>
    <row r="485" spans="4:5" ht="14.25">
      <c r="D485" s="106"/>
      <c r="E485" s="6"/>
    </row>
    <row r="486" spans="4:5" ht="14.25">
      <c r="D486" s="106"/>
      <c r="E486" s="6"/>
    </row>
    <row r="487" spans="4:5" ht="14.25">
      <c r="D487" s="106"/>
      <c r="E487" s="6"/>
    </row>
    <row r="488" spans="4:5" ht="14.25">
      <c r="D488" s="106"/>
      <c r="E488" s="6"/>
    </row>
    <row r="489" spans="4:5" ht="14.25">
      <c r="D489" s="106"/>
      <c r="E489" s="6"/>
    </row>
    <row r="490" spans="4:5" ht="14.25">
      <c r="D490" s="106"/>
      <c r="E490" s="6"/>
    </row>
    <row r="491" spans="4:5" ht="14.25">
      <c r="D491" s="106"/>
      <c r="E491" s="6"/>
    </row>
    <row r="492" spans="4:5" ht="14.25">
      <c r="D492" s="106"/>
      <c r="E492" s="6"/>
    </row>
    <row r="493" spans="4:5" ht="14.25">
      <c r="D493" s="106"/>
      <c r="E493" s="6"/>
    </row>
    <row r="494" spans="4:5" ht="14.25">
      <c r="D494" s="106"/>
      <c r="E494" s="6"/>
    </row>
    <row r="495" spans="4:5" ht="14.25">
      <c r="D495" s="106"/>
      <c r="E495" s="6"/>
    </row>
    <row r="496" spans="4:5" ht="14.25">
      <c r="D496" s="106"/>
      <c r="E496" s="6"/>
    </row>
    <row r="497" spans="4:5" ht="14.25">
      <c r="D497" s="106"/>
      <c r="E497" s="6"/>
    </row>
    <row r="498" spans="4:5" ht="14.25">
      <c r="D498" s="106"/>
      <c r="E498" s="6"/>
    </row>
    <row r="499" spans="4:5" ht="14.25">
      <c r="D499" s="106"/>
      <c r="E499" s="6"/>
    </row>
    <row r="500" spans="4:5" ht="14.25">
      <c r="D500" s="106"/>
      <c r="E500" s="6"/>
    </row>
    <row r="501" spans="4:5" ht="14.25">
      <c r="D501" s="106"/>
      <c r="E501" s="6"/>
    </row>
    <row r="502" spans="4:5" ht="12.75">
      <c r="D502" s="106"/>
      <c r="E502" s="106"/>
    </row>
    <row r="503" spans="4:5" ht="12.75">
      <c r="D503" s="106"/>
      <c r="E503" s="106"/>
    </row>
    <row r="504" spans="4:5" ht="12.75">
      <c r="D504" s="106"/>
      <c r="E504" s="106"/>
    </row>
    <row r="505" spans="4:5" ht="12.75">
      <c r="D505" s="106"/>
      <c r="E505" s="106"/>
    </row>
    <row r="506" spans="4:5" ht="12.75">
      <c r="D506" s="106"/>
      <c r="E506" s="106"/>
    </row>
    <row r="507" spans="4:5" ht="12.75">
      <c r="D507" s="106"/>
      <c r="E507" s="106"/>
    </row>
    <row r="508" spans="4:5" ht="12.75">
      <c r="D508" s="106"/>
      <c r="E508" s="106"/>
    </row>
    <row r="509" spans="4:5" ht="12.75">
      <c r="D509" s="106"/>
      <c r="E509" s="106"/>
    </row>
    <row r="510" spans="4:5" ht="12.75">
      <c r="D510" s="106"/>
      <c r="E510" s="106"/>
    </row>
    <row r="511" spans="4:5" ht="12.75">
      <c r="D511" s="106"/>
      <c r="E511" s="106"/>
    </row>
    <row r="512" spans="4:5" ht="12.75">
      <c r="D512" s="106"/>
      <c r="E512" s="106"/>
    </row>
    <row r="513" spans="4:5" ht="12.75">
      <c r="D513" s="106"/>
      <c r="E513" s="106"/>
    </row>
    <row r="514" spans="4:5" ht="12.75">
      <c r="D514" s="106"/>
      <c r="E514" s="106"/>
    </row>
    <row r="515" spans="4:5" ht="12.75">
      <c r="D515" s="106"/>
      <c r="E515" s="106"/>
    </row>
    <row r="516" spans="4:5" ht="12.75">
      <c r="D516" s="106"/>
      <c r="E516" s="106"/>
    </row>
    <row r="517" spans="4:5" ht="12.75">
      <c r="D517" s="106"/>
      <c r="E517" s="106"/>
    </row>
    <row r="518" spans="4:5" ht="12.75">
      <c r="D518" s="106"/>
      <c r="E518" s="106"/>
    </row>
    <row r="519" spans="4:5" ht="12.75">
      <c r="D519" s="106"/>
      <c r="E519" s="106"/>
    </row>
    <row r="520" spans="4:5" ht="12.75">
      <c r="D520" s="106"/>
      <c r="E520" s="106"/>
    </row>
    <row r="521" spans="4:5" ht="12.75">
      <c r="D521" s="106"/>
      <c r="E521" s="106"/>
    </row>
    <row r="522" spans="4:5" ht="12.75">
      <c r="D522" s="106"/>
      <c r="E522" s="106"/>
    </row>
    <row r="523" spans="4:5" ht="12.75">
      <c r="D523" s="106"/>
      <c r="E523" s="106"/>
    </row>
    <row r="524" spans="4:5" ht="12.75">
      <c r="D524" s="106"/>
      <c r="E524" s="106"/>
    </row>
    <row r="525" spans="4:5" ht="12.75">
      <c r="D525" s="106"/>
      <c r="E525" s="106"/>
    </row>
    <row r="526" spans="4:5" ht="12.75">
      <c r="D526" s="106"/>
      <c r="E526" s="106"/>
    </row>
    <row r="527" spans="4:5" ht="12.75">
      <c r="D527" s="106"/>
      <c r="E527" s="106"/>
    </row>
    <row r="528" spans="4:5" ht="12.75">
      <c r="D528" s="106"/>
      <c r="E528" s="106"/>
    </row>
    <row r="529" spans="4:5" ht="12.75">
      <c r="D529" s="106"/>
      <c r="E529" s="106"/>
    </row>
    <row r="530" spans="4:5" ht="12.75">
      <c r="D530" s="106"/>
      <c r="E530" s="106"/>
    </row>
    <row r="531" spans="4:5" ht="12.75">
      <c r="D531" s="106"/>
      <c r="E531" s="106"/>
    </row>
    <row r="532" spans="4:5" ht="12.75">
      <c r="D532" s="106"/>
      <c r="E532" s="106"/>
    </row>
    <row r="533" spans="4:5" ht="12.75">
      <c r="D533" s="106"/>
      <c r="E533" s="106"/>
    </row>
    <row r="534" spans="4:5" ht="12.75">
      <c r="D534" s="106"/>
      <c r="E534" s="106"/>
    </row>
    <row r="535" spans="4:5" ht="12.75">
      <c r="D535" s="106"/>
      <c r="E535" s="106"/>
    </row>
    <row r="536" spans="4:5" ht="12.75">
      <c r="D536" s="106"/>
      <c r="E536" s="106"/>
    </row>
    <row r="537" spans="4:5" ht="12.75">
      <c r="D537" s="106"/>
      <c r="E537" s="106"/>
    </row>
    <row r="538" spans="4:5" ht="12.75">
      <c r="D538" s="106"/>
      <c r="E538" s="106"/>
    </row>
    <row r="539" spans="4:5" ht="12.75">
      <c r="D539" s="106"/>
      <c r="E539" s="106"/>
    </row>
    <row r="540" spans="4:5" ht="12.75">
      <c r="D540" s="106"/>
      <c r="E540" s="106"/>
    </row>
    <row r="541" spans="4:5" ht="12.75">
      <c r="D541" s="106"/>
      <c r="E541" s="106"/>
    </row>
    <row r="542" spans="4:5" ht="12.75">
      <c r="D542" s="106"/>
      <c r="E542" s="106"/>
    </row>
    <row r="543" spans="4:5" ht="12.75">
      <c r="D543" s="106"/>
      <c r="E543" s="106"/>
    </row>
    <row r="544" spans="4:5" ht="12.75">
      <c r="D544" s="106"/>
      <c r="E544" s="106"/>
    </row>
    <row r="545" spans="4:5" ht="12.75">
      <c r="D545" s="106"/>
      <c r="E545" s="106"/>
    </row>
    <row r="546" spans="4:5" ht="12.75">
      <c r="D546" s="106"/>
      <c r="E546" s="106"/>
    </row>
    <row r="547" spans="4:5" ht="12.75">
      <c r="D547" s="106"/>
      <c r="E547" s="106"/>
    </row>
    <row r="548" spans="4:5" ht="12.75">
      <c r="D548" s="106"/>
      <c r="E548" s="106"/>
    </row>
    <row r="549" spans="4:5" ht="12.75">
      <c r="D549" s="106"/>
      <c r="E549" s="106"/>
    </row>
    <row r="550" spans="4:5" ht="12.75">
      <c r="D550" s="106"/>
      <c r="E550" s="106"/>
    </row>
    <row r="551" spans="4:5" ht="12.75">
      <c r="D551" s="106"/>
      <c r="E551" s="106"/>
    </row>
    <row r="552" spans="4:5" ht="12.75">
      <c r="D552" s="106"/>
      <c r="E552" s="106"/>
    </row>
    <row r="553" spans="4:5" ht="12.75">
      <c r="D553" s="106"/>
      <c r="E553" s="106"/>
    </row>
    <row r="554" spans="4:5" ht="12.75">
      <c r="D554" s="106"/>
      <c r="E554" s="106"/>
    </row>
    <row r="555" spans="4:5" ht="12.75">
      <c r="D555" s="106"/>
      <c r="E555" s="106"/>
    </row>
    <row r="556" spans="4:5" ht="12.75">
      <c r="D556" s="106"/>
      <c r="E556" s="106"/>
    </row>
    <row r="557" spans="4:5" ht="12.75">
      <c r="D557" s="106"/>
      <c r="E557" s="106"/>
    </row>
    <row r="558" spans="4:5" ht="12.75">
      <c r="D558" s="106"/>
      <c r="E558" s="106"/>
    </row>
    <row r="559" spans="4:5" ht="12.75">
      <c r="D559" s="106"/>
      <c r="E559" s="106"/>
    </row>
    <row r="560" spans="4:5" ht="12.75">
      <c r="D560" s="106"/>
      <c r="E560" s="106"/>
    </row>
    <row r="561" spans="4:5" ht="12.75">
      <c r="D561" s="106"/>
      <c r="E561" s="106"/>
    </row>
    <row r="562" spans="4:5" ht="12.75">
      <c r="D562" s="106"/>
      <c r="E562" s="106"/>
    </row>
    <row r="563" spans="4:5" ht="12.75">
      <c r="D563" s="106"/>
      <c r="E563" s="106"/>
    </row>
    <row r="564" spans="4:5" ht="12.75">
      <c r="D564" s="106"/>
      <c r="E564" s="106"/>
    </row>
    <row r="565" spans="4:5" ht="12.75">
      <c r="D565" s="106"/>
      <c r="E565" s="106"/>
    </row>
    <row r="566" spans="4:5" ht="12.75">
      <c r="D566" s="106"/>
      <c r="E566" s="106"/>
    </row>
    <row r="567" spans="4:5" ht="12.75">
      <c r="D567" s="106"/>
      <c r="E567" s="106"/>
    </row>
    <row r="568" spans="4:5" ht="12.75">
      <c r="D568" s="106"/>
      <c r="E568" s="106"/>
    </row>
    <row r="569" spans="4:5" ht="12.75">
      <c r="D569" s="106"/>
      <c r="E569" s="106"/>
    </row>
    <row r="570" spans="4:5" ht="12.75">
      <c r="D570" s="106"/>
      <c r="E570" s="106"/>
    </row>
    <row r="571" spans="4:5" ht="12.75">
      <c r="D571" s="106"/>
      <c r="E571" s="106"/>
    </row>
    <row r="572" spans="4:5" ht="12.75">
      <c r="D572" s="106"/>
      <c r="E572" s="106"/>
    </row>
    <row r="573" spans="4:5" ht="12.75">
      <c r="D573" s="106"/>
      <c r="E573" s="106"/>
    </row>
    <row r="574" spans="4:5" ht="12.75">
      <c r="D574" s="106"/>
      <c r="E574" s="106"/>
    </row>
    <row r="575" spans="4:5" ht="12.75">
      <c r="D575" s="106"/>
      <c r="E575" s="106"/>
    </row>
    <row r="576" spans="4:5" ht="12.75">
      <c r="D576" s="106"/>
      <c r="E576" s="106"/>
    </row>
    <row r="577" spans="4:5" ht="12.75">
      <c r="D577" s="106"/>
      <c r="E577" s="106"/>
    </row>
    <row r="578" spans="4:5" ht="12.75">
      <c r="D578" s="106"/>
      <c r="E578" s="106"/>
    </row>
    <row r="579" spans="4:5" ht="12.75">
      <c r="D579" s="106"/>
      <c r="E579" s="106"/>
    </row>
    <row r="580" spans="4:5" ht="12.75">
      <c r="D580" s="106"/>
      <c r="E580" s="106"/>
    </row>
    <row r="581" spans="4:5" ht="12.75">
      <c r="D581" s="106"/>
      <c r="E581" s="106"/>
    </row>
    <row r="582" spans="4:5" ht="12.75">
      <c r="D582" s="106"/>
      <c r="E582" s="106"/>
    </row>
    <row r="583" spans="4:5" ht="12.75">
      <c r="D583" s="106"/>
      <c r="E583" s="106"/>
    </row>
    <row r="584" spans="4:5" ht="12.75">
      <c r="D584" s="106"/>
      <c r="E584" s="106"/>
    </row>
    <row r="585" spans="4:5" ht="12.75">
      <c r="D585" s="106"/>
      <c r="E585" s="106"/>
    </row>
    <row r="586" spans="4:5" ht="12.75">
      <c r="D586" s="106"/>
      <c r="E586" s="106"/>
    </row>
    <row r="587" spans="4:5" ht="12.75">
      <c r="D587" s="106"/>
      <c r="E587" s="106"/>
    </row>
    <row r="588" spans="4:5" ht="12.75">
      <c r="D588" s="106"/>
      <c r="E588" s="106"/>
    </row>
    <row r="589" spans="4:5" ht="12.75">
      <c r="D589" s="106"/>
      <c r="E589" s="106"/>
    </row>
    <row r="590" spans="4:5" ht="12.75">
      <c r="D590" s="106"/>
      <c r="E590" s="106"/>
    </row>
    <row r="591" spans="4:5" ht="12.75">
      <c r="D591" s="106"/>
      <c r="E591" s="106"/>
    </row>
    <row r="592" spans="4:5" ht="12.75">
      <c r="D592" s="106"/>
      <c r="E592" s="106"/>
    </row>
    <row r="593" spans="4:5" ht="12.75">
      <c r="D593" s="106"/>
      <c r="E593" s="106"/>
    </row>
    <row r="594" spans="4:5" ht="12.75">
      <c r="D594" s="106"/>
      <c r="E594" s="106"/>
    </row>
    <row r="595" spans="4:5" ht="12.75">
      <c r="D595" s="106"/>
      <c r="E595" s="106"/>
    </row>
    <row r="596" spans="4:5" ht="12.75">
      <c r="D596" s="106"/>
      <c r="E596" s="106"/>
    </row>
    <row r="597" spans="4:5" ht="12.75">
      <c r="D597" s="106"/>
      <c r="E597" s="106"/>
    </row>
    <row r="598" spans="4:5" ht="12.75">
      <c r="D598" s="106"/>
      <c r="E598" s="106"/>
    </row>
    <row r="599" spans="4:5" ht="12.75">
      <c r="D599" s="106"/>
      <c r="E599" s="106"/>
    </row>
    <row r="600" spans="4:5" ht="12.75">
      <c r="D600" s="106"/>
      <c r="E600" s="106"/>
    </row>
    <row r="601" spans="4:5" ht="12.75">
      <c r="D601" s="106"/>
      <c r="E601" s="106"/>
    </row>
    <row r="602" spans="4:5" ht="12.75">
      <c r="D602" s="106"/>
      <c r="E602" s="106"/>
    </row>
    <row r="603" spans="4:5" ht="12.75">
      <c r="D603" s="106"/>
      <c r="E603" s="106"/>
    </row>
    <row r="604" spans="4:5" ht="12.75">
      <c r="D604" s="106"/>
      <c r="E604" s="106"/>
    </row>
    <row r="605" spans="4:5" ht="12.75">
      <c r="D605" s="106"/>
      <c r="E605" s="106"/>
    </row>
    <row r="606" spans="4:5" ht="12.75">
      <c r="D606" s="106"/>
      <c r="E606" s="106"/>
    </row>
    <row r="607" spans="4:5" ht="12.75">
      <c r="D607" s="106"/>
      <c r="E607" s="106"/>
    </row>
    <row r="608" spans="4:5" ht="12.75">
      <c r="D608" s="106"/>
      <c r="E608" s="106"/>
    </row>
    <row r="609" spans="4:5" ht="12.75">
      <c r="D609" s="106"/>
      <c r="E609" s="106"/>
    </row>
    <row r="610" spans="4:5" ht="12.75">
      <c r="D610" s="106"/>
      <c r="E610" s="106"/>
    </row>
    <row r="611" spans="4:5" ht="12.75">
      <c r="D611" s="106"/>
      <c r="E611" s="106"/>
    </row>
    <row r="612" spans="4:5" ht="12.75">
      <c r="D612" s="106"/>
      <c r="E612" s="106"/>
    </row>
    <row r="613" spans="4:5" ht="12.75">
      <c r="D613" s="106"/>
      <c r="E613" s="106"/>
    </row>
    <row r="614" spans="4:5" ht="12.75">
      <c r="D614" s="106"/>
      <c r="E614" s="106"/>
    </row>
    <row r="615" spans="4:5" ht="12.75">
      <c r="D615" s="106"/>
      <c r="E615" s="106"/>
    </row>
    <row r="616" spans="4:5" ht="12.75">
      <c r="D616" s="106"/>
      <c r="E616" s="106"/>
    </row>
    <row r="617" spans="4:5" ht="12.75">
      <c r="D617" s="106"/>
      <c r="E617" s="106"/>
    </row>
    <row r="618" spans="4:5" ht="12.75">
      <c r="D618" s="106"/>
      <c r="E618" s="106"/>
    </row>
    <row r="619" spans="4:5" ht="12.75">
      <c r="D619" s="106"/>
      <c r="E619" s="106"/>
    </row>
    <row r="620" spans="4:5" ht="12.75">
      <c r="D620" s="106"/>
      <c r="E620" s="106"/>
    </row>
    <row r="621" spans="4:5" ht="12.75">
      <c r="D621" s="106"/>
      <c r="E621" s="106"/>
    </row>
    <row r="622" spans="4:5" ht="12.75">
      <c r="D622" s="106"/>
      <c r="E622" s="106"/>
    </row>
    <row r="623" spans="4:5" ht="12.75">
      <c r="D623" s="106"/>
      <c r="E623" s="106"/>
    </row>
    <row r="624" spans="4:5" ht="12.75">
      <c r="D624" s="106"/>
      <c r="E624" s="106"/>
    </row>
    <row r="625" spans="4:5" ht="12.75">
      <c r="D625" s="106"/>
      <c r="E625" s="106"/>
    </row>
    <row r="626" spans="4:5" ht="12.75">
      <c r="D626" s="106"/>
      <c r="E626" s="106"/>
    </row>
    <row r="627" spans="4:5" ht="12.75">
      <c r="D627" s="106"/>
      <c r="E627" s="106"/>
    </row>
    <row r="628" spans="4:5" ht="12.75">
      <c r="D628" s="106"/>
      <c r="E628" s="106"/>
    </row>
    <row r="629" spans="4:5" ht="12.75">
      <c r="D629" s="106"/>
      <c r="E629" s="106"/>
    </row>
    <row r="630" spans="4:5" ht="12.75">
      <c r="D630" s="106"/>
      <c r="E630" s="106"/>
    </row>
    <row r="631" spans="4:5" ht="12.75">
      <c r="D631" s="106"/>
      <c r="E631" s="106"/>
    </row>
    <row r="632" spans="4:5" ht="12.75">
      <c r="D632" s="106"/>
      <c r="E632" s="106"/>
    </row>
    <row r="633" spans="4:5" ht="12.75">
      <c r="D633" s="106"/>
      <c r="E633" s="106"/>
    </row>
    <row r="634" spans="4:5" ht="12.75">
      <c r="D634" s="106"/>
      <c r="E634" s="106"/>
    </row>
    <row r="635" spans="4:5" ht="12.75">
      <c r="D635" s="106"/>
      <c r="E635" s="106"/>
    </row>
    <row r="636" spans="4:5" ht="12.75">
      <c r="D636" s="106"/>
      <c r="E636" s="106"/>
    </row>
    <row r="637" spans="4:5" ht="12.75">
      <c r="D637" s="106"/>
      <c r="E637" s="106"/>
    </row>
    <row r="638" spans="4:5" ht="12.75">
      <c r="D638" s="106"/>
      <c r="E638" s="106"/>
    </row>
    <row r="639" spans="4:5" ht="12.75">
      <c r="D639" s="106"/>
      <c r="E639" s="106"/>
    </row>
    <row r="640" spans="4:5" ht="12.75">
      <c r="D640" s="106"/>
      <c r="E640" s="106"/>
    </row>
    <row r="641" spans="4:5" ht="12.75">
      <c r="D641" s="106"/>
      <c r="E641" s="106"/>
    </row>
    <row r="642" spans="4:5" ht="12.75">
      <c r="D642" s="106"/>
      <c r="E642" s="106"/>
    </row>
    <row r="643" spans="4:5" ht="12.75">
      <c r="D643" s="106"/>
      <c r="E643" s="106"/>
    </row>
    <row r="644" spans="4:5" ht="12.75">
      <c r="D644" s="106"/>
      <c r="E644" s="106"/>
    </row>
    <row r="645" spans="4:5" ht="12.75">
      <c r="D645" s="106"/>
      <c r="E645" s="106"/>
    </row>
    <row r="646" spans="4:5" ht="12.75">
      <c r="D646" s="106"/>
      <c r="E646" s="106"/>
    </row>
    <row r="647" spans="4:5" ht="12.75">
      <c r="D647" s="106"/>
      <c r="E647" s="106"/>
    </row>
    <row r="648" spans="4:5" ht="12.75">
      <c r="D648" s="106"/>
      <c r="E648" s="106"/>
    </row>
    <row r="649" spans="4:5" ht="12.75">
      <c r="D649" s="106"/>
      <c r="E649" s="106"/>
    </row>
    <row r="650" spans="4:5" ht="12.75">
      <c r="D650" s="106"/>
      <c r="E650" s="106"/>
    </row>
    <row r="651" spans="4:5" ht="12.75">
      <c r="D651" s="106"/>
      <c r="E651" s="106"/>
    </row>
    <row r="652" spans="4:5" ht="12.75">
      <c r="D652" s="106"/>
      <c r="E652" s="106"/>
    </row>
    <row r="653" spans="4:5" ht="12.75">
      <c r="D653" s="106"/>
      <c r="E653" s="106"/>
    </row>
    <row r="654" spans="4:5" ht="12.75">
      <c r="D654" s="106"/>
      <c r="E654" s="106"/>
    </row>
    <row r="655" spans="4:5" ht="12.75">
      <c r="D655" s="106"/>
      <c r="E655" s="106"/>
    </row>
    <row r="656" spans="4:5" ht="12.75">
      <c r="D656" s="106"/>
      <c r="E656" s="106"/>
    </row>
    <row r="657" spans="4:5" ht="12.75">
      <c r="D657" s="106"/>
      <c r="E657" s="106"/>
    </row>
    <row r="658" spans="4:5" ht="12.75">
      <c r="D658" s="106"/>
      <c r="E658" s="106"/>
    </row>
    <row r="659" spans="4:5" ht="12.75">
      <c r="D659" s="106"/>
      <c r="E659" s="106"/>
    </row>
    <row r="660" spans="4:5" ht="12.75">
      <c r="D660" s="106"/>
      <c r="E660" s="106"/>
    </row>
    <row r="661" spans="4:5" ht="12.75">
      <c r="D661" s="106"/>
      <c r="E661" s="106"/>
    </row>
    <row r="662" spans="4:5" ht="12.75">
      <c r="D662" s="106"/>
      <c r="E662" s="106"/>
    </row>
    <row r="663" spans="4:5" ht="12.75">
      <c r="D663" s="106"/>
      <c r="E663" s="106"/>
    </row>
    <row r="664" spans="4:5" ht="12.75">
      <c r="D664" s="106"/>
      <c r="E664" s="106"/>
    </row>
    <row r="665" spans="4:5" ht="12.75">
      <c r="D665" s="106"/>
      <c r="E665" s="106"/>
    </row>
    <row r="666" spans="4:5" ht="12.75">
      <c r="D666" s="106"/>
      <c r="E666" s="106"/>
    </row>
    <row r="667" spans="4:5" ht="12.75">
      <c r="D667" s="106"/>
      <c r="E667" s="106"/>
    </row>
    <row r="668" spans="4:5" ht="12.75">
      <c r="D668" s="106"/>
      <c r="E668" s="106"/>
    </row>
    <row r="669" spans="4:5" ht="12.75">
      <c r="D669" s="106"/>
      <c r="E669" s="106"/>
    </row>
    <row r="670" spans="4:5" ht="12.75">
      <c r="D670" s="106"/>
      <c r="E670" s="106"/>
    </row>
    <row r="671" spans="4:5" ht="12.75">
      <c r="D671" s="106"/>
      <c r="E671" s="106"/>
    </row>
    <row r="672" spans="4:5" ht="12.75">
      <c r="D672" s="106"/>
      <c r="E672" s="106"/>
    </row>
    <row r="673" spans="4:5" ht="12.75">
      <c r="D673" s="106"/>
      <c r="E673" s="106"/>
    </row>
    <row r="674" spans="4:5" ht="12.75">
      <c r="D674" s="106"/>
      <c r="E674" s="106"/>
    </row>
    <row r="675" spans="4:5" ht="12.75">
      <c r="D675" s="106"/>
      <c r="E675" s="106"/>
    </row>
    <row r="676" spans="4:5" ht="12.75">
      <c r="D676" s="106"/>
      <c r="E676" s="106"/>
    </row>
    <row r="677" spans="4:5" ht="12.75">
      <c r="D677" s="106"/>
      <c r="E677" s="106"/>
    </row>
    <row r="678" spans="4:5" ht="12.75">
      <c r="D678" s="106"/>
      <c r="E678" s="106"/>
    </row>
    <row r="679" spans="4:5" ht="12.75">
      <c r="D679" s="106"/>
      <c r="E679" s="106"/>
    </row>
    <row r="680" spans="4:5" ht="12.75">
      <c r="D680" s="106"/>
      <c r="E680" s="106"/>
    </row>
    <row r="681" spans="4:5" ht="12.75">
      <c r="D681" s="106"/>
      <c r="E681" s="106"/>
    </row>
    <row r="682" spans="4:5" ht="12.75">
      <c r="D682" s="106"/>
      <c r="E682" s="106"/>
    </row>
    <row r="683" spans="4:5" ht="12.75">
      <c r="D683" s="106"/>
      <c r="E683" s="106"/>
    </row>
    <row r="684" spans="4:5" ht="12.75">
      <c r="D684" s="106"/>
      <c r="E684" s="106"/>
    </row>
    <row r="685" spans="4:5" ht="12.75">
      <c r="D685" s="106"/>
      <c r="E685" s="106"/>
    </row>
    <row r="686" spans="4:5" ht="12.75">
      <c r="D686" s="106"/>
      <c r="E686" s="106"/>
    </row>
    <row r="687" spans="4:5" ht="12.75">
      <c r="D687" s="106"/>
      <c r="E687" s="106"/>
    </row>
    <row r="688" spans="4:5" ht="12.75">
      <c r="D688" s="106"/>
      <c r="E688" s="106"/>
    </row>
    <row r="689" spans="4:5" ht="12.75">
      <c r="D689" s="106"/>
      <c r="E689" s="106"/>
    </row>
    <row r="690" spans="4:5" ht="12.75">
      <c r="D690" s="106"/>
      <c r="E690" s="106"/>
    </row>
    <row r="691" spans="4:5" ht="12.75">
      <c r="D691" s="106"/>
      <c r="E691" s="106"/>
    </row>
    <row r="692" spans="4:5" ht="12.75">
      <c r="D692" s="106"/>
      <c r="E692" s="106"/>
    </row>
    <row r="693" spans="4:5" ht="12.75">
      <c r="D693" s="106"/>
      <c r="E693" s="106"/>
    </row>
    <row r="694" spans="4:5" ht="12.75">
      <c r="D694" s="106"/>
      <c r="E694" s="106"/>
    </row>
    <row r="695" spans="4:5" ht="12.75">
      <c r="D695" s="106"/>
      <c r="E695" s="106"/>
    </row>
    <row r="696" spans="4:5" ht="12.75">
      <c r="D696" s="106"/>
      <c r="E696" s="106"/>
    </row>
    <row r="697" spans="4:5" ht="12.75">
      <c r="D697" s="106"/>
      <c r="E697" s="106"/>
    </row>
    <row r="698" spans="4:5" ht="12.75">
      <c r="D698" s="106"/>
      <c r="E698" s="106"/>
    </row>
    <row r="699" spans="4:5" ht="12.75">
      <c r="D699" s="106"/>
      <c r="E699" s="106"/>
    </row>
    <row r="700" spans="4:5" ht="12.75">
      <c r="D700" s="106"/>
      <c r="E700" s="106"/>
    </row>
    <row r="701" spans="4:5" ht="12.75">
      <c r="D701" s="106"/>
      <c r="E701" s="106"/>
    </row>
    <row r="702" spans="4:5" ht="12.75">
      <c r="D702" s="106"/>
      <c r="E702" s="106"/>
    </row>
    <row r="703" spans="4:5" ht="12.75">
      <c r="D703" s="106"/>
      <c r="E703" s="106"/>
    </row>
    <row r="704" spans="4:5" ht="12.75">
      <c r="D704" s="106"/>
      <c r="E704" s="106"/>
    </row>
    <row r="705" spans="4:5" ht="12.75">
      <c r="D705" s="106"/>
      <c r="E705" s="106"/>
    </row>
    <row r="706" spans="4:5" ht="12.75">
      <c r="D706" s="106"/>
      <c r="E706" s="106"/>
    </row>
    <row r="707" spans="4:5" ht="12.75">
      <c r="D707" s="106"/>
      <c r="E707" s="106"/>
    </row>
    <row r="708" spans="4:5" ht="12.75">
      <c r="D708" s="106"/>
      <c r="E708" s="106"/>
    </row>
    <row r="709" spans="4:5" ht="12.75">
      <c r="D709" s="106"/>
      <c r="E709" s="106"/>
    </row>
    <row r="710" spans="4:5" ht="12.75">
      <c r="D710" s="106"/>
      <c r="E710" s="106"/>
    </row>
    <row r="711" spans="4:5" ht="12.75">
      <c r="D711" s="106"/>
      <c r="E711" s="106"/>
    </row>
    <row r="712" spans="4:5" ht="12.75">
      <c r="D712" s="106"/>
      <c r="E712" s="106"/>
    </row>
    <row r="713" spans="4:5" ht="12.75">
      <c r="D713" s="106"/>
      <c r="E713" s="106"/>
    </row>
    <row r="714" spans="4:5" ht="12.75">
      <c r="D714" s="106"/>
      <c r="E714" s="106"/>
    </row>
    <row r="715" spans="4:5" ht="12.75">
      <c r="D715" s="106"/>
      <c r="E715" s="106"/>
    </row>
    <row r="716" spans="4:5" ht="12.75">
      <c r="D716" s="106"/>
      <c r="E716" s="106"/>
    </row>
    <row r="717" spans="4:5" ht="12.75">
      <c r="D717" s="106"/>
      <c r="E717" s="106"/>
    </row>
    <row r="718" spans="4:5" ht="12.75">
      <c r="D718" s="106"/>
      <c r="E718" s="106"/>
    </row>
    <row r="719" spans="4:5" ht="12.75">
      <c r="D719" s="106"/>
      <c r="E719" s="106"/>
    </row>
    <row r="720" spans="4:5" ht="12.75">
      <c r="D720" s="106"/>
      <c r="E720" s="106"/>
    </row>
    <row r="721" spans="4:5" ht="12.75">
      <c r="D721" s="106"/>
      <c r="E721" s="106"/>
    </row>
    <row r="722" spans="4:5" ht="12.75">
      <c r="D722" s="106"/>
      <c r="E722" s="106"/>
    </row>
    <row r="723" spans="4:5" ht="12.75">
      <c r="D723" s="106"/>
      <c r="E723" s="106"/>
    </row>
    <row r="724" spans="4:5" ht="12.75">
      <c r="D724" s="106"/>
      <c r="E724" s="106"/>
    </row>
    <row r="725" spans="4:5" ht="12.75">
      <c r="D725" s="106"/>
      <c r="E725" s="106"/>
    </row>
    <row r="726" spans="4:5" ht="12.75">
      <c r="D726" s="106"/>
      <c r="E726" s="106"/>
    </row>
    <row r="727" spans="4:5" ht="12.75">
      <c r="D727" s="106"/>
      <c r="E727" s="106"/>
    </row>
    <row r="728" spans="4:5" ht="12.75">
      <c r="D728" s="106"/>
      <c r="E728" s="106"/>
    </row>
    <row r="729" spans="4:5" ht="12.75">
      <c r="D729" s="106"/>
      <c r="E729" s="106"/>
    </row>
    <row r="730" spans="4:5" ht="12.75">
      <c r="D730" s="106"/>
      <c r="E730" s="106"/>
    </row>
    <row r="731" spans="4:5" ht="12.75">
      <c r="D731" s="106"/>
      <c r="E731" s="106"/>
    </row>
    <row r="732" spans="4:5" ht="12.75">
      <c r="D732" s="106"/>
      <c r="E732" s="106"/>
    </row>
    <row r="733" spans="4:5" ht="12.75">
      <c r="D733" s="106"/>
      <c r="E733" s="106"/>
    </row>
    <row r="734" spans="4:5" ht="12.75">
      <c r="D734" s="106"/>
      <c r="E734" s="106"/>
    </row>
    <row r="735" spans="4:5" ht="12.75">
      <c r="D735" s="106"/>
      <c r="E735" s="106"/>
    </row>
    <row r="736" spans="4:5" ht="12.75">
      <c r="D736" s="106"/>
      <c r="E736" s="106"/>
    </row>
    <row r="737" spans="4:5" ht="12.75">
      <c r="D737" s="106"/>
      <c r="E737" s="106"/>
    </row>
    <row r="738" spans="4:5" ht="12.75">
      <c r="D738" s="106"/>
      <c r="E738" s="106"/>
    </row>
    <row r="739" spans="4:5" ht="12.75">
      <c r="D739" s="106"/>
      <c r="E739" s="106"/>
    </row>
    <row r="740" spans="4:5" ht="12.75">
      <c r="D740" s="106"/>
      <c r="E740" s="106"/>
    </row>
    <row r="741" spans="4:5" ht="12.75">
      <c r="D741" s="106"/>
      <c r="E741" s="106"/>
    </row>
    <row r="742" spans="4:5" ht="12.75">
      <c r="D742" s="106"/>
      <c r="E742" s="106"/>
    </row>
    <row r="743" spans="4:5" ht="12.75">
      <c r="D743" s="106"/>
      <c r="E743" s="106"/>
    </row>
    <row r="744" spans="4:5" ht="12.75">
      <c r="D744" s="106"/>
      <c r="E744" s="106"/>
    </row>
    <row r="745" spans="4:5" ht="12.75">
      <c r="D745" s="106"/>
      <c r="E745" s="106"/>
    </row>
    <row r="746" spans="4:5" ht="12.75">
      <c r="D746" s="106"/>
      <c r="E746" s="106"/>
    </row>
    <row r="747" spans="4:5" ht="12.75">
      <c r="D747" s="106"/>
      <c r="E747" s="106"/>
    </row>
    <row r="748" spans="4:5" ht="12.75">
      <c r="D748" s="106"/>
      <c r="E748" s="106"/>
    </row>
    <row r="749" spans="4:5" ht="12.75">
      <c r="D749" s="106"/>
      <c r="E749" s="106"/>
    </row>
    <row r="750" spans="4:5" ht="12.75">
      <c r="D750" s="106"/>
      <c r="E750" s="106"/>
    </row>
    <row r="751" spans="4:5" ht="12.75">
      <c r="D751" s="106"/>
      <c r="E751" s="106"/>
    </row>
    <row r="752" spans="4:5" ht="12.75">
      <c r="D752" s="106"/>
      <c r="E752" s="106"/>
    </row>
    <row r="753" spans="4:5" ht="12.75">
      <c r="D753" s="106"/>
      <c r="E753" s="106"/>
    </row>
    <row r="754" spans="4:5" ht="12.75">
      <c r="D754" s="106"/>
      <c r="E754" s="106"/>
    </row>
    <row r="755" spans="4:5" ht="12.75">
      <c r="D755" s="106"/>
      <c r="E755" s="106"/>
    </row>
    <row r="756" spans="4:5" ht="12.75">
      <c r="D756" s="106"/>
      <c r="E756" s="106"/>
    </row>
    <row r="757" spans="4:5" ht="12.75">
      <c r="D757" s="106"/>
      <c r="E757" s="106"/>
    </row>
    <row r="758" spans="4:5" ht="12.75">
      <c r="D758" s="106"/>
      <c r="E758" s="106"/>
    </row>
    <row r="759" spans="4:5" ht="12.75">
      <c r="D759" s="106"/>
      <c r="E759" s="106"/>
    </row>
    <row r="760" spans="4:5" ht="12.75">
      <c r="D760" s="106"/>
      <c r="E760" s="106"/>
    </row>
    <row r="761" spans="4:5" ht="12.75">
      <c r="D761" s="106"/>
      <c r="E761" s="106"/>
    </row>
    <row r="762" spans="4:5" ht="12.75">
      <c r="D762" s="106"/>
      <c r="E762" s="106"/>
    </row>
    <row r="763" spans="4:5" ht="12.75">
      <c r="D763" s="106"/>
      <c r="E763" s="106"/>
    </row>
    <row r="764" spans="4:5" ht="12.75">
      <c r="D764" s="106"/>
      <c r="E764" s="106"/>
    </row>
    <row r="765" spans="4:5" ht="12.75">
      <c r="D765" s="106"/>
      <c r="E765" s="106"/>
    </row>
    <row r="766" spans="4:5" ht="12.75">
      <c r="D766" s="106"/>
      <c r="E766" s="106"/>
    </row>
    <row r="767" spans="4:5" ht="12.75">
      <c r="D767" s="106"/>
      <c r="E767" s="106"/>
    </row>
    <row r="768" spans="4:5" ht="12.75">
      <c r="D768" s="106"/>
      <c r="E768" s="106"/>
    </row>
    <row r="769" spans="4:5" ht="12.75">
      <c r="D769" s="106"/>
      <c r="E769" s="106"/>
    </row>
    <row r="770" spans="4:5" ht="12.75">
      <c r="D770" s="106"/>
      <c r="E770" s="106"/>
    </row>
    <row r="771" spans="4:5" ht="12.75">
      <c r="D771" s="106"/>
      <c r="E771" s="106"/>
    </row>
    <row r="772" spans="4:5" ht="12.75">
      <c r="D772" s="106"/>
      <c r="E772" s="106"/>
    </row>
    <row r="773" spans="4:5" ht="12.75">
      <c r="D773" s="106"/>
      <c r="E773" s="106"/>
    </row>
    <row r="774" spans="4:5" ht="12.75">
      <c r="D774" s="106"/>
      <c r="E774" s="106"/>
    </row>
    <row r="775" spans="4:5" ht="12.75">
      <c r="D775" s="106"/>
      <c r="E775" s="106"/>
    </row>
    <row r="776" spans="4:5" ht="12.75">
      <c r="D776" s="106"/>
      <c r="E776" s="106"/>
    </row>
    <row r="777" spans="4:5" ht="12.75">
      <c r="D777" s="106"/>
      <c r="E777" s="106"/>
    </row>
    <row r="778" spans="4:5" ht="12.75">
      <c r="D778" s="106"/>
      <c r="E778" s="106"/>
    </row>
    <row r="779" spans="4:5" ht="12.75">
      <c r="D779" s="106"/>
      <c r="E779" s="106"/>
    </row>
    <row r="780" spans="4:5" ht="12.75">
      <c r="D780" s="106"/>
      <c r="E780" s="106"/>
    </row>
    <row r="781" spans="4:5" ht="12.75">
      <c r="D781" s="106"/>
      <c r="E781" s="106"/>
    </row>
    <row r="782" spans="4:5" ht="12.75">
      <c r="D782" s="106"/>
      <c r="E782" s="106"/>
    </row>
    <row r="783" spans="4:5" ht="12.75">
      <c r="D783" s="106"/>
      <c r="E783" s="106"/>
    </row>
    <row r="784" spans="4:5" ht="12.75">
      <c r="D784" s="106"/>
      <c r="E784" s="106"/>
    </row>
    <row r="785" spans="4:5" ht="12.75">
      <c r="D785" s="106"/>
      <c r="E785" s="106"/>
    </row>
    <row r="786" spans="4:5" ht="12.75">
      <c r="D786" s="106"/>
      <c r="E786" s="106"/>
    </row>
    <row r="787" spans="4:5" ht="12.75">
      <c r="D787" s="106"/>
      <c r="E787" s="106"/>
    </row>
    <row r="788" spans="4:5" ht="12.75">
      <c r="D788" s="106"/>
      <c r="E788" s="106"/>
    </row>
    <row r="789" spans="4:5" ht="12.75">
      <c r="D789" s="106"/>
      <c r="E789" s="106"/>
    </row>
    <row r="790" spans="4:5" ht="12.75">
      <c r="D790" s="106"/>
      <c r="E790" s="106"/>
    </row>
    <row r="791" spans="4:5" ht="12.75">
      <c r="D791" s="106"/>
      <c r="E791" s="106"/>
    </row>
    <row r="792" spans="4:5" ht="12.75">
      <c r="D792" s="106"/>
      <c r="E792" s="106"/>
    </row>
    <row r="793" spans="4:5" ht="12.75">
      <c r="D793" s="106"/>
      <c r="E793" s="106"/>
    </row>
    <row r="794" spans="4:5" ht="12.75">
      <c r="D794" s="106"/>
      <c r="E794" s="106"/>
    </row>
    <row r="795" spans="4:5" ht="12.75">
      <c r="D795" s="106"/>
      <c r="E795" s="106"/>
    </row>
    <row r="796" spans="4:5" ht="12.75">
      <c r="D796" s="106"/>
      <c r="E796" s="106"/>
    </row>
    <row r="797" spans="4:5" ht="12.75">
      <c r="D797" s="106"/>
      <c r="E797" s="106"/>
    </row>
    <row r="798" spans="4:5" ht="12.75">
      <c r="D798" s="106"/>
      <c r="E798" s="106"/>
    </row>
    <row r="799" spans="4:5" ht="12.75">
      <c r="D799" s="106"/>
      <c r="E799" s="106"/>
    </row>
    <row r="800" spans="4:5" ht="12.75">
      <c r="D800" s="106"/>
      <c r="E800" s="106"/>
    </row>
    <row r="801" spans="4:5" ht="12.75">
      <c r="D801" s="106"/>
      <c r="E801" s="106"/>
    </row>
    <row r="802" spans="4:5" ht="12.75">
      <c r="D802" s="106"/>
      <c r="E802" s="106"/>
    </row>
    <row r="803" spans="4:5" ht="12.75">
      <c r="D803" s="106"/>
      <c r="E803" s="106"/>
    </row>
    <row r="804" spans="4:5" ht="12.75">
      <c r="D804" s="106"/>
      <c r="E804" s="106"/>
    </row>
    <row r="805" spans="4:5" ht="12.75">
      <c r="D805" s="106"/>
      <c r="E805" s="106"/>
    </row>
    <row r="806" spans="4:5" ht="12.75">
      <c r="D806" s="106"/>
      <c r="E806" s="106"/>
    </row>
    <row r="807" spans="4:5" ht="12.75">
      <c r="D807" s="106"/>
      <c r="E807" s="106"/>
    </row>
    <row r="808" spans="4:5" ht="12.75">
      <c r="D808" s="106"/>
      <c r="E808" s="106"/>
    </row>
    <row r="809" spans="4:5" ht="12.75">
      <c r="D809" s="106"/>
      <c r="E809" s="106"/>
    </row>
    <row r="810" spans="4:5" ht="12.75">
      <c r="D810" s="106"/>
      <c r="E810" s="106"/>
    </row>
    <row r="811" spans="4:5" ht="12.75">
      <c r="D811" s="106"/>
      <c r="E811" s="106"/>
    </row>
    <row r="812" spans="4:5" ht="12.75">
      <c r="D812" s="106"/>
      <c r="E812" s="106"/>
    </row>
    <row r="813" spans="4:5" ht="12.75">
      <c r="D813" s="106"/>
      <c r="E813" s="106"/>
    </row>
    <row r="814" spans="4:5" ht="12.75">
      <c r="D814" s="106"/>
      <c r="E814" s="106"/>
    </row>
    <row r="815" spans="4:5" ht="12.75">
      <c r="D815" s="106"/>
      <c r="E815" s="106"/>
    </row>
    <row r="816" spans="4:5" ht="12.75">
      <c r="D816" s="106"/>
      <c r="E816" s="106"/>
    </row>
    <row r="817" spans="4:5" ht="12.75">
      <c r="D817" s="106"/>
      <c r="E817" s="106"/>
    </row>
    <row r="818" spans="4:5" ht="12.75">
      <c r="D818" s="106"/>
      <c r="E818" s="106"/>
    </row>
    <row r="819" spans="4:5" ht="12.75">
      <c r="D819" s="106"/>
      <c r="E819" s="106"/>
    </row>
    <row r="820" spans="4:5" ht="12.75">
      <c r="D820" s="106"/>
      <c r="E820" s="106"/>
    </row>
    <row r="821" spans="4:5" ht="12.75">
      <c r="D821" s="106"/>
      <c r="E821" s="106"/>
    </row>
    <row r="822" spans="4:5" ht="12.75">
      <c r="D822" s="106"/>
      <c r="E822" s="106"/>
    </row>
    <row r="823" spans="4:5" ht="12.75">
      <c r="D823" s="106"/>
      <c r="E823" s="106"/>
    </row>
    <row r="824" spans="4:5" ht="12.75">
      <c r="D824" s="106"/>
      <c r="E824" s="106"/>
    </row>
    <row r="825" spans="4:5" ht="12.75">
      <c r="D825" s="106"/>
      <c r="E825" s="106"/>
    </row>
    <row r="826" spans="4:5" ht="12.75">
      <c r="D826" s="106"/>
      <c r="E826" s="106"/>
    </row>
    <row r="827" spans="4:5" ht="12.75">
      <c r="D827" s="106"/>
      <c r="E827" s="106"/>
    </row>
    <row r="828" spans="4:5" ht="12.75">
      <c r="D828" s="106"/>
      <c r="E828" s="106"/>
    </row>
    <row r="829" spans="4:5" ht="12.75">
      <c r="D829" s="106"/>
      <c r="E829" s="106"/>
    </row>
    <row r="830" spans="4:5" ht="12.75">
      <c r="D830" s="106"/>
      <c r="E830" s="106"/>
    </row>
    <row r="831" spans="4:5" ht="12.75">
      <c r="D831" s="106"/>
      <c r="E831" s="106"/>
    </row>
    <row r="832" spans="4:5" ht="12.75">
      <c r="D832" s="106"/>
      <c r="E832" s="106"/>
    </row>
    <row r="833" spans="4:5" ht="12.75">
      <c r="D833" s="106"/>
      <c r="E833" s="106"/>
    </row>
    <row r="834" spans="4:5" ht="12.75">
      <c r="D834" s="106"/>
      <c r="E834" s="106"/>
    </row>
    <row r="835" spans="4:5" ht="12.75">
      <c r="D835" s="106"/>
      <c r="E835" s="106"/>
    </row>
    <row r="836" spans="4:5" ht="12.75">
      <c r="D836" s="106"/>
      <c r="E836" s="106"/>
    </row>
    <row r="837" spans="4:5" ht="12.75">
      <c r="D837" s="106"/>
      <c r="E837" s="106"/>
    </row>
    <row r="838" spans="4:5" ht="12.75">
      <c r="D838" s="106"/>
      <c r="E838" s="106"/>
    </row>
    <row r="839" spans="4:5" ht="12.75">
      <c r="D839" s="106"/>
      <c r="E839" s="106"/>
    </row>
    <row r="840" spans="4:5" ht="12.75">
      <c r="D840" s="106"/>
      <c r="E840" s="106"/>
    </row>
    <row r="841" spans="4:5" ht="12.75">
      <c r="D841" s="106"/>
      <c r="E841" s="106"/>
    </row>
    <row r="842" spans="4:5" ht="12.75">
      <c r="D842" s="106"/>
      <c r="E842" s="106"/>
    </row>
    <row r="843" spans="4:5" ht="12.75">
      <c r="D843" s="106"/>
      <c r="E843" s="106"/>
    </row>
    <row r="844" spans="4:5" ht="12.75">
      <c r="D844" s="106"/>
      <c r="E844" s="106"/>
    </row>
    <row r="845" spans="4:5" ht="12.75">
      <c r="D845" s="106"/>
      <c r="E845" s="106"/>
    </row>
    <row r="846" spans="4:5" ht="12.75">
      <c r="D846" s="106"/>
      <c r="E846" s="106"/>
    </row>
    <row r="847" spans="4:5" ht="12.75">
      <c r="D847" s="106"/>
      <c r="E847" s="106"/>
    </row>
    <row r="848" spans="4:5" ht="12.75">
      <c r="D848" s="106"/>
      <c r="E848" s="106"/>
    </row>
    <row r="849" spans="4:5" ht="12.75">
      <c r="D849" s="106"/>
      <c r="E849" s="106"/>
    </row>
    <row r="850" spans="4:5" ht="12.75">
      <c r="D850" s="106"/>
      <c r="E850" s="106"/>
    </row>
    <row r="851" spans="4:5" ht="12.75">
      <c r="D851" s="106"/>
      <c r="E851" s="106"/>
    </row>
    <row r="852" spans="4:5" ht="12.75">
      <c r="D852" s="106"/>
      <c r="E852" s="106"/>
    </row>
    <row r="853" spans="4:5" ht="12.75">
      <c r="D853" s="106"/>
      <c r="E853" s="106"/>
    </row>
    <row r="854" spans="4:5" ht="12.75">
      <c r="D854" s="106"/>
      <c r="E854" s="106"/>
    </row>
    <row r="855" spans="4:5" ht="12.75">
      <c r="D855" s="106"/>
      <c r="E855" s="106"/>
    </row>
    <row r="856" spans="4:5" ht="12.75">
      <c r="D856" s="106"/>
      <c r="E856" s="106"/>
    </row>
    <row r="857" spans="4:5" ht="12.75">
      <c r="D857" s="106"/>
      <c r="E857" s="106"/>
    </row>
    <row r="858" spans="4:5" ht="12.75">
      <c r="D858" s="106"/>
      <c r="E858" s="106"/>
    </row>
    <row r="859" spans="4:5" ht="12.75">
      <c r="D859" s="106"/>
      <c r="E859" s="106"/>
    </row>
    <row r="860" spans="4:5" ht="12.75">
      <c r="D860" s="106"/>
      <c r="E860" s="106"/>
    </row>
    <row r="861" spans="4:5" ht="12.75">
      <c r="D861" s="106"/>
      <c r="E861" s="106"/>
    </row>
    <row r="862" spans="4:5" ht="12.75">
      <c r="D862" s="106"/>
      <c r="E862" s="106"/>
    </row>
    <row r="863" spans="4:5" ht="12.75">
      <c r="D863" s="106"/>
      <c r="E863" s="106"/>
    </row>
    <row r="864" spans="4:5" ht="12.75">
      <c r="D864" s="106"/>
      <c r="E864" s="106"/>
    </row>
    <row r="865" spans="4:5" ht="12.75">
      <c r="D865" s="106"/>
      <c r="E865" s="106"/>
    </row>
    <row r="866" spans="4:5" ht="12.75">
      <c r="D866" s="106"/>
      <c r="E866" s="106"/>
    </row>
    <row r="867" spans="4:5" ht="12.75">
      <c r="D867" s="106"/>
      <c r="E867" s="106"/>
    </row>
    <row r="868" spans="4:5" ht="12.75">
      <c r="D868" s="106"/>
      <c r="E868" s="106"/>
    </row>
    <row r="869" spans="4:5" ht="12.75">
      <c r="D869" s="106"/>
      <c r="E869" s="106"/>
    </row>
    <row r="870" spans="4:5" ht="12.75">
      <c r="D870" s="106"/>
      <c r="E870" s="106"/>
    </row>
    <row r="871" spans="4:5" ht="12.75">
      <c r="D871" s="106"/>
      <c r="E871" s="106"/>
    </row>
    <row r="872" spans="4:5" ht="12.75">
      <c r="D872" s="106"/>
      <c r="E872" s="106"/>
    </row>
    <row r="873" spans="4:5" ht="12.75">
      <c r="D873" s="106"/>
      <c r="E873" s="106"/>
    </row>
    <row r="874" spans="4:5" ht="12.75">
      <c r="D874" s="106"/>
      <c r="E874" s="106"/>
    </row>
    <row r="875" spans="4:5" ht="12.75">
      <c r="D875" s="106"/>
      <c r="E875" s="106"/>
    </row>
    <row r="876" spans="4:5" ht="12.75">
      <c r="D876" s="106"/>
      <c r="E876" s="106"/>
    </row>
    <row r="877" spans="4:5" ht="12.75">
      <c r="D877" s="106"/>
      <c r="E877" s="106"/>
    </row>
    <row r="878" spans="4:5" ht="12.75">
      <c r="D878" s="106"/>
      <c r="E878" s="106"/>
    </row>
    <row r="879" spans="4:5" ht="12.75">
      <c r="D879" s="106"/>
      <c r="E879" s="106"/>
    </row>
    <row r="880" spans="4:5" ht="12.75">
      <c r="D880" s="106"/>
      <c r="E880" s="106"/>
    </row>
    <row r="881" spans="4:5" ht="12.75">
      <c r="D881" s="106"/>
      <c r="E881" s="106"/>
    </row>
    <row r="882" spans="4:5" ht="12.75">
      <c r="D882" s="106"/>
      <c r="E882" s="106"/>
    </row>
    <row r="883" spans="4:5" ht="12.75">
      <c r="D883" s="106"/>
      <c r="E883" s="106"/>
    </row>
    <row r="884" spans="4:5" ht="12.75">
      <c r="D884" s="106"/>
      <c r="E884" s="106"/>
    </row>
    <row r="885" spans="4:5" ht="12.75">
      <c r="D885" s="106"/>
      <c r="E885" s="106"/>
    </row>
    <row r="886" spans="4:5" ht="12.75">
      <c r="D886" s="106"/>
      <c r="E886" s="106"/>
    </row>
    <row r="887" spans="4:5" ht="12.75">
      <c r="D887" s="106"/>
      <c r="E887" s="106"/>
    </row>
    <row r="888" spans="4:5" ht="12.75">
      <c r="D888" s="106"/>
      <c r="E888" s="106"/>
    </row>
    <row r="889" spans="4:5" ht="12.75">
      <c r="D889" s="106"/>
      <c r="E889" s="106"/>
    </row>
    <row r="890" spans="4:5" ht="12.75">
      <c r="D890" s="106"/>
      <c r="E890" s="106"/>
    </row>
    <row r="891" spans="4:5" ht="12.75">
      <c r="D891" s="106"/>
      <c r="E891" s="106"/>
    </row>
    <row r="892" spans="4:5" ht="12.75">
      <c r="D892" s="106"/>
      <c r="E892" s="106"/>
    </row>
    <row r="893" spans="4:5" ht="12.75">
      <c r="D893" s="106"/>
      <c r="E893" s="106"/>
    </row>
    <row r="894" spans="4:5" ht="12.75">
      <c r="D894" s="106"/>
      <c r="E894" s="106"/>
    </row>
    <row r="895" spans="4:5" ht="12.75">
      <c r="D895" s="106"/>
      <c r="E895" s="106"/>
    </row>
    <row r="896" spans="4:5" ht="12.75">
      <c r="D896" s="106"/>
      <c r="E896" s="106"/>
    </row>
    <row r="897" spans="4:5" ht="12.75">
      <c r="D897" s="106"/>
      <c r="E897" s="106"/>
    </row>
    <row r="898" spans="4:5" ht="12.75">
      <c r="D898" s="106"/>
      <c r="E898" s="106"/>
    </row>
    <row r="899" spans="4:5" ht="12.75">
      <c r="D899" s="106"/>
      <c r="E899" s="106"/>
    </row>
    <row r="900" spans="4:5" ht="12.75">
      <c r="D900" s="106"/>
      <c r="E900" s="106"/>
    </row>
    <row r="901" spans="4:5" ht="12.75">
      <c r="D901" s="106"/>
      <c r="E901" s="106"/>
    </row>
    <row r="902" spans="4:5" ht="12.75">
      <c r="D902" s="106"/>
      <c r="E902" s="106"/>
    </row>
    <row r="903" spans="4:5" ht="12.75">
      <c r="D903" s="106"/>
      <c r="E903" s="106"/>
    </row>
    <row r="904" spans="4:5" ht="12.75">
      <c r="D904" s="106"/>
      <c r="E904" s="106"/>
    </row>
    <row r="905" spans="4:5" ht="12.75">
      <c r="D905" s="106"/>
      <c r="E905" s="106"/>
    </row>
    <row r="906" spans="4:5" ht="12.75">
      <c r="D906" s="106"/>
      <c r="E906" s="106"/>
    </row>
    <row r="907" spans="4:5" ht="12.75">
      <c r="D907" s="106"/>
      <c r="E907" s="106"/>
    </row>
    <row r="908" spans="4:5" ht="12.75">
      <c r="D908" s="106"/>
      <c r="E908" s="106"/>
    </row>
    <row r="909" spans="4:5" ht="12.75">
      <c r="D909" s="106"/>
      <c r="E909" s="106"/>
    </row>
    <row r="910" spans="4:5" ht="12.75">
      <c r="D910" s="106"/>
      <c r="E910" s="106"/>
    </row>
    <row r="911" spans="4:5" ht="12.75">
      <c r="D911" s="106"/>
      <c r="E911" s="106"/>
    </row>
    <row r="912" spans="4:5" ht="12.75">
      <c r="D912" s="106"/>
      <c r="E912" s="106"/>
    </row>
    <row r="913" spans="4:5" ht="12.75">
      <c r="D913" s="106"/>
      <c r="E913" s="106"/>
    </row>
    <row r="914" spans="4:5" ht="12.75">
      <c r="D914" s="106"/>
      <c r="E914" s="106"/>
    </row>
    <row r="915" spans="4:5" ht="12.75">
      <c r="D915" s="106"/>
      <c r="E915" s="106"/>
    </row>
    <row r="916" spans="4:5" ht="12.75">
      <c r="D916" s="106"/>
      <c r="E916" s="106"/>
    </row>
    <row r="917" spans="4:5" ht="12.75">
      <c r="D917" s="106"/>
      <c r="E917" s="106"/>
    </row>
    <row r="918" spans="4:5" ht="12.75">
      <c r="D918" s="106"/>
      <c r="E918" s="106"/>
    </row>
    <row r="919" spans="4:5" ht="12.75">
      <c r="D919" s="106"/>
      <c r="E919" s="106"/>
    </row>
    <row r="920" spans="4:5" ht="12.75">
      <c r="D920" s="106"/>
      <c r="E920" s="106"/>
    </row>
    <row r="921" spans="4:5" ht="12.75">
      <c r="D921" s="106"/>
      <c r="E921" s="106"/>
    </row>
    <row r="922" spans="4:5" ht="12.75">
      <c r="D922" s="106"/>
      <c r="E922" s="106"/>
    </row>
    <row r="923" spans="4:5" ht="12.75">
      <c r="D923" s="106"/>
      <c r="E923" s="106"/>
    </row>
    <row r="924" spans="4:5" ht="12.75">
      <c r="D924" s="106"/>
      <c r="E924" s="106"/>
    </row>
    <row r="925" spans="4:5" ht="12.75">
      <c r="D925" s="106"/>
      <c r="E925" s="106"/>
    </row>
    <row r="926" spans="4:5" ht="12.75">
      <c r="D926" s="106"/>
      <c r="E926" s="106"/>
    </row>
    <row r="927" spans="4:5" ht="12.75">
      <c r="D927" s="106"/>
      <c r="E927" s="106"/>
    </row>
    <row r="928" spans="4:5" ht="12.75">
      <c r="D928" s="106"/>
      <c r="E928" s="106"/>
    </row>
    <row r="929" spans="4:5" ht="12.75">
      <c r="D929" s="106"/>
      <c r="E929" s="106"/>
    </row>
    <row r="930" spans="4:5" ht="12.75">
      <c r="D930" s="106"/>
      <c r="E930" s="106"/>
    </row>
    <row r="931" spans="4:5" ht="12.75">
      <c r="D931" s="106"/>
      <c r="E931" s="106"/>
    </row>
    <row r="932" spans="4:5" ht="12.75">
      <c r="D932" s="106"/>
      <c r="E932" s="106"/>
    </row>
    <row r="933" spans="4:5" ht="12.75">
      <c r="D933" s="106"/>
      <c r="E933" s="106"/>
    </row>
    <row r="934" spans="4:5" ht="12.75">
      <c r="D934" s="106"/>
      <c r="E934" s="106"/>
    </row>
    <row r="935" spans="4:5" ht="12.75">
      <c r="D935" s="106"/>
      <c r="E935" s="106"/>
    </row>
    <row r="936" spans="4:5" ht="12.75">
      <c r="D936" s="106"/>
      <c r="E936" s="106"/>
    </row>
    <row r="937" spans="4:5" ht="12.75">
      <c r="D937" s="106"/>
      <c r="E937" s="106"/>
    </row>
    <row r="938" spans="4:5" ht="12.75">
      <c r="D938" s="106"/>
      <c r="E938" s="106"/>
    </row>
    <row r="939" spans="4:5" ht="12.75">
      <c r="D939" s="106"/>
      <c r="E939" s="106"/>
    </row>
    <row r="940" spans="4:5" ht="12.75">
      <c r="D940" s="106"/>
      <c r="E940" s="106"/>
    </row>
    <row r="941" spans="4:5" ht="12.75">
      <c r="D941" s="106"/>
      <c r="E941" s="106"/>
    </row>
    <row r="942" spans="4:5" ht="12.75">
      <c r="D942" s="106"/>
      <c r="E942" s="106"/>
    </row>
    <row r="943" spans="4:5" ht="12.75">
      <c r="D943" s="106"/>
      <c r="E943" s="106"/>
    </row>
    <row r="944" spans="4:5" ht="12.75">
      <c r="D944" s="106"/>
      <c r="E944" s="106"/>
    </row>
    <row r="945" spans="4:5" ht="12.75">
      <c r="D945" s="106"/>
      <c r="E945" s="106"/>
    </row>
    <row r="946" spans="4:5" ht="12.75">
      <c r="D946" s="106"/>
      <c r="E946" s="106"/>
    </row>
    <row r="947" spans="4:5" ht="12.75">
      <c r="D947" s="106"/>
      <c r="E947" s="106"/>
    </row>
    <row r="948" spans="4:5" ht="12.75">
      <c r="D948" s="106"/>
      <c r="E948" s="106"/>
    </row>
    <row r="949" spans="4:5" ht="12.75">
      <c r="D949" s="106"/>
      <c r="E949" s="106"/>
    </row>
    <row r="950" spans="4:5" ht="12.75">
      <c r="D950" s="106"/>
      <c r="E950" s="106"/>
    </row>
    <row r="951" spans="4:5" ht="12.75">
      <c r="D951" s="106"/>
      <c r="E951" s="106"/>
    </row>
    <row r="952" spans="4:5" ht="12.75">
      <c r="D952" s="106"/>
      <c r="E952" s="106"/>
    </row>
    <row r="953" spans="4:5" ht="12.75">
      <c r="D953" s="106"/>
      <c r="E953" s="106"/>
    </row>
    <row r="954" spans="4:5" ht="12.75">
      <c r="D954" s="106"/>
      <c r="E954" s="106"/>
    </row>
    <row r="955" spans="4:5" ht="12.75">
      <c r="D955" s="106"/>
      <c r="E955" s="106"/>
    </row>
    <row r="956" spans="4:5" ht="12.75">
      <c r="D956" s="106"/>
      <c r="E956" s="106"/>
    </row>
    <row r="957" spans="4:5" ht="12.75">
      <c r="D957" s="106"/>
      <c r="E957" s="106"/>
    </row>
    <row r="958" spans="4:5" ht="12.75">
      <c r="D958" s="106"/>
      <c r="E958" s="106"/>
    </row>
    <row r="959" spans="4:5" ht="12.75">
      <c r="D959" s="106"/>
      <c r="E959" s="106"/>
    </row>
    <row r="960" spans="4:5" ht="12.75">
      <c r="D960" s="106"/>
      <c r="E960" s="106"/>
    </row>
    <row r="961" spans="4:5" ht="12.75">
      <c r="D961" s="106"/>
      <c r="E961" s="106"/>
    </row>
    <row r="962" spans="4:5" ht="12.75">
      <c r="D962" s="106"/>
      <c r="E962" s="106"/>
    </row>
    <row r="963" spans="4:5" ht="12.75">
      <c r="D963" s="106"/>
      <c r="E963" s="106"/>
    </row>
    <row r="964" spans="4:5" ht="12.75">
      <c r="D964" s="106"/>
      <c r="E964" s="106"/>
    </row>
    <row r="965" spans="4:5" ht="12.75">
      <c r="D965" s="106"/>
      <c r="E965" s="106"/>
    </row>
    <row r="966" spans="4:5" ht="12.75">
      <c r="D966" s="106"/>
      <c r="E966" s="106"/>
    </row>
    <row r="967" spans="4:5" ht="12.75">
      <c r="D967" s="106"/>
      <c r="E967" s="106"/>
    </row>
    <row r="968" spans="4:5" ht="12.75">
      <c r="D968" s="106"/>
      <c r="E968" s="106"/>
    </row>
    <row r="969" spans="4:5" ht="12.75">
      <c r="D969" s="106"/>
      <c r="E969" s="106"/>
    </row>
    <row r="970" spans="4:5" ht="12.75">
      <c r="D970" s="106"/>
      <c r="E970" s="106"/>
    </row>
    <row r="971" spans="4:5" ht="12.75">
      <c r="D971" s="106"/>
      <c r="E971" s="106"/>
    </row>
    <row r="972" spans="4:5" ht="12.75">
      <c r="D972" s="106"/>
      <c r="E972" s="106"/>
    </row>
    <row r="973" spans="4:5" ht="12.75">
      <c r="D973" s="106"/>
      <c r="E973" s="106"/>
    </row>
    <row r="974" spans="4:5" ht="12.75">
      <c r="D974" s="106"/>
      <c r="E974" s="106"/>
    </row>
    <row r="975" spans="4:5" ht="12.75">
      <c r="D975" s="106"/>
      <c r="E975" s="106"/>
    </row>
    <row r="976" spans="4:5" ht="12.75">
      <c r="D976" s="106"/>
      <c r="E976" s="106"/>
    </row>
    <row r="977" spans="4:5" ht="12.75">
      <c r="D977" s="106"/>
      <c r="E977" s="106"/>
    </row>
    <row r="978" spans="4:5" ht="12.75">
      <c r="D978" s="106"/>
      <c r="E978" s="106"/>
    </row>
    <row r="979" spans="4:5" ht="12.75">
      <c r="D979" s="106"/>
      <c r="E979" s="106"/>
    </row>
    <row r="980" spans="4:5" ht="12.75">
      <c r="D980" s="106"/>
      <c r="E980" s="106"/>
    </row>
    <row r="981" spans="4:5" ht="12.75">
      <c r="D981" s="106"/>
      <c r="E981" s="106"/>
    </row>
    <row r="982" spans="4:5" ht="12.75">
      <c r="D982" s="106"/>
      <c r="E982" s="106"/>
    </row>
    <row r="983" spans="4:5" ht="12.75">
      <c r="D983" s="106"/>
      <c r="E983" s="106"/>
    </row>
    <row r="984" spans="4:5" ht="12.75">
      <c r="D984" s="106"/>
      <c r="E984" s="106"/>
    </row>
    <row r="985" spans="4:5" ht="12.75">
      <c r="D985" s="106"/>
      <c r="E985" s="106"/>
    </row>
    <row r="986" spans="4:5" ht="12.75">
      <c r="D986" s="106"/>
      <c r="E986" s="106"/>
    </row>
    <row r="987" spans="4:5" ht="12.75">
      <c r="D987" s="106"/>
      <c r="E987" s="106"/>
    </row>
    <row r="988" spans="4:5" ht="12.75">
      <c r="D988" s="106"/>
      <c r="E988" s="106"/>
    </row>
    <row r="989" spans="4:5" ht="12.75">
      <c r="D989" s="106"/>
      <c r="E989" s="106"/>
    </row>
    <row r="990" spans="4:5" ht="12.75">
      <c r="D990" s="106"/>
      <c r="E990" s="106"/>
    </row>
    <row r="991" spans="4:5" ht="12.75">
      <c r="D991" s="106"/>
      <c r="E991" s="106"/>
    </row>
    <row r="992" spans="4:5" ht="12.75">
      <c r="D992" s="106"/>
      <c r="E992" s="106"/>
    </row>
    <row r="993" spans="4:5" ht="12.75">
      <c r="D993" s="106"/>
      <c r="E993" s="106"/>
    </row>
    <row r="994" spans="4:5" ht="12.75">
      <c r="D994" s="106"/>
      <c r="E994" s="106"/>
    </row>
    <row r="995" spans="4:5" ht="12.75">
      <c r="D995" s="106"/>
      <c r="E995" s="106"/>
    </row>
    <row r="996" spans="4:5" ht="12.75">
      <c r="D996" s="106"/>
      <c r="E996" s="106"/>
    </row>
    <row r="997" spans="4:5" ht="12.75">
      <c r="D997" s="106"/>
      <c r="E997" s="106"/>
    </row>
    <row r="998" spans="4:5" ht="12.75">
      <c r="D998" s="106"/>
      <c r="E998" s="106"/>
    </row>
    <row r="999" spans="4:5" ht="12.75">
      <c r="D999" s="106"/>
      <c r="E999" s="106"/>
    </row>
    <row r="1000" spans="4:5" ht="12.75">
      <c r="D1000" s="106"/>
      <c r="E1000" s="106"/>
    </row>
    <row r="1001" spans="4:5" ht="12.75">
      <c r="D1001" s="106"/>
      <c r="E1001" s="1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topLeftCell="A47" workbookViewId="0">
      <selection activeCell="E70" sqref="E70"/>
    </sheetView>
  </sheetViews>
  <sheetFormatPr defaultColWidth="14.42578125" defaultRowHeight="15.75" customHeight="1"/>
  <cols>
    <col min="1" max="1" width="19.7109375" customWidth="1"/>
    <col min="3" max="3" width="26.85546875" customWidth="1"/>
  </cols>
  <sheetData>
    <row r="1" spans="1:4" ht="12.75">
      <c r="A1" s="4"/>
      <c r="B1" s="4"/>
      <c r="C1" s="4"/>
      <c r="D1" s="4"/>
    </row>
    <row r="2" spans="1:4" ht="12.75">
      <c r="A2" s="4" t="s">
        <v>6</v>
      </c>
      <c r="B2" s="4" t="s">
        <v>7</v>
      </c>
      <c r="C2" s="4" t="s">
        <v>8</v>
      </c>
      <c r="D2" s="4" t="s">
        <v>5</v>
      </c>
    </row>
    <row r="3" spans="1:4" ht="15.75" customHeight="1">
      <c r="A3" s="9" t="s">
        <v>18</v>
      </c>
      <c r="C3" t="s">
        <v>639</v>
      </c>
      <c r="D3" t="s">
        <v>19</v>
      </c>
    </row>
    <row r="4" spans="1:4" ht="15.75" customHeight="1">
      <c r="A4" s="16" t="s">
        <v>30</v>
      </c>
      <c r="B4" s="16">
        <v>21</v>
      </c>
      <c r="C4" t="s">
        <v>639</v>
      </c>
      <c r="D4" s="13" t="s">
        <v>35</v>
      </c>
    </row>
    <row r="5" spans="1:4" ht="15.75" customHeight="1">
      <c r="A5" s="16" t="s">
        <v>36</v>
      </c>
      <c r="B5" s="16">
        <v>21</v>
      </c>
      <c r="C5" t="s">
        <v>639</v>
      </c>
      <c r="D5" s="13" t="s">
        <v>37</v>
      </c>
    </row>
    <row r="6" spans="1:4" ht="15.75" customHeight="1">
      <c r="A6" s="16" t="s">
        <v>29</v>
      </c>
      <c r="B6" s="16">
        <v>21</v>
      </c>
      <c r="C6" t="s">
        <v>639</v>
      </c>
      <c r="D6" s="13" t="s">
        <v>44</v>
      </c>
    </row>
    <row r="7" spans="1:4" ht="15.75" customHeight="1">
      <c r="A7" s="16" t="s">
        <v>45</v>
      </c>
      <c r="B7" s="16">
        <v>21</v>
      </c>
      <c r="C7" t="s">
        <v>639</v>
      </c>
      <c r="D7" s="13" t="s">
        <v>51</v>
      </c>
    </row>
    <row r="8" spans="1:4" ht="15.75" customHeight="1">
      <c r="A8" s="16" t="s">
        <v>73</v>
      </c>
      <c r="B8" s="16">
        <v>21</v>
      </c>
      <c r="C8" t="s">
        <v>639</v>
      </c>
      <c r="D8" s="13" t="s">
        <v>76</v>
      </c>
    </row>
    <row r="9" spans="1:4" ht="15.75" customHeight="1">
      <c r="A9" s="16" t="s">
        <v>77</v>
      </c>
      <c r="B9" s="16">
        <v>21</v>
      </c>
      <c r="C9" t="s">
        <v>639</v>
      </c>
      <c r="D9" s="13" t="s">
        <v>81</v>
      </c>
    </row>
    <row r="10" spans="1:4" ht="15.75" customHeight="1">
      <c r="A10" s="16" t="s">
        <v>9</v>
      </c>
      <c r="B10" s="16">
        <v>21</v>
      </c>
      <c r="C10" t="s">
        <v>639</v>
      </c>
      <c r="D10" s="13" t="s">
        <v>83</v>
      </c>
    </row>
    <row r="11" spans="1:4" ht="15.75" customHeight="1">
      <c r="A11" s="16" t="s">
        <v>84</v>
      </c>
      <c r="B11" s="16">
        <v>21</v>
      </c>
      <c r="C11" t="s">
        <v>639</v>
      </c>
      <c r="D11" s="13" t="s">
        <v>90</v>
      </c>
    </row>
    <row r="12" spans="1:4" ht="15.75" customHeight="1">
      <c r="A12" s="16" t="s">
        <v>74</v>
      </c>
      <c r="B12" s="16">
        <v>21</v>
      </c>
      <c r="C12" t="s">
        <v>639</v>
      </c>
      <c r="D12" s="13" t="s">
        <v>91</v>
      </c>
    </row>
    <row r="13" spans="1:4" ht="15.75" customHeight="1">
      <c r="A13" s="16" t="s">
        <v>92</v>
      </c>
      <c r="B13" s="16">
        <v>21</v>
      </c>
      <c r="C13" t="s">
        <v>639</v>
      </c>
      <c r="D13" s="13" t="s">
        <v>95</v>
      </c>
    </row>
    <row r="14" spans="1:4" ht="15.75" customHeight="1">
      <c r="A14" s="16" t="s">
        <v>85</v>
      </c>
      <c r="B14" s="16">
        <v>21</v>
      </c>
      <c r="C14" t="s">
        <v>639</v>
      </c>
      <c r="D14" s="13" t="s">
        <v>97</v>
      </c>
    </row>
    <row r="15" spans="1:4" ht="15.75" customHeight="1">
      <c r="A15" s="16" t="s">
        <v>82</v>
      </c>
      <c r="B15" s="16">
        <v>21</v>
      </c>
      <c r="C15" t="s">
        <v>639</v>
      </c>
      <c r="D15" s="13" t="s">
        <v>100</v>
      </c>
    </row>
    <row r="16" spans="1:4" ht="15.75" customHeight="1">
      <c r="A16" s="16" t="s">
        <v>101</v>
      </c>
      <c r="B16" s="16">
        <v>21</v>
      </c>
      <c r="C16" t="s">
        <v>639</v>
      </c>
      <c r="D16" s="13" t="s">
        <v>102</v>
      </c>
    </row>
    <row r="17" spans="1:4" ht="15.75" customHeight="1">
      <c r="A17" s="16" t="s">
        <v>103</v>
      </c>
      <c r="B17" s="16">
        <v>21</v>
      </c>
      <c r="C17" t="s">
        <v>639</v>
      </c>
      <c r="D17" s="13" t="s">
        <v>104</v>
      </c>
    </row>
    <row r="18" spans="1:4" ht="15.75" customHeight="1">
      <c r="A18" s="16" t="s">
        <v>96</v>
      </c>
      <c r="B18" s="16">
        <v>21</v>
      </c>
      <c r="C18" t="s">
        <v>639</v>
      </c>
      <c r="D18" s="13" t="s">
        <v>107</v>
      </c>
    </row>
    <row r="19" spans="1:4" ht="15.75" customHeight="1">
      <c r="A19" s="16" t="s">
        <v>98</v>
      </c>
      <c r="B19" s="16">
        <v>21</v>
      </c>
      <c r="C19" t="s">
        <v>639</v>
      </c>
      <c r="D19" s="13" t="s">
        <v>109</v>
      </c>
    </row>
    <row r="20" spans="1:4" ht="15.75" customHeight="1">
      <c r="A20" s="16" t="s">
        <v>93</v>
      </c>
      <c r="B20" s="16">
        <v>21</v>
      </c>
      <c r="C20" t="s">
        <v>639</v>
      </c>
      <c r="D20" s="13" t="s">
        <v>111</v>
      </c>
    </row>
    <row r="21" spans="1:4" ht="15.75" customHeight="1">
      <c r="A21" s="16" t="s">
        <v>26</v>
      </c>
      <c r="B21" s="16">
        <v>21</v>
      </c>
      <c r="C21" t="s">
        <v>639</v>
      </c>
      <c r="D21" s="13" t="s">
        <v>113</v>
      </c>
    </row>
    <row r="22" spans="1:4" ht="12.75">
      <c r="A22" s="16" t="s">
        <v>38</v>
      </c>
      <c r="B22" s="16">
        <v>21</v>
      </c>
      <c r="C22" t="s">
        <v>639</v>
      </c>
      <c r="D22" s="13" t="s">
        <v>115</v>
      </c>
    </row>
    <row r="23" spans="1:4" ht="12.75">
      <c r="A23" s="16" t="s">
        <v>116</v>
      </c>
      <c r="B23" s="16">
        <v>21</v>
      </c>
      <c r="C23" t="s">
        <v>639</v>
      </c>
      <c r="D23" s="13" t="s">
        <v>119</v>
      </c>
    </row>
    <row r="24" spans="1:4" ht="12.75">
      <c r="A24" s="16" t="s">
        <v>122</v>
      </c>
      <c r="B24" s="16">
        <v>21</v>
      </c>
      <c r="C24" t="s">
        <v>639</v>
      </c>
      <c r="D24" s="13" t="s">
        <v>124</v>
      </c>
    </row>
    <row r="25" spans="1:4" ht="12.75">
      <c r="A25" s="16" t="s">
        <v>110</v>
      </c>
      <c r="B25" s="16">
        <v>22</v>
      </c>
      <c r="C25" t="s">
        <v>640</v>
      </c>
      <c r="D25" s="13" t="s">
        <v>127</v>
      </c>
    </row>
    <row r="26" spans="1:4" ht="12.75">
      <c r="A26" s="16" t="s">
        <v>126</v>
      </c>
      <c r="B26" s="16">
        <v>22</v>
      </c>
      <c r="C26" t="s">
        <v>640</v>
      </c>
      <c r="D26" s="13" t="s">
        <v>130</v>
      </c>
    </row>
    <row r="27" spans="1:4" ht="12.75">
      <c r="A27" s="16" t="s">
        <v>120</v>
      </c>
      <c r="B27" s="16">
        <v>22</v>
      </c>
      <c r="C27" t="s">
        <v>640</v>
      </c>
      <c r="D27" s="13" t="s">
        <v>132</v>
      </c>
    </row>
    <row r="28" spans="1:4" ht="12.75">
      <c r="A28" s="16" t="s">
        <v>112</v>
      </c>
      <c r="B28" s="16">
        <v>22</v>
      </c>
      <c r="C28" t="s">
        <v>640</v>
      </c>
      <c r="D28" s="13" t="s">
        <v>135</v>
      </c>
    </row>
    <row r="29" spans="1:4" ht="12.75">
      <c r="A29" s="16" t="s">
        <v>117</v>
      </c>
      <c r="B29" s="16">
        <v>22</v>
      </c>
      <c r="C29" t="s">
        <v>640</v>
      </c>
      <c r="D29" s="13" t="s">
        <v>139</v>
      </c>
    </row>
    <row r="30" spans="1:4" ht="12.75">
      <c r="A30" s="16" t="s">
        <v>114</v>
      </c>
      <c r="B30" s="16">
        <v>22</v>
      </c>
      <c r="C30" t="s">
        <v>640</v>
      </c>
      <c r="D30" s="13" t="s">
        <v>141</v>
      </c>
    </row>
    <row r="31" spans="1:4" ht="12.75">
      <c r="A31" s="16" t="s">
        <v>123</v>
      </c>
      <c r="B31" s="16">
        <v>22</v>
      </c>
      <c r="C31" t="s">
        <v>640</v>
      </c>
      <c r="D31" s="13" t="s">
        <v>143</v>
      </c>
    </row>
    <row r="32" spans="1:4" ht="12.75">
      <c r="A32" s="16" t="s">
        <v>108</v>
      </c>
      <c r="B32" s="16">
        <v>22</v>
      </c>
      <c r="C32" t="s">
        <v>640</v>
      </c>
      <c r="D32" s="13" t="s">
        <v>145</v>
      </c>
    </row>
    <row r="33" spans="1:4" ht="12.75">
      <c r="A33" s="16" t="s">
        <v>105</v>
      </c>
      <c r="B33" s="16">
        <v>22</v>
      </c>
      <c r="C33" t="s">
        <v>640</v>
      </c>
      <c r="D33" s="13" t="s">
        <v>147</v>
      </c>
    </row>
    <row r="34" spans="1:4" ht="12.75">
      <c r="A34" s="16" t="s">
        <v>148</v>
      </c>
      <c r="B34" s="16">
        <v>22</v>
      </c>
      <c r="C34" t="s">
        <v>640</v>
      </c>
      <c r="D34" s="13" t="s">
        <v>150</v>
      </c>
    </row>
    <row r="35" spans="1:4" ht="12.75">
      <c r="A35" s="16" t="s">
        <v>151</v>
      </c>
      <c r="B35" s="16">
        <v>22</v>
      </c>
      <c r="C35" t="s">
        <v>640</v>
      </c>
      <c r="D35" s="13" t="s">
        <v>154</v>
      </c>
    </row>
    <row r="36" spans="1:4" ht="12.75">
      <c r="A36" s="16" t="s">
        <v>155</v>
      </c>
      <c r="B36" s="16">
        <v>22</v>
      </c>
      <c r="C36" t="s">
        <v>640</v>
      </c>
      <c r="D36" s="13" t="s">
        <v>157</v>
      </c>
    </row>
    <row r="37" spans="1:4" ht="12.75">
      <c r="A37" s="16" t="s">
        <v>158</v>
      </c>
      <c r="B37" s="16">
        <v>22</v>
      </c>
      <c r="C37" t="s">
        <v>640</v>
      </c>
      <c r="D37" s="13" t="s">
        <v>161</v>
      </c>
    </row>
    <row r="38" spans="1:4" ht="12.75">
      <c r="A38" s="16" t="s">
        <v>158</v>
      </c>
      <c r="B38" s="16">
        <v>22</v>
      </c>
      <c r="C38" t="s">
        <v>640</v>
      </c>
      <c r="D38" s="13" t="s">
        <v>162</v>
      </c>
    </row>
    <row r="39" spans="1:4" ht="12.75">
      <c r="A39" s="16" t="s">
        <v>163</v>
      </c>
      <c r="B39" s="16">
        <v>23</v>
      </c>
      <c r="C39" t="s">
        <v>641</v>
      </c>
      <c r="D39" s="13" t="s">
        <v>166</v>
      </c>
    </row>
    <row r="40" spans="1:4" ht="12.75">
      <c r="A40" s="16" t="s">
        <v>144</v>
      </c>
      <c r="B40" s="16">
        <v>23</v>
      </c>
      <c r="C40" t="s">
        <v>641</v>
      </c>
      <c r="D40" s="13" t="s">
        <v>170</v>
      </c>
    </row>
    <row r="41" spans="1:4" ht="12.75">
      <c r="A41" s="16" t="s">
        <v>142</v>
      </c>
      <c r="B41" s="16">
        <v>23</v>
      </c>
      <c r="C41" t="s">
        <v>641</v>
      </c>
      <c r="D41" s="13" t="s">
        <v>171</v>
      </c>
    </row>
    <row r="42" spans="1:4" ht="12.75">
      <c r="A42" s="16" t="s">
        <v>173</v>
      </c>
      <c r="B42" s="16">
        <v>23</v>
      </c>
      <c r="C42" t="s">
        <v>641</v>
      </c>
      <c r="D42" s="13" t="s">
        <v>174</v>
      </c>
    </row>
    <row r="43" spans="1:4" ht="12.75">
      <c r="A43" s="16" t="s">
        <v>131</v>
      </c>
      <c r="B43" s="16">
        <v>23</v>
      </c>
      <c r="C43" t="s">
        <v>641</v>
      </c>
      <c r="D43" s="13" t="s">
        <v>175</v>
      </c>
    </row>
    <row r="44" spans="1:4" ht="12.75">
      <c r="A44" s="16" t="s">
        <v>136</v>
      </c>
      <c r="B44" s="16">
        <v>23</v>
      </c>
      <c r="C44" t="s">
        <v>641</v>
      </c>
      <c r="D44" s="13" t="s">
        <v>177</v>
      </c>
    </row>
    <row r="45" spans="1:4" ht="12.75">
      <c r="A45" s="16" t="s">
        <v>146</v>
      </c>
      <c r="B45" s="16">
        <v>23</v>
      </c>
      <c r="C45" t="s">
        <v>641</v>
      </c>
      <c r="D45" s="13" t="s">
        <v>178</v>
      </c>
    </row>
    <row r="46" spans="1:4" ht="12.75">
      <c r="A46" s="143" t="s">
        <v>128</v>
      </c>
      <c r="B46" s="16">
        <v>23</v>
      </c>
      <c r="C46" t="s">
        <v>641</v>
      </c>
      <c r="D46" s="13" t="s">
        <v>179</v>
      </c>
    </row>
    <row r="47" spans="1:4" ht="12.75">
      <c r="A47" s="16" t="s">
        <v>149</v>
      </c>
      <c r="B47" s="16">
        <v>23</v>
      </c>
      <c r="C47" t="s">
        <v>641</v>
      </c>
      <c r="D47" s="13" t="s">
        <v>180</v>
      </c>
    </row>
    <row r="48" spans="1:4" ht="12.75">
      <c r="A48" s="16" t="s">
        <v>133</v>
      </c>
      <c r="B48" s="16">
        <v>23</v>
      </c>
      <c r="C48" t="s">
        <v>641</v>
      </c>
      <c r="D48" s="13" t="s">
        <v>182</v>
      </c>
    </row>
    <row r="49" spans="1:4" ht="12.75">
      <c r="A49" s="16" t="s">
        <v>183</v>
      </c>
      <c r="B49" s="16">
        <v>23</v>
      </c>
      <c r="C49" t="s">
        <v>641</v>
      </c>
      <c r="D49" s="13" t="s">
        <v>184</v>
      </c>
    </row>
    <row r="50" spans="1:4" ht="12.75">
      <c r="A50" s="143" t="s">
        <v>168</v>
      </c>
      <c r="B50" s="16">
        <v>23</v>
      </c>
      <c r="C50" t="s">
        <v>641</v>
      </c>
      <c r="D50" s="13" t="s">
        <v>185</v>
      </c>
    </row>
    <row r="51" spans="1:4" ht="12.75">
      <c r="A51" s="16" t="s">
        <v>186</v>
      </c>
      <c r="B51" s="16">
        <v>23</v>
      </c>
      <c r="C51" t="s">
        <v>641</v>
      </c>
      <c r="D51" s="13" t="s">
        <v>187</v>
      </c>
    </row>
    <row r="52" spans="1:4" ht="12.75">
      <c r="A52" s="16" t="s">
        <v>188</v>
      </c>
      <c r="B52" s="16">
        <v>23</v>
      </c>
      <c r="C52" t="s">
        <v>641</v>
      </c>
      <c r="D52" s="13" t="s">
        <v>189</v>
      </c>
    </row>
    <row r="53" spans="1:4" ht="12.75">
      <c r="A53" s="16" t="s">
        <v>140</v>
      </c>
      <c r="B53" s="16">
        <v>23</v>
      </c>
      <c r="C53" t="s">
        <v>641</v>
      </c>
      <c r="D53" s="13" t="s">
        <v>190</v>
      </c>
    </row>
    <row r="54" spans="1:4" ht="12.75">
      <c r="A54" s="16" t="s">
        <v>191</v>
      </c>
      <c r="B54" s="16">
        <v>23</v>
      </c>
      <c r="C54" t="s">
        <v>641</v>
      </c>
      <c r="D54" s="13" t="s">
        <v>192</v>
      </c>
    </row>
    <row r="55" spans="1:4" ht="12.75">
      <c r="A55" s="16" t="s">
        <v>193</v>
      </c>
      <c r="B55" s="16">
        <v>23</v>
      </c>
      <c r="C55" t="s">
        <v>641</v>
      </c>
      <c r="D55" s="13" t="s">
        <v>195</v>
      </c>
    </row>
    <row r="56" spans="1:4" ht="12.75">
      <c r="A56" s="16" t="s">
        <v>196</v>
      </c>
      <c r="B56" s="16">
        <v>23</v>
      </c>
      <c r="C56" t="s">
        <v>641</v>
      </c>
      <c r="D56" s="13" t="s">
        <v>197</v>
      </c>
    </row>
    <row r="57" spans="1:4" ht="12.75">
      <c r="A57" s="16" t="s">
        <v>169</v>
      </c>
      <c r="B57" s="16">
        <v>23</v>
      </c>
      <c r="C57" t="s">
        <v>641</v>
      </c>
      <c r="D57" s="13" t="s">
        <v>198</v>
      </c>
    </row>
    <row r="58" spans="1:4" ht="12.75">
      <c r="A58" s="16" t="s">
        <v>152</v>
      </c>
      <c r="B58" s="16">
        <v>25</v>
      </c>
      <c r="C58" t="s">
        <v>642</v>
      </c>
      <c r="D58" s="13" t="s">
        <v>199</v>
      </c>
    </row>
    <row r="59" spans="1:4" ht="12.75">
      <c r="A59" s="16" t="s">
        <v>200</v>
      </c>
      <c r="B59" s="16">
        <v>25</v>
      </c>
      <c r="C59" t="s">
        <v>642</v>
      </c>
      <c r="D59" s="13" t="s">
        <v>201</v>
      </c>
    </row>
    <row r="60" spans="1:4" ht="12.75">
      <c r="A60" s="16" t="s">
        <v>202</v>
      </c>
      <c r="B60" s="16">
        <v>25</v>
      </c>
      <c r="C60" t="s">
        <v>642</v>
      </c>
      <c r="D60" s="13" t="s">
        <v>203</v>
      </c>
    </row>
    <row r="61" spans="1:4" ht="12.75">
      <c r="A61" s="16" t="s">
        <v>165</v>
      </c>
      <c r="B61" s="16">
        <v>25</v>
      </c>
      <c r="C61" t="s">
        <v>642</v>
      </c>
      <c r="D61" s="13" t="s">
        <v>204</v>
      </c>
    </row>
    <row r="62" spans="1:4" ht="12.75">
      <c r="A62" s="16" t="s">
        <v>159</v>
      </c>
      <c r="B62" s="16">
        <v>25</v>
      </c>
      <c r="C62" t="s">
        <v>642</v>
      </c>
      <c r="D62" s="13" t="s">
        <v>205</v>
      </c>
    </row>
    <row r="63" spans="1:4" ht="12.75">
      <c r="A63" s="16" t="s">
        <v>159</v>
      </c>
      <c r="B63" s="16">
        <v>25</v>
      </c>
      <c r="C63" t="s">
        <v>642</v>
      </c>
      <c r="D63" s="13" t="s">
        <v>206</v>
      </c>
    </row>
    <row r="64" spans="1:4" ht="12.75">
      <c r="A64" s="16" t="s">
        <v>207</v>
      </c>
      <c r="B64" s="16">
        <v>25</v>
      </c>
      <c r="C64" t="s">
        <v>642</v>
      </c>
      <c r="D64" s="13" t="s">
        <v>208</v>
      </c>
    </row>
    <row r="65" spans="1:4" ht="12.75">
      <c r="A65" s="16" t="s">
        <v>156</v>
      </c>
      <c r="B65" s="16">
        <v>25</v>
      </c>
      <c r="C65" t="s">
        <v>642</v>
      </c>
      <c r="D65" s="13" t="s">
        <v>209</v>
      </c>
    </row>
    <row r="66" spans="1:4" ht="12.75">
      <c r="A66" s="16" t="s">
        <v>210</v>
      </c>
      <c r="B66" s="16">
        <v>29</v>
      </c>
      <c r="C66" t="s">
        <v>137</v>
      </c>
      <c r="D66" s="13" t="s">
        <v>212</v>
      </c>
    </row>
    <row r="67" spans="1:4" ht="12.75">
      <c r="A67" s="16" t="s">
        <v>213</v>
      </c>
      <c r="B67" s="16">
        <v>29</v>
      </c>
      <c r="C67" t="s">
        <v>137</v>
      </c>
      <c r="D67" s="13" t="s">
        <v>214</v>
      </c>
    </row>
    <row r="68" spans="1:4" ht="12.75">
      <c r="A68" s="16" t="s">
        <v>215</v>
      </c>
      <c r="B68" s="16">
        <v>29</v>
      </c>
      <c r="C68" t="s">
        <v>137</v>
      </c>
      <c r="D68" s="13" t="s">
        <v>216</v>
      </c>
    </row>
    <row r="69" spans="1:4" ht="12.75">
      <c r="A69" s="16" t="s">
        <v>217</v>
      </c>
      <c r="B69" s="16">
        <v>29</v>
      </c>
      <c r="C69" t="s">
        <v>137</v>
      </c>
      <c r="D69" s="13" t="s">
        <v>218</v>
      </c>
    </row>
    <row r="70" spans="1:4" ht="12.75">
      <c r="A70" s="16" t="s">
        <v>219</v>
      </c>
      <c r="B70" s="16">
        <v>29</v>
      </c>
      <c r="C70" t="s">
        <v>137</v>
      </c>
      <c r="D70" s="13" t="s">
        <v>220</v>
      </c>
    </row>
    <row r="71" spans="1:4" ht="15.75" customHeight="1">
      <c r="A71" s="96" t="s">
        <v>118</v>
      </c>
      <c r="B71" s="182">
        <v>29</v>
      </c>
      <c r="C71" t="s">
        <v>137</v>
      </c>
      <c r="D71" s="215" t="s">
        <v>121</v>
      </c>
    </row>
  </sheetData>
  <dataValidations count="1">
    <dataValidation type="list" allowBlank="1" sqref="A71">
      <formula1>#REF!</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75" customHeight="1"/>
  <cols>
    <col min="5" max="5" width="26.140625" customWidth="1"/>
    <col min="8" max="8" width="4.5703125" customWidth="1"/>
  </cols>
  <sheetData>
    <row r="1" spans="1:26" ht="12.75">
      <c r="A1" s="220" t="s">
        <v>221</v>
      </c>
      <c r="B1" s="221"/>
      <c r="C1" s="221"/>
      <c r="D1" s="221"/>
      <c r="E1" s="221"/>
      <c r="F1" s="221"/>
      <c r="G1" s="221"/>
      <c r="H1" s="61"/>
      <c r="I1" s="220" t="s">
        <v>224</v>
      </c>
      <c r="J1" s="221"/>
      <c r="K1" s="221"/>
      <c r="L1" s="221"/>
      <c r="M1" s="221"/>
      <c r="N1" s="221"/>
      <c r="O1" s="221"/>
      <c r="P1" s="62"/>
      <c r="Q1" s="61"/>
      <c r="R1" s="61"/>
      <c r="S1" s="61"/>
      <c r="T1" s="61"/>
      <c r="U1" s="61"/>
      <c r="V1" s="61"/>
      <c r="W1" s="61"/>
      <c r="X1" s="61"/>
      <c r="Y1" s="61"/>
      <c r="Z1" s="61"/>
    </row>
    <row r="2" spans="1:26" ht="60">
      <c r="A2" s="63" t="s">
        <v>225</v>
      </c>
      <c r="B2" s="64" t="s">
        <v>227</v>
      </c>
      <c r="C2" s="64" t="s">
        <v>228</v>
      </c>
      <c r="D2" s="65" t="s">
        <v>229</v>
      </c>
      <c r="E2" s="64" t="s">
        <v>230</v>
      </c>
      <c r="F2" s="66" t="s">
        <v>231</v>
      </c>
      <c r="G2" s="66" t="s">
        <v>232</v>
      </c>
      <c r="H2" s="61"/>
      <c r="I2" s="63" t="s">
        <v>225</v>
      </c>
      <c r="J2" s="64" t="s">
        <v>227</v>
      </c>
      <c r="K2" s="64" t="s">
        <v>228</v>
      </c>
      <c r="L2" s="64" t="s">
        <v>229</v>
      </c>
      <c r="M2" s="64" t="s">
        <v>230</v>
      </c>
      <c r="N2" s="67" t="s">
        <v>231</v>
      </c>
      <c r="O2" s="66" t="s">
        <v>232</v>
      </c>
      <c r="P2" s="67" t="s">
        <v>233</v>
      </c>
      <c r="Q2" s="61"/>
      <c r="R2" s="61"/>
      <c r="S2" s="61"/>
      <c r="T2" s="61"/>
      <c r="U2" s="61"/>
      <c r="V2" s="61"/>
      <c r="W2" s="61"/>
      <c r="X2" s="61"/>
      <c r="Y2" s="61"/>
      <c r="Z2" s="61"/>
    </row>
    <row r="3" spans="1:26" ht="12.75">
      <c r="A3" s="222" t="s">
        <v>234</v>
      </c>
      <c r="B3" s="225">
        <v>290001</v>
      </c>
      <c r="C3" s="219" t="s">
        <v>236</v>
      </c>
      <c r="D3" s="216">
        <v>2</v>
      </c>
      <c r="E3" s="235" t="s">
        <v>237</v>
      </c>
      <c r="F3" s="225">
        <v>206</v>
      </c>
      <c r="G3" s="225" t="s">
        <v>238</v>
      </c>
      <c r="H3" s="61"/>
      <c r="I3" s="222" t="s">
        <v>239</v>
      </c>
      <c r="J3" s="234">
        <v>150101</v>
      </c>
      <c r="K3" s="234" t="s">
        <v>241</v>
      </c>
      <c r="L3" s="234">
        <v>4</v>
      </c>
      <c r="M3" s="234" t="s">
        <v>242</v>
      </c>
      <c r="N3" s="231">
        <v>205</v>
      </c>
      <c r="O3" s="230"/>
      <c r="P3" s="230"/>
      <c r="Q3" s="61"/>
      <c r="R3" s="61"/>
      <c r="S3" s="61"/>
      <c r="T3" s="61"/>
      <c r="U3" s="61"/>
      <c r="V3" s="61"/>
      <c r="W3" s="61"/>
      <c r="X3" s="61"/>
      <c r="Y3" s="61"/>
      <c r="Z3" s="61"/>
    </row>
    <row r="4" spans="1:26" ht="12.75">
      <c r="A4" s="223"/>
      <c r="B4" s="217"/>
      <c r="C4" s="217"/>
      <c r="D4" s="217"/>
      <c r="E4" s="217"/>
      <c r="F4" s="217"/>
      <c r="G4" s="217"/>
      <c r="H4" s="61"/>
      <c r="I4" s="223"/>
      <c r="J4" s="217"/>
      <c r="K4" s="217"/>
      <c r="L4" s="217"/>
      <c r="M4" s="217"/>
      <c r="N4" s="217"/>
      <c r="O4" s="217"/>
      <c r="P4" s="217"/>
      <c r="Q4" s="61"/>
      <c r="R4" s="61"/>
      <c r="S4" s="61"/>
      <c r="T4" s="61"/>
      <c r="U4" s="61"/>
      <c r="V4" s="61"/>
      <c r="W4" s="61"/>
      <c r="X4" s="61"/>
      <c r="Y4" s="61"/>
      <c r="Z4" s="61"/>
    </row>
    <row r="5" spans="1:26" ht="12.75">
      <c r="A5" s="223"/>
      <c r="B5" s="217"/>
      <c r="C5" s="217"/>
      <c r="D5" s="217"/>
      <c r="E5" s="217"/>
      <c r="F5" s="217"/>
      <c r="G5" s="217"/>
      <c r="H5" s="61"/>
      <c r="I5" s="223"/>
      <c r="J5" s="217"/>
      <c r="K5" s="217"/>
      <c r="L5" s="217"/>
      <c r="M5" s="217"/>
      <c r="N5" s="217"/>
      <c r="O5" s="217"/>
      <c r="P5" s="217"/>
      <c r="Q5" s="61"/>
      <c r="R5" s="61"/>
      <c r="S5" s="61"/>
      <c r="T5" s="61"/>
      <c r="U5" s="61"/>
      <c r="V5" s="61"/>
      <c r="W5" s="61"/>
      <c r="X5" s="61"/>
      <c r="Y5" s="61"/>
      <c r="Z5" s="61"/>
    </row>
    <row r="6" spans="1:26" ht="12.75">
      <c r="A6" s="224"/>
      <c r="B6" s="218"/>
      <c r="C6" s="218"/>
      <c r="D6" s="218"/>
      <c r="E6" s="218"/>
      <c r="F6" s="218"/>
      <c r="G6" s="218"/>
      <c r="H6" s="61"/>
      <c r="I6" s="223"/>
      <c r="J6" s="217"/>
      <c r="K6" s="217"/>
      <c r="L6" s="217"/>
      <c r="M6" s="217"/>
      <c r="N6" s="217"/>
      <c r="O6" s="217"/>
      <c r="P6" s="217"/>
      <c r="Q6" s="61"/>
      <c r="R6" s="61"/>
      <c r="S6" s="61"/>
      <c r="T6" s="61"/>
      <c r="U6" s="61"/>
      <c r="V6" s="61"/>
      <c r="W6" s="61"/>
      <c r="X6" s="61"/>
      <c r="Y6" s="61"/>
      <c r="Z6" s="61"/>
    </row>
    <row r="7" spans="1:26" ht="12.75">
      <c r="A7" s="222" t="s">
        <v>243</v>
      </c>
      <c r="B7" s="225">
        <v>290005</v>
      </c>
      <c r="C7" s="219" t="s">
        <v>244</v>
      </c>
      <c r="D7" s="216">
        <v>2</v>
      </c>
      <c r="E7" s="235" t="s">
        <v>245</v>
      </c>
      <c r="F7" s="225">
        <v>206</v>
      </c>
      <c r="G7" s="225" t="s">
        <v>238</v>
      </c>
      <c r="H7" s="61"/>
      <c r="I7" s="223"/>
      <c r="J7" s="217"/>
      <c r="K7" s="217"/>
      <c r="L7" s="217"/>
      <c r="M7" s="217"/>
      <c r="N7" s="217"/>
      <c r="O7" s="217"/>
      <c r="P7" s="217"/>
      <c r="Q7" s="61"/>
      <c r="R7" s="61"/>
      <c r="S7" s="61"/>
      <c r="T7" s="61"/>
      <c r="U7" s="61"/>
      <c r="V7" s="61"/>
      <c r="W7" s="61"/>
      <c r="X7" s="61"/>
      <c r="Y7" s="61"/>
      <c r="Z7" s="61"/>
    </row>
    <row r="8" spans="1:26" ht="12.75">
      <c r="A8" s="223"/>
      <c r="B8" s="217"/>
      <c r="C8" s="217"/>
      <c r="D8" s="217"/>
      <c r="E8" s="217"/>
      <c r="F8" s="217"/>
      <c r="G8" s="217"/>
      <c r="H8" s="61"/>
      <c r="I8" s="223"/>
      <c r="J8" s="217"/>
      <c r="K8" s="217"/>
      <c r="L8" s="217"/>
      <c r="M8" s="217"/>
      <c r="N8" s="217"/>
      <c r="O8" s="217"/>
      <c r="P8" s="217"/>
      <c r="Q8" s="61"/>
      <c r="R8" s="61"/>
      <c r="S8" s="61"/>
      <c r="T8" s="61"/>
      <c r="U8" s="61"/>
      <c r="V8" s="61"/>
      <c r="W8" s="61"/>
      <c r="X8" s="61"/>
      <c r="Y8" s="61"/>
      <c r="Z8" s="61"/>
    </row>
    <row r="9" spans="1:26" ht="12.75">
      <c r="A9" s="223"/>
      <c r="B9" s="217"/>
      <c r="C9" s="217"/>
      <c r="D9" s="217"/>
      <c r="E9" s="217"/>
      <c r="F9" s="217"/>
      <c r="G9" s="217"/>
      <c r="H9" s="61"/>
      <c r="I9" s="223"/>
      <c r="J9" s="217"/>
      <c r="K9" s="217"/>
      <c r="L9" s="217"/>
      <c r="M9" s="217"/>
      <c r="N9" s="217"/>
      <c r="O9" s="217"/>
      <c r="P9" s="217"/>
      <c r="Q9" s="61"/>
      <c r="R9" s="61"/>
      <c r="S9" s="61"/>
      <c r="T9" s="61"/>
      <c r="U9" s="61"/>
      <c r="V9" s="61"/>
      <c r="W9" s="61"/>
      <c r="X9" s="61"/>
      <c r="Y9" s="61"/>
      <c r="Z9" s="61"/>
    </row>
    <row r="10" spans="1:26" ht="12.75">
      <c r="A10" s="223"/>
      <c r="B10" s="217"/>
      <c r="C10" s="217"/>
      <c r="D10" s="217"/>
      <c r="E10" s="217"/>
      <c r="F10" s="217"/>
      <c r="G10" s="217"/>
      <c r="H10" s="61"/>
      <c r="I10" s="224"/>
      <c r="J10" s="218"/>
      <c r="K10" s="218"/>
      <c r="L10" s="218"/>
      <c r="M10" s="218"/>
      <c r="N10" s="218"/>
      <c r="O10" s="218"/>
      <c r="P10" s="218"/>
      <c r="Q10" s="61"/>
      <c r="R10" s="61"/>
      <c r="S10" s="61"/>
      <c r="T10" s="61"/>
      <c r="U10" s="61"/>
      <c r="V10" s="61"/>
      <c r="W10" s="61"/>
      <c r="X10" s="61"/>
      <c r="Y10" s="61"/>
      <c r="Z10" s="61"/>
    </row>
    <row r="11" spans="1:26" ht="12.75">
      <c r="A11" s="223"/>
      <c r="B11" s="217"/>
      <c r="C11" s="217"/>
      <c r="D11" s="217"/>
      <c r="E11" s="217"/>
      <c r="F11" s="217"/>
      <c r="G11" s="217"/>
      <c r="H11" s="61"/>
      <c r="I11" s="222" t="s">
        <v>246</v>
      </c>
      <c r="J11" s="236">
        <v>910002</v>
      </c>
      <c r="K11" s="229" t="s">
        <v>247</v>
      </c>
      <c r="L11" s="229">
        <v>3</v>
      </c>
      <c r="M11" s="229" t="s">
        <v>248</v>
      </c>
      <c r="N11" s="231">
        <v>205</v>
      </c>
      <c r="O11" s="230"/>
      <c r="P11" s="230"/>
      <c r="Q11" s="61"/>
      <c r="R11" s="61"/>
      <c r="S11" s="61"/>
      <c r="T11" s="61"/>
      <c r="U11" s="61"/>
      <c r="V11" s="61"/>
      <c r="W11" s="61"/>
      <c r="X11" s="61"/>
      <c r="Y11" s="61"/>
      <c r="Z11" s="61"/>
    </row>
    <row r="12" spans="1:26" ht="12.75">
      <c r="A12" s="224"/>
      <c r="B12" s="218"/>
      <c r="C12" s="218"/>
      <c r="D12" s="218"/>
      <c r="E12" s="218"/>
      <c r="F12" s="218"/>
      <c r="G12" s="218"/>
      <c r="H12" s="61"/>
      <c r="I12" s="223"/>
      <c r="J12" s="217"/>
      <c r="K12" s="217"/>
      <c r="L12" s="217"/>
      <c r="M12" s="217"/>
      <c r="N12" s="217"/>
      <c r="O12" s="217"/>
      <c r="P12" s="217"/>
      <c r="Q12" s="61"/>
      <c r="R12" s="61"/>
      <c r="S12" s="61"/>
      <c r="T12" s="61"/>
      <c r="U12" s="61"/>
      <c r="V12" s="61"/>
      <c r="W12" s="61"/>
      <c r="X12" s="61"/>
      <c r="Y12" s="61"/>
      <c r="Z12" s="61"/>
    </row>
    <row r="13" spans="1:26" ht="28.5">
      <c r="A13" s="74" t="s">
        <v>249</v>
      </c>
      <c r="B13" s="75">
        <v>290016</v>
      </c>
      <c r="C13" s="76" t="s">
        <v>250</v>
      </c>
      <c r="D13" s="77">
        <v>2</v>
      </c>
      <c r="E13" s="78" t="s">
        <v>251</v>
      </c>
      <c r="F13" s="79">
        <v>206</v>
      </c>
      <c r="G13" s="79" t="s">
        <v>238</v>
      </c>
      <c r="H13" s="61"/>
      <c r="I13" s="223"/>
      <c r="J13" s="217"/>
      <c r="K13" s="217"/>
      <c r="L13" s="217"/>
      <c r="M13" s="217"/>
      <c r="N13" s="217"/>
      <c r="O13" s="217"/>
      <c r="P13" s="217"/>
      <c r="Q13" s="61"/>
      <c r="R13" s="61"/>
      <c r="S13" s="61"/>
      <c r="T13" s="61"/>
      <c r="U13" s="61"/>
      <c r="V13" s="61"/>
      <c r="W13" s="61"/>
      <c r="X13" s="61"/>
      <c r="Y13" s="61"/>
      <c r="Z13" s="61"/>
    </row>
    <row r="14" spans="1:26" ht="12.75">
      <c r="A14" s="222" t="s">
        <v>253</v>
      </c>
      <c r="B14" s="225">
        <v>290014</v>
      </c>
      <c r="C14" s="219" t="s">
        <v>254</v>
      </c>
      <c r="D14" s="216">
        <v>2</v>
      </c>
      <c r="E14" s="235" t="s">
        <v>237</v>
      </c>
      <c r="F14" s="225">
        <v>206</v>
      </c>
      <c r="G14" s="225" t="s">
        <v>238</v>
      </c>
      <c r="H14" s="61"/>
      <c r="I14" s="223"/>
      <c r="J14" s="217"/>
      <c r="K14" s="217"/>
      <c r="L14" s="217"/>
      <c r="M14" s="217"/>
      <c r="N14" s="217"/>
      <c r="O14" s="217"/>
      <c r="P14" s="218"/>
      <c r="Q14" s="61"/>
      <c r="R14" s="61"/>
      <c r="S14" s="61"/>
      <c r="T14" s="61"/>
      <c r="U14" s="61"/>
      <c r="V14" s="61"/>
      <c r="W14" s="61"/>
      <c r="X14" s="61"/>
      <c r="Y14" s="61"/>
      <c r="Z14" s="61"/>
    </row>
    <row r="15" spans="1:26" ht="12.75">
      <c r="A15" s="223"/>
      <c r="B15" s="217"/>
      <c r="C15" s="217"/>
      <c r="D15" s="217"/>
      <c r="E15" s="217"/>
      <c r="F15" s="217"/>
      <c r="G15" s="217"/>
      <c r="H15" s="61"/>
      <c r="I15" s="223"/>
      <c r="J15" s="217"/>
      <c r="K15" s="217"/>
      <c r="L15" s="217"/>
      <c r="M15" s="217"/>
      <c r="N15" s="217"/>
      <c r="O15" s="217"/>
      <c r="P15" s="230"/>
      <c r="Q15" s="61"/>
      <c r="R15" s="61"/>
      <c r="S15" s="61"/>
      <c r="T15" s="61"/>
      <c r="U15" s="61"/>
      <c r="V15" s="61"/>
      <c r="W15" s="61"/>
      <c r="X15" s="61"/>
      <c r="Y15" s="61"/>
      <c r="Z15" s="61"/>
    </row>
    <row r="16" spans="1:26" ht="12.75">
      <c r="A16" s="224"/>
      <c r="B16" s="218"/>
      <c r="C16" s="218"/>
      <c r="D16" s="218"/>
      <c r="E16" s="218"/>
      <c r="F16" s="218"/>
      <c r="G16" s="218"/>
      <c r="H16" s="61"/>
      <c r="I16" s="224"/>
      <c r="J16" s="218"/>
      <c r="K16" s="218"/>
      <c r="L16" s="218"/>
      <c r="M16" s="218"/>
      <c r="N16" s="217"/>
      <c r="O16" s="217"/>
      <c r="P16" s="217"/>
      <c r="Q16" s="61"/>
      <c r="R16" s="61"/>
      <c r="S16" s="61"/>
      <c r="T16" s="61"/>
      <c r="U16" s="61"/>
      <c r="V16" s="61"/>
      <c r="W16" s="61"/>
      <c r="X16" s="61"/>
      <c r="Y16" s="61"/>
      <c r="Z16" s="61"/>
    </row>
    <row r="17" spans="1:26" ht="12.75">
      <c r="A17" s="222" t="s">
        <v>255</v>
      </c>
      <c r="B17" s="225">
        <v>290006</v>
      </c>
      <c r="C17" s="219" t="s">
        <v>256</v>
      </c>
      <c r="D17" s="216">
        <v>2</v>
      </c>
      <c r="E17" s="235" t="s">
        <v>257</v>
      </c>
      <c r="F17" s="225">
        <v>206</v>
      </c>
      <c r="G17" s="225" t="s">
        <v>238</v>
      </c>
      <c r="H17" s="61"/>
      <c r="I17" s="222" t="s">
        <v>258</v>
      </c>
      <c r="J17" s="236">
        <v>290010</v>
      </c>
      <c r="K17" s="229" t="s">
        <v>259</v>
      </c>
      <c r="L17" s="229">
        <v>2</v>
      </c>
      <c r="M17" s="229" t="s">
        <v>237</v>
      </c>
      <c r="N17" s="231">
        <v>205</v>
      </c>
      <c r="O17" s="230"/>
      <c r="P17" s="217"/>
      <c r="Q17" s="61"/>
      <c r="R17" s="61"/>
      <c r="S17" s="61"/>
      <c r="T17" s="61"/>
      <c r="U17" s="61"/>
      <c r="V17" s="61"/>
      <c r="W17" s="61"/>
      <c r="X17" s="61"/>
      <c r="Y17" s="61"/>
      <c r="Z17" s="61"/>
    </row>
    <row r="18" spans="1:26" ht="12.75">
      <c r="A18" s="223"/>
      <c r="B18" s="217"/>
      <c r="C18" s="217"/>
      <c r="D18" s="217"/>
      <c r="E18" s="217"/>
      <c r="F18" s="217"/>
      <c r="G18" s="217"/>
      <c r="H18" s="61"/>
      <c r="I18" s="223"/>
      <c r="J18" s="217"/>
      <c r="K18" s="217"/>
      <c r="L18" s="217"/>
      <c r="M18" s="217"/>
      <c r="N18" s="217"/>
      <c r="O18" s="217"/>
      <c r="P18" s="218"/>
      <c r="Q18" s="61"/>
      <c r="R18" s="61"/>
      <c r="S18" s="61"/>
      <c r="T18" s="61"/>
      <c r="U18" s="61"/>
      <c r="V18" s="61"/>
      <c r="W18" s="61"/>
      <c r="X18" s="61"/>
      <c r="Y18" s="61"/>
      <c r="Z18" s="61"/>
    </row>
    <row r="19" spans="1:26" ht="12.75">
      <c r="A19" s="224"/>
      <c r="B19" s="218"/>
      <c r="C19" s="218"/>
      <c r="D19" s="218"/>
      <c r="E19" s="218"/>
      <c r="F19" s="218"/>
      <c r="G19" s="218"/>
      <c r="H19" s="61"/>
      <c r="I19" s="223"/>
      <c r="J19" s="217"/>
      <c r="K19" s="217"/>
      <c r="L19" s="217"/>
      <c r="M19" s="217"/>
      <c r="N19" s="217"/>
      <c r="O19" s="217"/>
      <c r="P19" s="81"/>
      <c r="Q19" s="61"/>
      <c r="R19" s="61"/>
      <c r="S19" s="61"/>
      <c r="T19" s="61"/>
      <c r="U19" s="61"/>
      <c r="V19" s="61"/>
      <c r="W19" s="61"/>
      <c r="X19" s="61"/>
      <c r="Y19" s="61"/>
      <c r="Z19" s="61"/>
    </row>
    <row r="20" spans="1:26" ht="12.75">
      <c r="A20" s="61"/>
      <c r="B20" s="61"/>
      <c r="C20" s="61"/>
      <c r="D20" s="61"/>
      <c r="E20" s="61"/>
      <c r="F20" s="61"/>
      <c r="G20" s="61"/>
      <c r="H20" s="61"/>
      <c r="I20" s="224"/>
      <c r="J20" s="218"/>
      <c r="K20" s="218"/>
      <c r="L20" s="218"/>
      <c r="M20" s="218"/>
      <c r="N20" s="217"/>
      <c r="O20" s="218"/>
      <c r="P20" s="81"/>
      <c r="Q20" s="61"/>
      <c r="R20" s="61"/>
      <c r="S20" s="61"/>
      <c r="T20" s="61"/>
      <c r="U20" s="61"/>
      <c r="V20" s="61"/>
      <c r="W20" s="61"/>
      <c r="X20" s="61"/>
      <c r="Y20" s="61"/>
      <c r="Z20" s="61"/>
    </row>
    <row r="21" spans="1:26" ht="12.75">
      <c r="A21" s="222" t="s">
        <v>260</v>
      </c>
      <c r="B21" s="225">
        <v>290011</v>
      </c>
      <c r="C21" s="219" t="s">
        <v>261</v>
      </c>
      <c r="D21" s="216">
        <v>2</v>
      </c>
      <c r="E21" s="235" t="s">
        <v>262</v>
      </c>
      <c r="F21" s="225">
        <v>206</v>
      </c>
      <c r="G21" s="225" t="s">
        <v>238</v>
      </c>
      <c r="H21" s="61"/>
      <c r="I21" s="222" t="s">
        <v>263</v>
      </c>
      <c r="J21" s="236">
        <v>290004</v>
      </c>
      <c r="K21" s="229" t="s">
        <v>264</v>
      </c>
      <c r="L21" s="239"/>
      <c r="M21" s="229" t="s">
        <v>257</v>
      </c>
      <c r="N21" s="231">
        <v>205</v>
      </c>
      <c r="O21" s="230"/>
      <c r="P21" s="81"/>
      <c r="Q21" s="61"/>
      <c r="R21" s="61"/>
      <c r="S21" s="61"/>
      <c r="T21" s="61"/>
      <c r="U21" s="61"/>
      <c r="V21" s="61"/>
      <c r="W21" s="61"/>
      <c r="X21" s="61"/>
      <c r="Y21" s="61"/>
      <c r="Z21" s="61"/>
    </row>
    <row r="22" spans="1:26" ht="12.75">
      <c r="A22" s="223"/>
      <c r="B22" s="217"/>
      <c r="C22" s="217"/>
      <c r="D22" s="217"/>
      <c r="E22" s="217"/>
      <c r="F22" s="217"/>
      <c r="G22" s="217"/>
      <c r="H22" s="61"/>
      <c r="I22" s="223"/>
      <c r="J22" s="217"/>
      <c r="K22" s="217"/>
      <c r="L22" s="217"/>
      <c r="M22" s="217"/>
      <c r="N22" s="217"/>
      <c r="O22" s="217"/>
      <c r="P22" s="81"/>
      <c r="Q22" s="61"/>
      <c r="R22" s="61"/>
      <c r="S22" s="61"/>
      <c r="T22" s="61"/>
      <c r="U22" s="61"/>
      <c r="V22" s="61"/>
      <c r="W22" s="61"/>
      <c r="X22" s="61"/>
      <c r="Y22" s="61"/>
      <c r="Z22" s="61"/>
    </row>
    <row r="23" spans="1:26" ht="12.75">
      <c r="A23" s="223"/>
      <c r="B23" s="217"/>
      <c r="C23" s="217"/>
      <c r="D23" s="217"/>
      <c r="E23" s="217"/>
      <c r="F23" s="217"/>
      <c r="G23" s="217"/>
      <c r="H23" s="61"/>
      <c r="I23" s="223"/>
      <c r="J23" s="217"/>
      <c r="K23" s="217"/>
      <c r="L23" s="217"/>
      <c r="M23" s="217"/>
      <c r="N23" s="217"/>
      <c r="O23" s="217"/>
      <c r="P23" s="81"/>
      <c r="Q23" s="61"/>
      <c r="R23" s="61"/>
      <c r="S23" s="61"/>
      <c r="T23" s="61"/>
      <c r="U23" s="61"/>
      <c r="V23" s="61"/>
      <c r="W23" s="61"/>
      <c r="X23" s="61"/>
      <c r="Y23" s="61"/>
      <c r="Z23" s="61"/>
    </row>
    <row r="24" spans="1:26" ht="12.75">
      <c r="A24" s="224"/>
      <c r="B24" s="218"/>
      <c r="C24" s="218"/>
      <c r="D24" s="218"/>
      <c r="E24" s="218"/>
      <c r="F24" s="218"/>
      <c r="G24" s="218"/>
      <c r="H24" s="61"/>
      <c r="I24" s="224"/>
      <c r="J24" s="218"/>
      <c r="K24" s="218"/>
      <c r="L24" s="218"/>
      <c r="M24" s="218"/>
      <c r="N24" s="218"/>
      <c r="O24" s="218"/>
      <c r="P24" s="81"/>
      <c r="Q24" s="61"/>
      <c r="R24" s="61"/>
      <c r="S24" s="61"/>
      <c r="T24" s="61"/>
      <c r="U24" s="61"/>
      <c r="V24" s="61"/>
      <c r="W24" s="61"/>
      <c r="X24" s="61"/>
      <c r="Y24" s="61"/>
      <c r="Z24" s="61"/>
    </row>
    <row r="25" spans="1:26" ht="57">
      <c r="A25" s="74" t="s">
        <v>265</v>
      </c>
      <c r="B25" s="75">
        <v>290018</v>
      </c>
      <c r="C25" s="76" t="s">
        <v>266</v>
      </c>
      <c r="D25" s="77">
        <v>2</v>
      </c>
      <c r="E25" s="78" t="s">
        <v>267</v>
      </c>
      <c r="F25" s="79">
        <v>206</v>
      </c>
      <c r="G25" s="79" t="s">
        <v>238</v>
      </c>
      <c r="H25" s="61"/>
      <c r="I25" s="222" t="s">
        <v>268</v>
      </c>
      <c r="J25" s="236">
        <v>290017</v>
      </c>
      <c r="K25" s="229" t="s">
        <v>269</v>
      </c>
      <c r="L25" s="229">
        <v>2</v>
      </c>
      <c r="M25" s="229" t="s">
        <v>245</v>
      </c>
      <c r="N25" s="231">
        <v>205</v>
      </c>
      <c r="O25" s="230"/>
      <c r="P25" s="81"/>
      <c r="Q25" s="61"/>
      <c r="R25" s="61"/>
      <c r="S25" s="61"/>
      <c r="T25" s="61"/>
      <c r="U25" s="61"/>
      <c r="V25" s="61"/>
      <c r="W25" s="61"/>
      <c r="X25" s="61"/>
      <c r="Y25" s="61"/>
      <c r="Z25" s="61"/>
    </row>
    <row r="26" spans="1:26" ht="57">
      <c r="A26" s="74" t="s">
        <v>270</v>
      </c>
      <c r="B26" s="75">
        <v>290021</v>
      </c>
      <c r="C26" s="76" t="s">
        <v>271</v>
      </c>
      <c r="D26" s="77">
        <v>2</v>
      </c>
      <c r="E26" s="78" t="s">
        <v>262</v>
      </c>
      <c r="F26" s="79">
        <v>206</v>
      </c>
      <c r="G26" s="79" t="s">
        <v>238</v>
      </c>
      <c r="H26" s="61"/>
      <c r="I26" s="223"/>
      <c r="J26" s="217"/>
      <c r="K26" s="217"/>
      <c r="L26" s="217"/>
      <c r="M26" s="217"/>
      <c r="N26" s="217"/>
      <c r="O26" s="217"/>
      <c r="P26" s="81"/>
      <c r="Q26" s="61"/>
      <c r="R26" s="61"/>
      <c r="S26" s="61"/>
      <c r="T26" s="61"/>
      <c r="U26" s="61"/>
      <c r="V26" s="61"/>
      <c r="W26" s="61"/>
      <c r="X26" s="61"/>
      <c r="Y26" s="61"/>
      <c r="Z26" s="61"/>
    </row>
    <row r="27" spans="1:26" ht="12.75">
      <c r="A27" s="233" t="s">
        <v>272</v>
      </c>
      <c r="B27" s="85" t="s">
        <v>273</v>
      </c>
      <c r="C27" s="226" t="s">
        <v>274</v>
      </c>
      <c r="D27" s="221"/>
      <c r="E27" s="218"/>
      <c r="F27" s="231">
        <v>206</v>
      </c>
      <c r="G27" s="230"/>
      <c r="H27" s="61"/>
      <c r="I27" s="223"/>
      <c r="J27" s="217"/>
      <c r="K27" s="217"/>
      <c r="L27" s="217"/>
      <c r="M27" s="217"/>
      <c r="N27" s="217"/>
      <c r="O27" s="217"/>
      <c r="P27" s="81"/>
      <c r="Q27" s="61"/>
      <c r="R27" s="61"/>
      <c r="S27" s="61"/>
      <c r="T27" s="61"/>
      <c r="U27" s="61"/>
      <c r="V27" s="61"/>
      <c r="W27" s="61"/>
      <c r="X27" s="61"/>
      <c r="Y27" s="61"/>
      <c r="Z27" s="61"/>
    </row>
    <row r="28" spans="1:26" ht="12.75">
      <c r="A28" s="224"/>
      <c r="B28" s="85" t="s">
        <v>275</v>
      </c>
      <c r="C28" s="226" t="s">
        <v>276</v>
      </c>
      <c r="D28" s="221"/>
      <c r="E28" s="218"/>
      <c r="F28" s="217"/>
      <c r="G28" s="217"/>
      <c r="H28" s="61"/>
      <c r="I28" s="224"/>
      <c r="J28" s="218"/>
      <c r="K28" s="218"/>
      <c r="L28" s="218"/>
      <c r="M28" s="218"/>
      <c r="N28" s="218"/>
      <c r="O28" s="218"/>
      <c r="P28" s="81"/>
      <c r="Q28" s="61"/>
      <c r="R28" s="61"/>
      <c r="S28" s="61"/>
      <c r="T28" s="61"/>
      <c r="U28" s="61"/>
      <c r="V28" s="61"/>
      <c r="W28" s="61"/>
      <c r="X28" s="61"/>
      <c r="Y28" s="61"/>
      <c r="Z28" s="61"/>
    </row>
    <row r="29" spans="1:26" ht="12.75">
      <c r="A29" s="233" t="s">
        <v>277</v>
      </c>
      <c r="B29" s="85" t="s">
        <v>273</v>
      </c>
      <c r="C29" s="226" t="s">
        <v>278</v>
      </c>
      <c r="D29" s="221"/>
      <c r="E29" s="218"/>
      <c r="F29" s="217"/>
      <c r="G29" s="217"/>
      <c r="H29" s="61"/>
      <c r="I29" s="222" t="s">
        <v>279</v>
      </c>
      <c r="J29" s="241">
        <v>290001</v>
      </c>
      <c r="K29" s="229" t="s">
        <v>236</v>
      </c>
      <c r="L29" s="229">
        <v>2</v>
      </c>
      <c r="M29" s="242" t="s">
        <v>237</v>
      </c>
      <c r="N29" s="231">
        <v>205</v>
      </c>
      <c r="O29" s="230"/>
      <c r="P29" s="230"/>
      <c r="Q29" s="61"/>
      <c r="R29" s="61"/>
      <c r="S29" s="61"/>
      <c r="T29" s="61"/>
      <c r="U29" s="61"/>
      <c r="V29" s="61"/>
      <c r="W29" s="61"/>
      <c r="X29" s="61"/>
      <c r="Y29" s="61"/>
      <c r="Z29" s="61"/>
    </row>
    <row r="30" spans="1:26" ht="12.75">
      <c r="A30" s="224"/>
      <c r="B30" s="85" t="s">
        <v>275</v>
      </c>
      <c r="C30" s="226" t="s">
        <v>280</v>
      </c>
      <c r="D30" s="221"/>
      <c r="E30" s="218"/>
      <c r="F30" s="217"/>
      <c r="G30" s="217"/>
      <c r="H30" s="61"/>
      <c r="I30" s="223"/>
      <c r="J30" s="217"/>
      <c r="K30" s="217"/>
      <c r="L30" s="217"/>
      <c r="M30" s="217"/>
      <c r="N30" s="217"/>
      <c r="O30" s="217"/>
      <c r="P30" s="217"/>
      <c r="Q30" s="61"/>
      <c r="R30" s="61"/>
      <c r="S30" s="61"/>
      <c r="T30" s="61"/>
      <c r="U30" s="61"/>
      <c r="V30" s="61"/>
      <c r="W30" s="61"/>
      <c r="X30" s="61"/>
      <c r="Y30" s="61"/>
      <c r="Z30" s="61"/>
    </row>
    <row r="31" spans="1:26" ht="12.75">
      <c r="A31" s="232">
        <v>42136</v>
      </c>
      <c r="B31" s="85" t="s">
        <v>273</v>
      </c>
      <c r="C31" s="226" t="s">
        <v>281</v>
      </c>
      <c r="D31" s="221"/>
      <c r="E31" s="218"/>
      <c r="F31" s="217"/>
      <c r="G31" s="217"/>
      <c r="H31" s="61"/>
      <c r="I31" s="223"/>
      <c r="J31" s="217"/>
      <c r="K31" s="217"/>
      <c r="L31" s="217"/>
      <c r="M31" s="217"/>
      <c r="N31" s="217"/>
      <c r="O31" s="217"/>
      <c r="P31" s="217"/>
      <c r="Q31" s="61"/>
      <c r="R31" s="61"/>
      <c r="S31" s="61"/>
      <c r="T31" s="61"/>
      <c r="U31" s="61"/>
      <c r="V31" s="61"/>
      <c r="W31" s="61"/>
      <c r="X31" s="61"/>
      <c r="Y31" s="61"/>
      <c r="Z31" s="61"/>
    </row>
    <row r="32" spans="1:26" ht="12.75">
      <c r="A32" s="224"/>
      <c r="B32" s="86" t="s">
        <v>275</v>
      </c>
      <c r="C32" s="226" t="s">
        <v>282</v>
      </c>
      <c r="D32" s="221"/>
      <c r="E32" s="218"/>
      <c r="F32" s="217"/>
      <c r="G32" s="217"/>
      <c r="H32" s="61"/>
      <c r="I32" s="224"/>
      <c r="J32" s="218"/>
      <c r="K32" s="218"/>
      <c r="L32" s="218"/>
      <c r="M32" s="218"/>
      <c r="N32" s="218"/>
      <c r="O32" s="218"/>
      <c r="P32" s="218"/>
      <c r="Q32" s="61"/>
      <c r="R32" s="61"/>
      <c r="S32" s="61"/>
      <c r="T32" s="61"/>
      <c r="U32" s="61"/>
      <c r="V32" s="61"/>
      <c r="W32" s="61"/>
      <c r="X32" s="61"/>
      <c r="Y32" s="61"/>
      <c r="Z32" s="61"/>
    </row>
    <row r="33" spans="1:26" ht="14.25">
      <c r="A33" s="232">
        <v>42167</v>
      </c>
      <c r="B33" s="85" t="s">
        <v>273</v>
      </c>
      <c r="C33" s="226" t="s">
        <v>283</v>
      </c>
      <c r="D33" s="221"/>
      <c r="E33" s="218"/>
      <c r="F33" s="217"/>
      <c r="G33" s="217"/>
      <c r="H33" s="61"/>
      <c r="I33" s="222" t="s">
        <v>284</v>
      </c>
      <c r="J33" s="88" t="s">
        <v>273</v>
      </c>
      <c r="K33" s="226" t="s">
        <v>285</v>
      </c>
      <c r="L33" s="221"/>
      <c r="M33" s="218"/>
      <c r="N33" s="89">
        <v>205</v>
      </c>
      <c r="O33" s="230"/>
      <c r="P33" s="239"/>
      <c r="Q33" s="61"/>
      <c r="R33" s="61"/>
      <c r="S33" s="61"/>
      <c r="T33" s="61"/>
      <c r="U33" s="61"/>
      <c r="V33" s="61"/>
      <c r="W33" s="61"/>
      <c r="X33" s="61"/>
      <c r="Y33" s="61"/>
      <c r="Z33" s="61"/>
    </row>
    <row r="34" spans="1:26" ht="14.25">
      <c r="A34" s="224"/>
      <c r="B34" s="85" t="s">
        <v>273</v>
      </c>
      <c r="C34" s="226" t="s">
        <v>286</v>
      </c>
      <c r="D34" s="221"/>
      <c r="E34" s="218"/>
      <c r="F34" s="218"/>
      <c r="G34" s="218"/>
      <c r="H34" s="61"/>
      <c r="I34" s="224"/>
      <c r="J34" s="88" t="s">
        <v>275</v>
      </c>
      <c r="K34" s="226" t="s">
        <v>287</v>
      </c>
      <c r="L34" s="221"/>
      <c r="M34" s="218"/>
      <c r="N34" s="89">
        <v>205</v>
      </c>
      <c r="O34" s="217"/>
      <c r="P34" s="218"/>
      <c r="Q34" s="61"/>
      <c r="R34" s="61"/>
      <c r="S34" s="61"/>
      <c r="T34" s="61"/>
      <c r="U34" s="61"/>
      <c r="V34" s="61"/>
      <c r="W34" s="61"/>
      <c r="X34" s="61"/>
      <c r="Y34" s="61"/>
      <c r="Z34" s="61"/>
    </row>
    <row r="35" spans="1:26" ht="14.25">
      <c r="A35" s="227" t="s">
        <v>288</v>
      </c>
      <c r="B35" s="228"/>
      <c r="C35" s="228"/>
      <c r="D35" s="228"/>
      <c r="E35" s="228"/>
      <c r="F35" s="228"/>
      <c r="G35" s="228"/>
      <c r="H35" s="61"/>
      <c r="I35" s="222" t="s">
        <v>289</v>
      </c>
      <c r="J35" s="88" t="s">
        <v>273</v>
      </c>
      <c r="K35" s="226" t="s">
        <v>290</v>
      </c>
      <c r="L35" s="221"/>
      <c r="M35" s="218"/>
      <c r="N35" s="89">
        <v>205</v>
      </c>
      <c r="O35" s="217"/>
      <c r="P35" s="90"/>
      <c r="Q35" s="61"/>
      <c r="R35" s="61"/>
      <c r="S35" s="61"/>
      <c r="T35" s="61"/>
      <c r="U35" s="61"/>
      <c r="V35" s="61"/>
      <c r="W35" s="61"/>
      <c r="X35" s="61"/>
      <c r="Y35" s="61"/>
      <c r="Z35" s="61"/>
    </row>
    <row r="36" spans="1:26" ht="56.25" customHeight="1">
      <c r="A36" s="228"/>
      <c r="B36" s="228"/>
      <c r="C36" s="228"/>
      <c r="D36" s="228"/>
      <c r="E36" s="228"/>
      <c r="F36" s="228"/>
      <c r="G36" s="228"/>
      <c r="H36" s="61"/>
      <c r="I36" s="224"/>
      <c r="J36" s="88" t="s">
        <v>275</v>
      </c>
      <c r="K36" s="226" t="s">
        <v>292</v>
      </c>
      <c r="L36" s="221"/>
      <c r="M36" s="218"/>
      <c r="N36" s="89">
        <v>205</v>
      </c>
      <c r="O36" s="217"/>
      <c r="P36" s="90"/>
      <c r="Q36" s="61"/>
      <c r="R36" s="61"/>
      <c r="S36" s="61"/>
      <c r="T36" s="61"/>
      <c r="U36" s="61"/>
      <c r="V36" s="61"/>
      <c r="W36" s="61"/>
      <c r="X36" s="61"/>
      <c r="Y36" s="61"/>
      <c r="Z36" s="61"/>
    </row>
    <row r="37" spans="1:26" ht="14.25">
      <c r="A37" s="61"/>
      <c r="B37" s="61"/>
      <c r="C37" s="61"/>
      <c r="D37" s="61"/>
      <c r="E37" s="61"/>
      <c r="F37" s="61"/>
      <c r="G37" s="61"/>
      <c r="H37" s="61"/>
      <c r="I37" s="74" t="s">
        <v>293</v>
      </c>
      <c r="J37" s="88" t="s">
        <v>273</v>
      </c>
      <c r="K37" s="226" t="s">
        <v>274</v>
      </c>
      <c r="L37" s="221"/>
      <c r="M37" s="218"/>
      <c r="N37" s="89">
        <v>205</v>
      </c>
      <c r="O37" s="217"/>
      <c r="P37" s="90"/>
      <c r="Q37" s="61"/>
      <c r="R37" s="61"/>
      <c r="S37" s="61"/>
      <c r="T37" s="61"/>
      <c r="U37" s="61"/>
      <c r="V37" s="61"/>
      <c r="W37" s="61"/>
      <c r="X37" s="61"/>
      <c r="Y37" s="61"/>
      <c r="Z37" s="61"/>
    </row>
    <row r="38" spans="1:26" ht="14.25">
      <c r="A38" s="61"/>
      <c r="B38" s="61"/>
      <c r="C38" s="61"/>
      <c r="D38" s="61"/>
      <c r="E38" s="61"/>
      <c r="F38" s="61"/>
      <c r="G38" s="61"/>
      <c r="H38" s="61"/>
      <c r="I38" s="74" t="s">
        <v>272</v>
      </c>
      <c r="J38" s="88" t="s">
        <v>273</v>
      </c>
      <c r="K38" s="226" t="s">
        <v>294</v>
      </c>
      <c r="L38" s="221"/>
      <c r="M38" s="218"/>
      <c r="N38" s="89">
        <v>216</v>
      </c>
      <c r="O38" s="218"/>
      <c r="P38" s="90"/>
      <c r="Q38" s="61"/>
      <c r="R38" s="61"/>
      <c r="S38" s="61"/>
      <c r="T38" s="61"/>
      <c r="U38" s="61"/>
      <c r="V38" s="61"/>
      <c r="W38" s="61"/>
      <c r="X38" s="61"/>
      <c r="Y38" s="61"/>
      <c r="Z38" s="61"/>
    </row>
    <row r="39" spans="1:26" ht="12.75">
      <c r="A39" s="61"/>
      <c r="B39" s="61"/>
      <c r="C39" s="61"/>
      <c r="D39" s="61"/>
      <c r="E39" s="61"/>
      <c r="F39" s="61"/>
      <c r="G39" s="61"/>
      <c r="H39" s="61"/>
      <c r="I39" s="227" t="s">
        <v>298</v>
      </c>
      <c r="J39" s="228"/>
      <c r="K39" s="228"/>
      <c r="L39" s="228"/>
      <c r="M39" s="228"/>
      <c r="N39" s="228"/>
      <c r="O39" s="228"/>
      <c r="P39" s="91"/>
      <c r="Q39" s="61"/>
      <c r="R39" s="61"/>
      <c r="S39" s="61"/>
      <c r="T39" s="61"/>
      <c r="U39" s="61"/>
      <c r="V39" s="61"/>
      <c r="W39" s="61"/>
      <c r="X39" s="61"/>
      <c r="Y39" s="61"/>
      <c r="Z39" s="61"/>
    </row>
    <row r="40" spans="1:26" ht="47.25" customHeight="1">
      <c r="A40" s="61"/>
      <c r="B40" s="61"/>
      <c r="C40" s="61"/>
      <c r="D40" s="61"/>
      <c r="E40" s="61"/>
      <c r="F40" s="61"/>
      <c r="G40" s="61"/>
      <c r="H40" s="61"/>
      <c r="I40" s="228"/>
      <c r="J40" s="228"/>
      <c r="K40" s="228"/>
      <c r="L40" s="228"/>
      <c r="M40" s="228"/>
      <c r="N40" s="228"/>
      <c r="O40" s="228"/>
      <c r="P40" s="91"/>
      <c r="Q40" s="61"/>
      <c r="R40" s="61"/>
      <c r="S40" s="61"/>
      <c r="T40" s="61"/>
      <c r="U40" s="61"/>
      <c r="V40" s="61"/>
      <c r="W40" s="61"/>
      <c r="X40" s="61"/>
      <c r="Y40" s="61"/>
      <c r="Z40" s="61"/>
    </row>
    <row r="41" spans="1:26" ht="12.75">
      <c r="A41" s="61"/>
      <c r="B41" s="61"/>
      <c r="C41" s="61"/>
      <c r="D41" s="61"/>
      <c r="E41" s="61"/>
      <c r="F41" s="61"/>
      <c r="G41" s="61"/>
      <c r="H41" s="61"/>
      <c r="I41" s="91"/>
      <c r="J41" s="91"/>
      <c r="K41" s="91"/>
      <c r="L41" s="91"/>
      <c r="M41" s="238" t="s">
        <v>300</v>
      </c>
      <c r="N41" s="228"/>
      <c r="O41" s="228"/>
      <c r="P41" s="91"/>
      <c r="Q41" s="61"/>
      <c r="R41" s="61"/>
      <c r="S41" s="61"/>
      <c r="T41" s="61"/>
      <c r="U41" s="61"/>
      <c r="V41" s="61"/>
      <c r="W41" s="61"/>
      <c r="X41" s="61"/>
      <c r="Y41" s="61"/>
      <c r="Z41" s="61"/>
    </row>
    <row r="42" spans="1:26" ht="12.75">
      <c r="A42" s="61"/>
      <c r="B42" s="61"/>
      <c r="C42" s="61"/>
      <c r="D42" s="61"/>
      <c r="E42" s="61"/>
      <c r="F42" s="61"/>
      <c r="G42" s="61"/>
      <c r="H42" s="61"/>
      <c r="I42" s="227" t="s">
        <v>301</v>
      </c>
      <c r="J42" s="228"/>
      <c r="K42" s="91"/>
      <c r="L42" s="91"/>
      <c r="M42" s="240" t="s">
        <v>302</v>
      </c>
      <c r="N42" s="228"/>
      <c r="O42" s="228"/>
      <c r="P42" s="91"/>
      <c r="Q42" s="61"/>
      <c r="R42" s="61"/>
      <c r="S42" s="61"/>
      <c r="T42" s="61"/>
      <c r="U42" s="61"/>
      <c r="V42" s="61"/>
      <c r="W42" s="61"/>
      <c r="X42" s="61"/>
      <c r="Y42" s="61"/>
      <c r="Z42" s="61"/>
    </row>
    <row r="43" spans="1:26" ht="12.75">
      <c r="A43" s="61"/>
      <c r="B43" s="61"/>
      <c r="C43" s="61"/>
      <c r="D43" s="61"/>
      <c r="E43" s="61"/>
      <c r="F43" s="61"/>
      <c r="G43" s="61"/>
      <c r="H43" s="61"/>
      <c r="I43" s="243" t="s">
        <v>304</v>
      </c>
      <c r="J43" s="228"/>
      <c r="K43" s="228"/>
      <c r="L43" s="91"/>
      <c r="M43" s="240" t="s">
        <v>305</v>
      </c>
      <c r="N43" s="228"/>
      <c r="O43" s="228"/>
      <c r="P43" s="91"/>
      <c r="Q43" s="61"/>
      <c r="R43" s="61"/>
      <c r="S43" s="61"/>
      <c r="T43" s="61"/>
      <c r="U43" s="61"/>
      <c r="V43" s="61"/>
      <c r="W43" s="61"/>
      <c r="X43" s="61"/>
      <c r="Y43" s="61"/>
      <c r="Z43" s="61"/>
    </row>
    <row r="44" spans="1:26" ht="12.75">
      <c r="A44" s="61"/>
      <c r="B44" s="61"/>
      <c r="C44" s="61"/>
      <c r="D44" s="61"/>
      <c r="E44" s="61"/>
      <c r="F44" s="61"/>
      <c r="G44" s="61"/>
      <c r="H44" s="61"/>
      <c r="I44" s="228"/>
      <c r="J44" s="228"/>
      <c r="K44" s="228"/>
      <c r="L44" s="91"/>
      <c r="M44" s="91"/>
      <c r="N44" s="91"/>
      <c r="O44" s="91"/>
      <c r="P44" s="91"/>
      <c r="Q44" s="61"/>
      <c r="R44" s="61"/>
      <c r="S44" s="61"/>
      <c r="T44" s="61"/>
      <c r="U44" s="61"/>
      <c r="V44" s="61"/>
      <c r="W44" s="61"/>
      <c r="X44" s="61"/>
      <c r="Y44" s="61"/>
      <c r="Z44" s="61"/>
    </row>
    <row r="45" spans="1:26" ht="12.75">
      <c r="A45" s="61"/>
      <c r="B45" s="61"/>
      <c r="C45" s="61"/>
      <c r="D45" s="61"/>
      <c r="E45" s="61"/>
      <c r="F45" s="61"/>
      <c r="G45" s="61"/>
      <c r="H45" s="61"/>
      <c r="I45" s="228"/>
      <c r="J45" s="228"/>
      <c r="K45" s="228"/>
      <c r="L45" s="91"/>
      <c r="M45" s="91"/>
      <c r="N45" s="91"/>
      <c r="O45" s="91"/>
      <c r="P45" s="91"/>
      <c r="Q45" s="61"/>
      <c r="R45" s="61"/>
      <c r="S45" s="61"/>
      <c r="T45" s="61"/>
      <c r="U45" s="61"/>
      <c r="V45" s="61"/>
      <c r="W45" s="61"/>
      <c r="X45" s="61"/>
      <c r="Y45" s="61"/>
      <c r="Z45" s="61"/>
    </row>
    <row r="46" spans="1:26" ht="12.75">
      <c r="A46" s="61"/>
      <c r="B46" s="61"/>
      <c r="C46" s="61"/>
      <c r="D46" s="61"/>
      <c r="E46" s="61"/>
      <c r="F46" s="61"/>
      <c r="G46" s="61"/>
      <c r="H46" s="61"/>
      <c r="I46" s="228"/>
      <c r="J46" s="228"/>
      <c r="K46" s="228"/>
      <c r="L46" s="91"/>
      <c r="M46" s="91"/>
      <c r="N46" s="91"/>
      <c r="O46" s="91"/>
      <c r="P46" s="91"/>
      <c r="Q46" s="61"/>
      <c r="R46" s="61"/>
      <c r="S46" s="61"/>
      <c r="T46" s="61"/>
      <c r="U46" s="61"/>
      <c r="V46" s="61"/>
      <c r="W46" s="61"/>
      <c r="X46" s="61"/>
      <c r="Y46" s="61"/>
      <c r="Z46" s="61"/>
    </row>
    <row r="47" spans="1:26" ht="18">
      <c r="A47" s="61"/>
      <c r="B47" s="61"/>
      <c r="C47" s="61"/>
      <c r="D47" s="61"/>
      <c r="E47" s="61"/>
      <c r="F47" s="61"/>
      <c r="G47" s="61"/>
      <c r="H47" s="61"/>
      <c r="I47" s="91"/>
      <c r="J47" s="91"/>
      <c r="K47" s="91"/>
      <c r="L47" s="91"/>
      <c r="M47" s="237" t="s">
        <v>306</v>
      </c>
      <c r="N47" s="228"/>
      <c r="O47" s="228"/>
      <c r="P47" s="91"/>
      <c r="Q47" s="61"/>
      <c r="R47" s="61"/>
      <c r="S47" s="61"/>
      <c r="T47" s="61"/>
      <c r="U47" s="61"/>
      <c r="V47" s="61"/>
      <c r="W47" s="61"/>
      <c r="X47" s="61"/>
      <c r="Y47" s="61"/>
      <c r="Z47" s="61"/>
    </row>
    <row r="48" spans="1:26" ht="12.7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2.7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2.7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2.7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2.7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2.7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2.7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2.7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2.7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2.7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2.7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2.7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2.7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2.7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2.7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2.7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2.7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2.7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2.7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2.7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2.7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2.7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2.7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2.7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2.7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2.7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2.7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2.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2.7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2.7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2.7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2.7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2.7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2.7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2.7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2.7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2.7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2.7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2.7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2.7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2.7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2.7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2.7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2.7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2.7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2.7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2.7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2.7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2.7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2.7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2.7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2.7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2.7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2.7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2.7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2.7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2.7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2.7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2.7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2.7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2.7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2.7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2.7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2.7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2.7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2.7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2.7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2.7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2.7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2.7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2.7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2.7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2.7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2.7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2.7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2.7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2.7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2.7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2.7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2.7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2.7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2.7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2.7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2.7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2.7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2.7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2.7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2.7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2.7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2.7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2.7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2.7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2.7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2.7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2.7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2.7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2.7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2.7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2.7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2.7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2.7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2.7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2.7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2.7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2.7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2.7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2.7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2.7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2.7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2.7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2.7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2.7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2.7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2.7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2.7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2.7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2.7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2.7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2.7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2.7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2.7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2.7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2.7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2.7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2.7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2.7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2.7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2.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2.7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2.7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2.7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2.7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2.7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2.7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2.7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2.7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2.7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2.7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2.7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2.7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2.7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2.7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2.7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2.7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2.7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2.7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2.7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2.7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2.7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2.7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2.7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2.7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2.7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2.7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2.7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2.7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2.7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2.7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2.7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2.7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2.7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2.7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2.7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2.7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2.7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2.7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2.7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2.7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2.7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2.7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2.7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2.7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2.7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2.7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2.7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2.7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2.7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2.7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2.7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2.7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2.7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2.7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2.7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2.7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2.7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2.7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2.7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2.7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2.7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2.7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2.7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2.7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2.7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2.7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2.7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2.7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2.7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2.7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2.7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2.7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2.7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2.7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2.7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2.7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2.7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2.7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2.7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2.7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2.7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2.7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2.7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2.7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2.7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2.7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2.7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2.7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2.7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2.7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2.7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2.7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2.7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2.7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2.7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2.7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2.7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2.7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2.7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2.7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2.7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2.7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2.7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2.7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2.7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2.7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2.7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2.7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2.7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2.7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2.7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2.7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2.7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2.7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2.7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2.7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2.7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2.7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2.7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2.7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2.7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2.7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2.7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2.7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2.7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2.7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2.7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2.7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2.7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2.7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2.7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2.7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2.7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2.7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2.7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2.7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2.7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2.7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2.7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2.7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2.7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2.7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2.7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2.7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2.7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2.7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2.7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2.7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2.7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2.7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2.7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2.7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2.7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2.7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2.7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2.7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2.7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2.7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2.7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2.7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2.7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2.7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2.7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2.7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2.7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2.7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2.7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2.7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2.7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2.7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2.7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2.7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2.7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2.7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2.7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2.7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2.7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2.7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2.7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2.7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2.7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2.7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2.7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2.7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2.7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2.7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2.7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2.7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2.7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2.7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2.7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2.7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2.7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2.7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2.7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2.7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2.7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2.7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2.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2.7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2.7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2.7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2.7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2.7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2.7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2.7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2.7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2.7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2.7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2.7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2.7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2.7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2.7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2.7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2.7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2.7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2.7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2.7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2.7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2.7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2.7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2.7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2.7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2.7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2.7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2.7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2.7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2.7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2.7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2.7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2.7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2.7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2.7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2.7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2.7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2.7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2.7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2.7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2.7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2.7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2.7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2.7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2.7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2.7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2.7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2.7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2.7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2.7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2.7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2.7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2.7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2.7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2.7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2.7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2.7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2.7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2.7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2.7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2.7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2.7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2.7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2.7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2.7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2.7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2.7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2.7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2.7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2.7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2.7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2.7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2.7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2.7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2.7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2.7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2.7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2.7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2.7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2.7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2.7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2.7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2.7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2.7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2.7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2.7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2.7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2.7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2.7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2.7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2.7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2.7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2.7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2.7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2.7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2.7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2.7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2.7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2.7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2.7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2.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2.7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2.7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2.7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2.7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2.7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2.7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2.7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2.7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2.7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2.7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2.7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2.7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2.7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2.7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2.7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2.7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2.7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2.7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2.7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2.7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2.7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2.7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2.7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2.7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2.7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2.7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2.7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2.7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2.7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2.7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2.7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2.7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2.7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2.7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2.7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2.7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2.7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2.7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2.7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2.7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2.7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2.7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2.7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2.7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2.7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2.7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2.7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2.7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2.7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2.7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2.7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2.7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2.7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2.7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2.7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2.7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2.7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2.7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2.7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2.7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2.7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2.7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2.7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2.7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2.7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2.7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2.7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2.7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2.7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2.7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2.7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2.7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2.7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2.7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2.7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2.7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2.7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2.7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2.7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2.7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2.7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2.7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2.7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2.7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2.7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2.7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2.7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2.7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2.7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2.7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2.7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2.7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2.7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2.7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2.7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2.7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2.7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2.7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2.7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2.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2.7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2.7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2.7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2.7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2.7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2.7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2.7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2.7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2.7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2.7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2.7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2.7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2.7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2.7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2.7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2.7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2.7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2.7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2.7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2.7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2.7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2.7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2.7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2.7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2.7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2.7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2.7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2.7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2.7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2.7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2.7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2.7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2.7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2.7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2.7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2.7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2.7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2.7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2.7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2.7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2.7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2.7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2.7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2.7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2.7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2.7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2.7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2.7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2.7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2.7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2.7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2.7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2.7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2.7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2.7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2.7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2.7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2.7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2.7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2.7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2.7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2.7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2.7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2.7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2.7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2.7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2.7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2.7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2.7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2.7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2.7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2.7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2.7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2.7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2.7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2.7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2.7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2.7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2.7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2.7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2.7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2.7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2.7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2.7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2.7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2.7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2.7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2.7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2.7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2.7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2.7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2.7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2.7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2.7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2.7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2.7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2.7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2.7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2.7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2.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2.7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2.7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2.7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2.7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2.7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2.7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2.7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2.7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2.7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2.7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2.7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2.7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2.7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2.7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2.7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2.7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2.7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2.7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2.7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2.7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2.7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2.7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2.7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2.7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2.7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2.7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2.7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2.7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2.7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2.7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2.7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2.7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2.7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2.7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2.7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2.7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2.7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2.7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2.7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2.7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2.7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2.7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2.7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2.7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2.7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2.7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2.7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2.7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2.7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2.7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2.7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2.7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2.7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2.7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2.7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2.7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2.7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2.7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2.7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2.7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2.7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2.7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2.7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2.7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2.7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2.7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2.7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2.7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2.7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2.7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2.7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2.7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2.7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2.7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2.7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2.7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2.7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2.7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2.7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2.7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2.7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2.7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2.7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2.7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2.7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2.7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2.7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2.7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2.7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2.7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2.7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2.7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2.7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2.7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2.7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2.7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2.7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2.7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2.7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2.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2.7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2.7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2.7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2.7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2.7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2.7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2.7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2.7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2.7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2.7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2.7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2.7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2.7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2.7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2.7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2.7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2.7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2.7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2.7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2.7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2.7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2.7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2.7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2.7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2.7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2.7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2.7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2.7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2.7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2.7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2.7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2.7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2.7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2.7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2.7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2.7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2.7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2.7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2.7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2.7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2.7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2.7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2.7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2.7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2.7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2.7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2.7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2.7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2.7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2.7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2.7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2.7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2.7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2.7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2.7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2.7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2.7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2.7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2.7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2.7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2.7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2.7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2.7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2.7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2.7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2.7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2.7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2.7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2.7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2.7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2.7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2.7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2.7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2.7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2.7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2.7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2.7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2.7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2.7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2.7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2.7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2.7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2.7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2.7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2.7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2.7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2.7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2.7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2.7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2.7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2.7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2.7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2.7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2.7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2.7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2.7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2.7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2.7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2.7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2.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2.7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2.7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2.7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2.7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2.7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2.7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2.7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2.7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2.7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2.7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2.7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2.7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2.7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2.7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2.7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2.7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2.7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2.7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2.7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2.7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2.7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2.7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2.7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2.7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2.7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2.7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2.7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2.7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2.7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2.7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2.7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2.7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2.7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2.7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2.7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2.7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2.7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2.7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2.7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2.7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2.7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2.7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2.7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2.7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2.7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2.7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2.7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2.7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2.7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2.7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2.7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2.7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2.7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2.7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2.7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2.7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2.7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2.7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2.7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2.7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2.7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2.7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2.7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2.7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2.7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2.7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2.7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2.7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2.7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2.7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2.7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2.7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2.7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2.7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2.7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2.7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2.7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2.7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2.7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2.7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2.7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2.7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2.7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2.7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2.7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2.7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2.7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2.7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2.7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2.7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2.7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2.7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2.7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2.7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2.7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2.7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2.7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2.7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2.7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2.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2.7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2.7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2.7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2.7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2.7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2.7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2.7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2.7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2.7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2.7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2.7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2.7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2.7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2.7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2.7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2.7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2.7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2.7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2.7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2.7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2.7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2.7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2.7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2.7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2.7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mergeCells count="115">
    <mergeCell ref="P29:P32"/>
    <mergeCell ref="N25:N28"/>
    <mergeCell ref="P33:P34"/>
    <mergeCell ref="M25:M28"/>
    <mergeCell ref="I43:K46"/>
    <mergeCell ref="K36:M36"/>
    <mergeCell ref="K37:M37"/>
    <mergeCell ref="K38:M38"/>
    <mergeCell ref="I39:O40"/>
    <mergeCell ref="N29:N32"/>
    <mergeCell ref="O33:O38"/>
    <mergeCell ref="O25:O28"/>
    <mergeCell ref="O29:O32"/>
    <mergeCell ref="F21:F24"/>
    <mergeCell ref="G17:G19"/>
    <mergeCell ref="G14:G16"/>
    <mergeCell ref="F17:F19"/>
    <mergeCell ref="F14:F16"/>
    <mergeCell ref="G21:G24"/>
    <mergeCell ref="I21:I24"/>
    <mergeCell ref="M47:O47"/>
    <mergeCell ref="M41:O41"/>
    <mergeCell ref="I42:J42"/>
    <mergeCell ref="L21:L24"/>
    <mergeCell ref="K21:K24"/>
    <mergeCell ref="M21:M24"/>
    <mergeCell ref="L17:L20"/>
    <mergeCell ref="M17:M20"/>
    <mergeCell ref="K17:K20"/>
    <mergeCell ref="J21:J24"/>
    <mergeCell ref="M43:O43"/>
    <mergeCell ref="M42:O42"/>
    <mergeCell ref="K35:M35"/>
    <mergeCell ref="I33:I34"/>
    <mergeCell ref="I35:I36"/>
    <mergeCell ref="I29:I32"/>
    <mergeCell ref="I25:I28"/>
    <mergeCell ref="N21:N24"/>
    <mergeCell ref="O17:O20"/>
    <mergeCell ref="N17:N20"/>
    <mergeCell ref="N11:N16"/>
    <mergeCell ref="O11:O16"/>
    <mergeCell ref="O21:O24"/>
    <mergeCell ref="M11:M16"/>
    <mergeCell ref="J11:J16"/>
    <mergeCell ref="J17:J20"/>
    <mergeCell ref="K11:K16"/>
    <mergeCell ref="B21:B24"/>
    <mergeCell ref="A21:A24"/>
    <mergeCell ref="D21:D24"/>
    <mergeCell ref="E21:E24"/>
    <mergeCell ref="C28:E28"/>
    <mergeCell ref="C27:E27"/>
    <mergeCell ref="A17:A19"/>
    <mergeCell ref="B17:B19"/>
    <mergeCell ref="C21:C24"/>
    <mergeCell ref="C17:C19"/>
    <mergeCell ref="A27:A28"/>
    <mergeCell ref="D17:D19"/>
    <mergeCell ref="E17:E19"/>
    <mergeCell ref="M3:M10"/>
    <mergeCell ref="P3:P10"/>
    <mergeCell ref="O3:O10"/>
    <mergeCell ref="N3:N10"/>
    <mergeCell ref="I1:O1"/>
    <mergeCell ref="K3:K10"/>
    <mergeCell ref="E3:E6"/>
    <mergeCell ref="E7:E12"/>
    <mergeCell ref="F3:F6"/>
    <mergeCell ref="J3:J10"/>
    <mergeCell ref="I3:I10"/>
    <mergeCell ref="L3:L10"/>
    <mergeCell ref="G3:G6"/>
    <mergeCell ref="L11:L16"/>
    <mergeCell ref="F7:F12"/>
    <mergeCell ref="G7:G12"/>
    <mergeCell ref="E14:E16"/>
    <mergeCell ref="P15:P18"/>
    <mergeCell ref="P11:P14"/>
    <mergeCell ref="I11:I16"/>
    <mergeCell ref="I17:I20"/>
    <mergeCell ref="C30:E30"/>
    <mergeCell ref="C29:E29"/>
    <mergeCell ref="C33:E33"/>
    <mergeCell ref="C34:E34"/>
    <mergeCell ref="A35:G36"/>
    <mergeCell ref="K29:K32"/>
    <mergeCell ref="G27:G34"/>
    <mergeCell ref="F27:F34"/>
    <mergeCell ref="C31:E31"/>
    <mergeCell ref="C32:E32"/>
    <mergeCell ref="A33:A34"/>
    <mergeCell ref="A31:A32"/>
    <mergeCell ref="A29:A30"/>
    <mergeCell ref="K34:M34"/>
    <mergeCell ref="K33:M33"/>
    <mergeCell ref="L29:L32"/>
    <mergeCell ref="J29:J32"/>
    <mergeCell ref="J25:J28"/>
    <mergeCell ref="L25:L28"/>
    <mergeCell ref="K25:K28"/>
    <mergeCell ref="M29:M32"/>
    <mergeCell ref="D3:D6"/>
    <mergeCell ref="C3:C6"/>
    <mergeCell ref="A1:G1"/>
    <mergeCell ref="D7:D12"/>
    <mergeCell ref="D14:D16"/>
    <mergeCell ref="A7:A12"/>
    <mergeCell ref="A3:A6"/>
    <mergeCell ref="A14:A16"/>
    <mergeCell ref="B3:B6"/>
    <mergeCell ref="B14:B16"/>
    <mergeCell ref="C14:C16"/>
    <mergeCell ref="B7:B12"/>
    <mergeCell ref="C7: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1"/>
  <sheetViews>
    <sheetView workbookViewId="0">
      <pane xSplit="2" topLeftCell="C1" activePane="topRight" state="frozen"/>
      <selection pane="topRight" activeCell="D2" sqref="D2"/>
    </sheetView>
  </sheetViews>
  <sheetFormatPr defaultColWidth="14.42578125" defaultRowHeight="15.75" customHeight="1"/>
  <cols>
    <col min="1" max="1" width="6.140625" customWidth="1"/>
    <col min="2" max="2" width="18.7109375" customWidth="1"/>
    <col min="3" max="3" width="23.85546875" customWidth="1"/>
    <col min="4" max="4" width="6.7109375" customWidth="1"/>
    <col min="5" max="5" width="8.42578125" customWidth="1"/>
    <col min="7" max="8" width="4" customWidth="1"/>
    <col min="9" max="27" width="3.140625" customWidth="1"/>
    <col min="28" max="28" width="5.42578125" customWidth="1"/>
    <col min="29" max="32" width="4" customWidth="1"/>
    <col min="33" max="36" width="5.140625" customWidth="1"/>
  </cols>
  <sheetData>
    <row r="1" spans="1:38" ht="12.75">
      <c r="A1" s="257" t="s">
        <v>3</v>
      </c>
      <c r="B1" s="258" t="s">
        <v>323</v>
      </c>
      <c r="C1" s="257" t="s">
        <v>324</v>
      </c>
      <c r="D1" s="256" t="s">
        <v>325</v>
      </c>
      <c r="E1" s="256" t="s">
        <v>20</v>
      </c>
      <c r="F1" s="256" t="s">
        <v>21</v>
      </c>
      <c r="G1" s="256" t="s">
        <v>326</v>
      </c>
      <c r="H1" s="256" t="s">
        <v>327</v>
      </c>
      <c r="I1" s="259" t="s">
        <v>328</v>
      </c>
      <c r="J1" s="228"/>
      <c r="K1" s="228"/>
      <c r="L1" s="228"/>
      <c r="M1" s="228"/>
      <c r="N1" s="228"/>
      <c r="O1" s="228"/>
      <c r="P1" s="228"/>
      <c r="Q1" s="228"/>
      <c r="R1" s="228"/>
      <c r="S1" s="228"/>
      <c r="T1" s="228"/>
      <c r="U1" s="228"/>
      <c r="V1" s="228"/>
      <c r="W1" s="228"/>
      <c r="X1" s="228"/>
      <c r="Y1" s="228"/>
      <c r="Z1" s="228"/>
      <c r="AA1" s="228"/>
      <c r="AB1" s="255" t="s">
        <v>27</v>
      </c>
      <c r="AC1" s="255" t="s">
        <v>329</v>
      </c>
      <c r="AD1" s="228"/>
      <c r="AE1" s="228"/>
      <c r="AF1" s="217"/>
      <c r="AG1" s="253" t="s">
        <v>330</v>
      </c>
      <c r="AH1" s="253" t="s">
        <v>331</v>
      </c>
      <c r="AI1" s="253" t="s">
        <v>15</v>
      </c>
      <c r="AJ1" s="254" t="s">
        <v>16</v>
      </c>
      <c r="AK1" s="18"/>
      <c r="AL1" s="18"/>
    </row>
    <row r="2" spans="1:38" ht="12.75">
      <c r="A2" s="228"/>
      <c r="B2" s="228"/>
      <c r="C2" s="228"/>
      <c r="D2" s="228"/>
      <c r="E2" s="228"/>
      <c r="F2" s="228"/>
      <c r="G2" s="228"/>
      <c r="H2" s="228"/>
      <c r="I2" s="260">
        <v>8</v>
      </c>
      <c r="J2" s="228"/>
      <c r="K2" s="228"/>
      <c r="L2" s="228"/>
      <c r="M2" s="260">
        <v>9</v>
      </c>
      <c r="N2" s="228"/>
      <c r="O2" s="228"/>
      <c r="P2" s="228"/>
      <c r="Q2" s="260">
        <v>10</v>
      </c>
      <c r="R2" s="228"/>
      <c r="S2" s="228"/>
      <c r="T2" s="228"/>
      <c r="U2" s="228"/>
      <c r="V2" s="260">
        <v>11</v>
      </c>
      <c r="W2" s="228"/>
      <c r="X2" s="228"/>
      <c r="Y2" s="228"/>
      <c r="Z2" s="260">
        <v>12</v>
      </c>
      <c r="AA2" s="228"/>
      <c r="AB2" s="228"/>
      <c r="AC2" s="221"/>
      <c r="AD2" s="221"/>
      <c r="AE2" s="221"/>
      <c r="AF2" s="218"/>
      <c r="AG2" s="228"/>
      <c r="AH2" s="228"/>
      <c r="AI2" s="228"/>
      <c r="AJ2" s="228"/>
      <c r="AK2" s="16" t="s">
        <v>332</v>
      </c>
      <c r="AL2" s="108"/>
    </row>
    <row r="3" spans="1:38" ht="12.75">
      <c r="A3" s="228"/>
      <c r="B3" s="228"/>
      <c r="C3" s="228"/>
      <c r="D3" s="228"/>
      <c r="E3" s="228"/>
      <c r="F3" s="228"/>
      <c r="G3" s="228"/>
      <c r="H3" s="228"/>
      <c r="I3" s="4">
        <v>1</v>
      </c>
      <c r="J3" s="4">
        <v>2</v>
      </c>
      <c r="K3" s="4">
        <v>3</v>
      </c>
      <c r="L3" s="4">
        <v>4</v>
      </c>
      <c r="M3" s="4">
        <v>5</v>
      </c>
      <c r="N3" s="4">
        <v>6</v>
      </c>
      <c r="O3" s="4">
        <v>7</v>
      </c>
      <c r="P3" s="4">
        <v>8</v>
      </c>
      <c r="Q3" s="4">
        <v>9</v>
      </c>
      <c r="R3" s="4">
        <v>10</v>
      </c>
      <c r="S3" s="4">
        <v>11</v>
      </c>
      <c r="T3" s="4">
        <v>12</v>
      </c>
      <c r="U3" s="4">
        <v>13</v>
      </c>
      <c r="V3" s="4">
        <v>14</v>
      </c>
      <c r="W3" s="4">
        <v>15</v>
      </c>
      <c r="X3" s="4">
        <v>16</v>
      </c>
      <c r="Y3" s="4">
        <v>17</v>
      </c>
      <c r="Z3" s="4">
        <v>18</v>
      </c>
      <c r="AA3" s="4">
        <v>19</v>
      </c>
      <c r="AB3" s="252" t="s">
        <v>333</v>
      </c>
      <c r="AC3" s="253" t="s">
        <v>334</v>
      </c>
      <c r="AD3" s="253" t="s">
        <v>335</v>
      </c>
      <c r="AE3" s="253" t="s">
        <v>336</v>
      </c>
      <c r="AF3" s="253" t="s">
        <v>337</v>
      </c>
      <c r="AG3" s="228"/>
      <c r="AH3" s="228"/>
      <c r="AI3" s="228"/>
      <c r="AJ3" s="228"/>
      <c r="AK3" s="108"/>
      <c r="AL3" s="108"/>
    </row>
    <row r="4" spans="1:38" ht="12.75">
      <c r="A4" s="228"/>
      <c r="B4" s="228"/>
      <c r="C4" s="228"/>
      <c r="D4" s="228"/>
      <c r="E4" s="228"/>
      <c r="F4" s="228"/>
      <c r="G4" s="228"/>
      <c r="H4" s="228"/>
      <c r="I4" s="4">
        <v>3</v>
      </c>
      <c r="J4" s="4">
        <v>10</v>
      </c>
      <c r="K4" s="4">
        <v>17</v>
      </c>
      <c r="L4" s="4">
        <v>24</v>
      </c>
      <c r="M4" s="4">
        <v>31</v>
      </c>
      <c r="N4" s="4">
        <v>7</v>
      </c>
      <c r="O4" s="4">
        <v>14</v>
      </c>
      <c r="P4" s="4">
        <v>21</v>
      </c>
      <c r="Q4" s="4">
        <v>28</v>
      </c>
      <c r="R4" s="4">
        <v>5</v>
      </c>
      <c r="S4" s="4">
        <v>12</v>
      </c>
      <c r="T4" s="4">
        <v>19</v>
      </c>
      <c r="U4" s="4">
        <v>26</v>
      </c>
      <c r="V4" s="4">
        <v>2</v>
      </c>
      <c r="W4" s="4">
        <v>9</v>
      </c>
      <c r="X4" s="4">
        <v>16</v>
      </c>
      <c r="Y4" s="4">
        <v>23</v>
      </c>
      <c r="Z4" s="4">
        <v>30</v>
      </c>
      <c r="AA4" s="4">
        <v>7</v>
      </c>
      <c r="AB4" s="228"/>
      <c r="AC4" s="228"/>
      <c r="AD4" s="228"/>
      <c r="AE4" s="228"/>
      <c r="AF4" s="228"/>
      <c r="AG4" s="228"/>
      <c r="AH4" s="228"/>
      <c r="AI4" s="228"/>
      <c r="AJ4" s="228"/>
      <c r="AK4" s="108"/>
      <c r="AL4" s="108"/>
    </row>
    <row r="5" spans="1:38" ht="12.75">
      <c r="A5" s="228"/>
      <c r="B5" s="228"/>
      <c r="C5" s="228"/>
      <c r="D5" s="228"/>
      <c r="E5" s="228"/>
      <c r="F5" s="228"/>
      <c r="G5" s="228"/>
      <c r="H5" s="228"/>
      <c r="I5" s="4">
        <v>8</v>
      </c>
      <c r="J5" s="4">
        <v>15</v>
      </c>
      <c r="K5" s="4">
        <v>22</v>
      </c>
      <c r="L5" s="4">
        <v>29</v>
      </c>
      <c r="M5" s="4">
        <v>5</v>
      </c>
      <c r="N5" s="4">
        <v>12</v>
      </c>
      <c r="O5" s="4">
        <v>19</v>
      </c>
      <c r="P5" s="4">
        <v>26</v>
      </c>
      <c r="Q5" s="4">
        <v>3</v>
      </c>
      <c r="R5" s="4">
        <v>10</v>
      </c>
      <c r="S5" s="4">
        <v>17</v>
      </c>
      <c r="T5" s="4">
        <v>24</v>
      </c>
      <c r="U5" s="4">
        <v>31</v>
      </c>
      <c r="V5" s="4">
        <v>7</v>
      </c>
      <c r="W5" s="4">
        <v>14</v>
      </c>
      <c r="X5" s="4">
        <v>21</v>
      </c>
      <c r="Y5" s="4">
        <v>28</v>
      </c>
      <c r="Z5" s="4">
        <v>5</v>
      </c>
      <c r="AA5" s="4">
        <v>12</v>
      </c>
      <c r="AB5" s="228"/>
      <c r="AC5" s="228"/>
      <c r="AD5" s="228"/>
      <c r="AE5" s="228"/>
      <c r="AF5" s="228"/>
      <c r="AG5" s="228"/>
      <c r="AH5" s="228"/>
      <c r="AI5" s="228"/>
      <c r="AJ5" s="228"/>
      <c r="AK5" s="108"/>
      <c r="AL5" s="108"/>
    </row>
    <row r="6" spans="1:38" ht="12.75">
      <c r="A6" s="109">
        <v>1</v>
      </c>
      <c r="B6" s="110" t="s">
        <v>165</v>
      </c>
      <c r="C6" s="111" t="s">
        <v>338</v>
      </c>
      <c r="D6" s="109">
        <v>4</v>
      </c>
      <c r="E6" s="111">
        <v>90</v>
      </c>
      <c r="F6" s="109">
        <v>101122</v>
      </c>
      <c r="G6" s="111">
        <v>3</v>
      </c>
      <c r="H6" s="111">
        <v>1</v>
      </c>
      <c r="I6" s="109" t="s">
        <v>134</v>
      </c>
      <c r="J6" s="109" t="s">
        <v>134</v>
      </c>
      <c r="K6" s="109" t="s">
        <v>134</v>
      </c>
      <c r="L6" s="109" t="s">
        <v>134</v>
      </c>
      <c r="M6" s="109" t="s">
        <v>134</v>
      </c>
      <c r="N6" s="109" t="s">
        <v>134</v>
      </c>
      <c r="O6" s="109" t="s">
        <v>134</v>
      </c>
      <c r="P6" s="109" t="s">
        <v>134</v>
      </c>
      <c r="Q6" s="109" t="s">
        <v>134</v>
      </c>
      <c r="R6" s="109" t="s">
        <v>134</v>
      </c>
      <c r="S6" s="109" t="s">
        <v>134</v>
      </c>
      <c r="T6" s="109" t="s">
        <v>134</v>
      </c>
      <c r="U6" s="109" t="s">
        <v>134</v>
      </c>
      <c r="V6" s="109" t="s">
        <v>134</v>
      </c>
      <c r="W6" s="109" t="s">
        <v>134</v>
      </c>
      <c r="X6" s="109" t="s">
        <v>134</v>
      </c>
      <c r="Y6" s="112"/>
      <c r="Z6" s="112"/>
      <c r="AA6" s="112"/>
      <c r="AB6" s="16">
        <v>6</v>
      </c>
      <c r="AC6" s="113">
        <v>114</v>
      </c>
      <c r="AD6" s="114"/>
      <c r="AE6" s="113">
        <v>80</v>
      </c>
      <c r="AF6" s="113">
        <v>194</v>
      </c>
      <c r="AG6" s="113">
        <v>275</v>
      </c>
      <c r="AH6" s="114"/>
      <c r="AI6" s="115">
        <v>81</v>
      </c>
      <c r="AJ6" s="114"/>
      <c r="AK6" s="16" t="s">
        <v>153</v>
      </c>
      <c r="AL6" s="16">
        <v>0</v>
      </c>
    </row>
    <row r="7" spans="1:38" ht="12.75">
      <c r="A7" s="112"/>
      <c r="B7" s="116"/>
      <c r="C7" s="111" t="s">
        <v>339</v>
      </c>
      <c r="D7" s="109">
        <v>1</v>
      </c>
      <c r="E7" s="111">
        <v>32</v>
      </c>
      <c r="F7" s="109">
        <v>101122</v>
      </c>
      <c r="G7" s="111">
        <v>35</v>
      </c>
      <c r="H7" s="111">
        <v>1.2</v>
      </c>
      <c r="I7" s="112"/>
      <c r="J7" s="112"/>
      <c r="K7" s="112"/>
      <c r="L7" s="112"/>
      <c r="M7" s="109">
        <v>4</v>
      </c>
      <c r="N7" s="109">
        <v>4</v>
      </c>
      <c r="O7" s="109">
        <v>4</v>
      </c>
      <c r="P7" s="109">
        <v>4</v>
      </c>
      <c r="Q7" s="109">
        <v>4</v>
      </c>
      <c r="R7" s="109">
        <v>4</v>
      </c>
      <c r="S7" s="109">
        <v>4</v>
      </c>
      <c r="T7" s="109">
        <v>4</v>
      </c>
      <c r="U7" s="112"/>
      <c r="V7" s="112"/>
      <c r="W7" s="112"/>
      <c r="X7" s="112"/>
      <c r="Y7" s="112"/>
      <c r="Z7" s="112"/>
      <c r="AA7" s="112"/>
      <c r="AB7" s="16">
        <v>46</v>
      </c>
      <c r="AC7" s="114"/>
      <c r="AD7" s="114"/>
      <c r="AE7" s="114"/>
      <c r="AF7" s="114"/>
      <c r="AG7" s="114"/>
      <c r="AH7" s="114"/>
      <c r="AI7" s="117"/>
      <c r="AJ7" s="113" t="s">
        <v>340</v>
      </c>
      <c r="AK7" s="16" t="e">
        <v>#N/A</v>
      </c>
      <c r="AL7" s="16">
        <v>32</v>
      </c>
    </row>
    <row r="8" spans="1:38" ht="12.75">
      <c r="A8" s="112"/>
      <c r="B8" s="116"/>
      <c r="C8" s="111" t="s">
        <v>341</v>
      </c>
      <c r="D8" s="109">
        <v>4</v>
      </c>
      <c r="E8" s="111">
        <v>90</v>
      </c>
      <c r="F8" s="109">
        <v>101132</v>
      </c>
      <c r="G8" s="111">
        <v>10</v>
      </c>
      <c r="H8" s="111">
        <v>1</v>
      </c>
      <c r="I8" s="112"/>
      <c r="J8" s="112"/>
      <c r="K8" s="112"/>
      <c r="L8" s="112"/>
      <c r="M8" s="112"/>
      <c r="N8" s="112"/>
      <c r="O8" s="112"/>
      <c r="P8" s="112"/>
      <c r="Q8" s="112"/>
      <c r="R8" s="112"/>
      <c r="S8" s="109" t="s">
        <v>134</v>
      </c>
      <c r="T8" s="109" t="s">
        <v>134</v>
      </c>
      <c r="U8" s="109" t="s">
        <v>134</v>
      </c>
      <c r="V8" s="109" t="s">
        <v>134</v>
      </c>
      <c r="W8" s="109" t="s">
        <v>134</v>
      </c>
      <c r="X8" s="109" t="s">
        <v>134</v>
      </c>
      <c r="Y8" s="109" t="s">
        <v>134</v>
      </c>
      <c r="Z8" s="109" t="s">
        <v>134</v>
      </c>
      <c r="AA8" s="112"/>
      <c r="AB8" s="16">
        <v>20</v>
      </c>
      <c r="AC8" s="114"/>
      <c r="AD8" s="114"/>
      <c r="AE8" s="114"/>
      <c r="AF8" s="114"/>
      <c r="AG8" s="114"/>
      <c r="AH8" s="114"/>
      <c r="AI8" s="117"/>
      <c r="AJ8" s="114"/>
      <c r="AK8" s="16" t="e">
        <v>#N/A</v>
      </c>
      <c r="AL8" s="16">
        <v>0</v>
      </c>
    </row>
    <row r="9" spans="1:38" ht="12.75">
      <c r="A9" s="112"/>
      <c r="B9" s="116"/>
      <c r="C9" s="111" t="s">
        <v>342</v>
      </c>
      <c r="D9" s="109">
        <v>1</v>
      </c>
      <c r="E9" s="111">
        <v>32</v>
      </c>
      <c r="F9" s="109">
        <v>101132</v>
      </c>
      <c r="G9" s="111">
        <v>27</v>
      </c>
      <c r="H9" s="111">
        <v>1.1000000000000001</v>
      </c>
      <c r="I9" s="112"/>
      <c r="J9" s="112"/>
      <c r="K9" s="109">
        <v>4</v>
      </c>
      <c r="L9" s="109">
        <v>4</v>
      </c>
      <c r="M9" s="109">
        <v>4</v>
      </c>
      <c r="N9" s="109">
        <v>4</v>
      </c>
      <c r="O9" s="109">
        <v>4</v>
      </c>
      <c r="P9" s="109">
        <v>4</v>
      </c>
      <c r="Q9" s="109">
        <v>4</v>
      </c>
      <c r="R9" s="109">
        <v>4</v>
      </c>
      <c r="S9" s="112"/>
      <c r="T9" s="112"/>
      <c r="U9" s="112"/>
      <c r="V9" s="112"/>
      <c r="W9" s="112"/>
      <c r="X9" s="112"/>
      <c r="Y9" s="112"/>
      <c r="Z9" s="112"/>
      <c r="AA9" s="112"/>
      <c r="AB9" s="16">
        <v>21</v>
      </c>
      <c r="AC9" s="114"/>
      <c r="AD9" s="114"/>
      <c r="AE9" s="114"/>
      <c r="AF9" s="114"/>
      <c r="AG9" s="114"/>
      <c r="AH9" s="114"/>
      <c r="AI9" s="117"/>
      <c r="AJ9" s="114"/>
      <c r="AK9" s="16" t="e">
        <v>#N/A</v>
      </c>
      <c r="AL9" s="16">
        <v>32</v>
      </c>
    </row>
    <row r="10" spans="1:38" ht="12.75">
      <c r="A10" s="112"/>
      <c r="B10" s="116"/>
      <c r="C10" s="111" t="s">
        <v>342</v>
      </c>
      <c r="D10" s="109">
        <v>1</v>
      </c>
      <c r="E10" s="111">
        <v>32</v>
      </c>
      <c r="F10" s="109">
        <v>101132</v>
      </c>
      <c r="G10" s="111">
        <v>26</v>
      </c>
      <c r="H10" s="111">
        <v>1.1000000000000001</v>
      </c>
      <c r="I10" s="112"/>
      <c r="J10" s="112"/>
      <c r="K10" s="109">
        <v>4</v>
      </c>
      <c r="L10" s="109">
        <v>4</v>
      </c>
      <c r="M10" s="109">
        <v>4</v>
      </c>
      <c r="N10" s="109">
        <v>4</v>
      </c>
      <c r="O10" s="109">
        <v>4</v>
      </c>
      <c r="P10" s="109">
        <v>4</v>
      </c>
      <c r="Q10" s="109">
        <v>4</v>
      </c>
      <c r="R10" s="109">
        <v>4</v>
      </c>
      <c r="S10" s="112"/>
      <c r="T10" s="112"/>
      <c r="U10" s="112"/>
      <c r="V10" s="112"/>
      <c r="W10" s="112"/>
      <c r="X10" s="112"/>
      <c r="Y10" s="112"/>
      <c r="Z10" s="112"/>
      <c r="AA10" s="112"/>
      <c r="AB10" s="16">
        <v>21</v>
      </c>
      <c r="AC10" s="114"/>
      <c r="AD10" s="114"/>
      <c r="AE10" s="114"/>
      <c r="AF10" s="114"/>
      <c r="AG10" s="114"/>
      <c r="AH10" s="114"/>
      <c r="AI10" s="117"/>
      <c r="AJ10" s="114"/>
      <c r="AK10" s="16" t="e">
        <v>#N/A</v>
      </c>
      <c r="AL10" s="16">
        <v>32</v>
      </c>
    </row>
    <row r="11" spans="1:38" ht="12.75">
      <c r="A11" s="112"/>
      <c r="B11" s="116"/>
      <c r="C11" s="111" t="s">
        <v>343</v>
      </c>
      <c r="D11" s="112"/>
      <c r="E11" s="18"/>
      <c r="F11" s="109" t="s">
        <v>344</v>
      </c>
      <c r="G11" s="18"/>
      <c r="H11" s="18"/>
      <c r="I11" s="112"/>
      <c r="J11" s="112"/>
      <c r="K11" s="112"/>
      <c r="L11" s="112"/>
      <c r="M11" s="112"/>
      <c r="N11" s="112"/>
      <c r="O11" s="112"/>
      <c r="P11" s="112"/>
      <c r="Q11" s="112"/>
      <c r="R11" s="112"/>
      <c r="S11" s="112"/>
      <c r="T11" s="112"/>
      <c r="U11" s="112"/>
      <c r="V11" s="112"/>
      <c r="W11" s="112"/>
      <c r="X11" s="112"/>
      <c r="Y11" s="112"/>
      <c r="Z11" s="112"/>
      <c r="AA11" s="112"/>
      <c r="AB11" s="108"/>
      <c r="AC11" s="114"/>
      <c r="AD11" s="114"/>
      <c r="AE11" s="114"/>
      <c r="AF11" s="114"/>
      <c r="AG11" s="114"/>
      <c r="AH11" s="114"/>
      <c r="AI11" s="117"/>
      <c r="AJ11" s="114"/>
      <c r="AK11" s="108"/>
      <c r="AL11" s="13"/>
    </row>
    <row r="12" spans="1:38" ht="12.75">
      <c r="A12" s="119"/>
      <c r="B12" s="120"/>
      <c r="C12" s="122"/>
      <c r="D12" s="119"/>
      <c r="E12" s="122"/>
      <c r="F12" s="119"/>
      <c r="G12" s="122"/>
      <c r="H12" s="122"/>
      <c r="I12" s="119"/>
      <c r="J12" s="119"/>
      <c r="K12" s="119"/>
      <c r="L12" s="119"/>
      <c r="M12" s="119"/>
      <c r="N12" s="119"/>
      <c r="O12" s="119"/>
      <c r="P12" s="119"/>
      <c r="Q12" s="119"/>
      <c r="R12" s="119"/>
      <c r="S12" s="112"/>
      <c r="T12" s="112"/>
      <c r="U12" s="112"/>
      <c r="V12" s="112"/>
      <c r="W12" s="112"/>
      <c r="X12" s="112"/>
      <c r="Y12" s="112"/>
      <c r="Z12" s="112"/>
      <c r="AA12" s="112"/>
      <c r="AB12" s="13"/>
      <c r="AC12" s="124"/>
      <c r="AD12" s="114"/>
      <c r="AE12" s="124"/>
      <c r="AF12" s="124"/>
      <c r="AG12" s="114"/>
      <c r="AH12" s="124"/>
      <c r="AI12" s="117"/>
      <c r="AJ12" s="114"/>
      <c r="AK12" s="13"/>
      <c r="AL12" s="16">
        <v>0</v>
      </c>
    </row>
    <row r="13" spans="1:38" ht="12.75">
      <c r="A13" s="109">
        <v>2</v>
      </c>
      <c r="B13" s="110" t="s">
        <v>93</v>
      </c>
      <c r="C13" s="111" t="s">
        <v>345</v>
      </c>
      <c r="D13" s="109">
        <v>2</v>
      </c>
      <c r="E13" s="111">
        <v>45</v>
      </c>
      <c r="F13" s="109">
        <v>101124</v>
      </c>
      <c r="G13" s="111">
        <v>12</v>
      </c>
      <c r="H13" s="111">
        <v>1</v>
      </c>
      <c r="I13" s="109">
        <v>4</v>
      </c>
      <c r="J13" s="109">
        <v>4</v>
      </c>
      <c r="K13" s="109">
        <v>4</v>
      </c>
      <c r="L13" s="109">
        <v>4</v>
      </c>
      <c r="M13" s="109">
        <v>4</v>
      </c>
      <c r="N13" s="109">
        <v>4</v>
      </c>
      <c r="O13" s="109">
        <v>4</v>
      </c>
      <c r="P13" s="109">
        <v>4</v>
      </c>
      <c r="Q13" s="109">
        <v>4</v>
      </c>
      <c r="R13" s="109">
        <v>4</v>
      </c>
      <c r="S13" s="112"/>
      <c r="T13" s="112"/>
      <c r="U13" s="112"/>
      <c r="V13" s="112"/>
      <c r="W13" s="112"/>
      <c r="X13" s="112"/>
      <c r="Y13" s="112"/>
      <c r="Z13" s="112"/>
      <c r="AA13" s="112"/>
      <c r="AB13" s="16">
        <v>40</v>
      </c>
      <c r="AC13" s="113">
        <v>106</v>
      </c>
      <c r="AD13" s="114"/>
      <c r="AE13" s="113">
        <v>0</v>
      </c>
      <c r="AF13" s="113">
        <v>106</v>
      </c>
      <c r="AG13" s="113">
        <v>75</v>
      </c>
      <c r="AH13" s="113">
        <f>AF13-AG13</f>
        <v>31</v>
      </c>
      <c r="AI13" s="117"/>
      <c r="AJ13" s="114"/>
      <c r="AK13" s="16" t="s">
        <v>153</v>
      </c>
      <c r="AL13" s="16">
        <v>40</v>
      </c>
    </row>
    <row r="14" spans="1:38" ht="12.75">
      <c r="A14" s="112"/>
      <c r="B14" s="116"/>
      <c r="C14" s="111" t="s">
        <v>346</v>
      </c>
      <c r="D14" s="109">
        <v>1</v>
      </c>
      <c r="E14" s="111">
        <v>32</v>
      </c>
      <c r="F14" s="109">
        <v>101124</v>
      </c>
      <c r="G14" s="111">
        <v>12</v>
      </c>
      <c r="H14" s="111">
        <v>0.75</v>
      </c>
      <c r="I14" s="112"/>
      <c r="J14" s="112"/>
      <c r="K14" s="109">
        <v>4</v>
      </c>
      <c r="L14" s="109">
        <v>4</v>
      </c>
      <c r="M14" s="109">
        <v>4</v>
      </c>
      <c r="N14" s="109">
        <v>4</v>
      </c>
      <c r="O14" s="109">
        <v>4</v>
      </c>
      <c r="P14" s="109">
        <v>4</v>
      </c>
      <c r="Q14" s="109">
        <v>4</v>
      </c>
      <c r="R14" s="109">
        <v>4</v>
      </c>
      <c r="S14" s="119"/>
      <c r="T14" s="119"/>
      <c r="U14" s="119"/>
      <c r="V14" s="119"/>
      <c r="W14" s="119"/>
      <c r="X14" s="112"/>
      <c r="Y14" s="112"/>
      <c r="Z14" s="112"/>
      <c r="AA14" s="112"/>
      <c r="AB14" s="16">
        <v>14</v>
      </c>
      <c r="AC14" s="114"/>
      <c r="AD14" s="114"/>
      <c r="AE14" s="114"/>
      <c r="AF14" s="114"/>
      <c r="AG14" s="114"/>
      <c r="AH14" s="114"/>
      <c r="AI14" s="117"/>
      <c r="AJ14" s="114"/>
      <c r="AK14" s="16" t="e">
        <v>#N/A</v>
      </c>
      <c r="AL14" s="16">
        <v>32</v>
      </c>
    </row>
    <row r="15" spans="1:38" ht="12.75">
      <c r="A15" s="112"/>
      <c r="B15" s="116"/>
      <c r="C15" s="111" t="s">
        <v>347</v>
      </c>
      <c r="D15" s="109">
        <v>1.5</v>
      </c>
      <c r="E15" s="111">
        <v>33.75</v>
      </c>
      <c r="F15" s="109">
        <v>110152</v>
      </c>
      <c r="G15" s="111">
        <v>60</v>
      </c>
      <c r="H15" s="111">
        <v>1</v>
      </c>
      <c r="I15" s="112"/>
      <c r="J15" s="112"/>
      <c r="K15" s="112"/>
      <c r="L15" s="112"/>
      <c r="M15" s="112"/>
      <c r="N15" s="112"/>
      <c r="O15" s="112"/>
      <c r="P15" s="109">
        <v>4</v>
      </c>
      <c r="Q15" s="109">
        <v>4</v>
      </c>
      <c r="R15" s="109">
        <v>4</v>
      </c>
      <c r="S15" s="109">
        <v>4</v>
      </c>
      <c r="T15" s="109">
        <v>4</v>
      </c>
      <c r="U15" s="109">
        <v>4</v>
      </c>
      <c r="V15" s="109">
        <v>4</v>
      </c>
      <c r="W15" s="109">
        <v>4</v>
      </c>
      <c r="X15" s="112"/>
      <c r="Y15" s="112"/>
      <c r="Z15" s="112"/>
      <c r="AA15" s="112"/>
      <c r="AB15" s="16">
        <v>30</v>
      </c>
      <c r="AC15" s="114"/>
      <c r="AD15" s="114"/>
      <c r="AE15" s="114"/>
      <c r="AF15" s="114"/>
      <c r="AG15" s="114"/>
      <c r="AH15" s="114"/>
      <c r="AI15" s="117"/>
      <c r="AJ15" s="114"/>
      <c r="AK15" s="16" t="e">
        <v>#N/A</v>
      </c>
      <c r="AL15" s="16">
        <v>32</v>
      </c>
    </row>
    <row r="16" spans="1:38" ht="12.75">
      <c r="A16" s="112"/>
      <c r="B16" s="116"/>
      <c r="C16" s="111" t="s">
        <v>348</v>
      </c>
      <c r="D16" s="109">
        <v>0.5</v>
      </c>
      <c r="E16" s="111">
        <v>16</v>
      </c>
      <c r="F16" s="109">
        <v>110152</v>
      </c>
      <c r="G16" s="111">
        <v>30</v>
      </c>
      <c r="H16" s="111">
        <v>1.1000000000000001</v>
      </c>
      <c r="I16" s="112"/>
      <c r="J16" s="112"/>
      <c r="K16" s="112"/>
      <c r="L16" s="112"/>
      <c r="M16" s="112"/>
      <c r="N16" s="112"/>
      <c r="O16" s="112"/>
      <c r="P16" s="112"/>
      <c r="Q16" s="112"/>
      <c r="R16" s="112"/>
      <c r="S16" s="112"/>
      <c r="T16" s="109">
        <v>4</v>
      </c>
      <c r="U16" s="109">
        <v>4</v>
      </c>
      <c r="V16" s="109">
        <v>4</v>
      </c>
      <c r="W16" s="109">
        <v>4</v>
      </c>
      <c r="X16" s="112"/>
      <c r="Y16" s="112"/>
      <c r="Z16" s="112"/>
      <c r="AA16" s="112"/>
      <c r="AB16" s="16">
        <v>11</v>
      </c>
      <c r="AC16" s="114"/>
      <c r="AD16" s="114"/>
      <c r="AE16" s="114"/>
      <c r="AF16" s="114"/>
      <c r="AG16" s="114"/>
      <c r="AH16" s="114"/>
      <c r="AI16" s="117"/>
      <c r="AJ16" s="114"/>
      <c r="AK16" s="16" t="e">
        <v>#N/A</v>
      </c>
      <c r="AL16" s="16">
        <v>16</v>
      </c>
    </row>
    <row r="17" spans="1:38" ht="12.75">
      <c r="A17" s="112"/>
      <c r="B17" s="116"/>
      <c r="C17" s="111" t="s">
        <v>348</v>
      </c>
      <c r="D17" s="109">
        <v>0.5</v>
      </c>
      <c r="E17" s="111">
        <v>16</v>
      </c>
      <c r="F17" s="109">
        <v>110152</v>
      </c>
      <c r="G17" s="111">
        <v>30</v>
      </c>
      <c r="H17" s="111">
        <v>1.1000000000000001</v>
      </c>
      <c r="I17" s="112"/>
      <c r="J17" s="112"/>
      <c r="K17" s="112"/>
      <c r="L17" s="112"/>
      <c r="M17" s="112"/>
      <c r="N17" s="112"/>
      <c r="O17" s="112"/>
      <c r="P17" s="112"/>
      <c r="Q17" s="112"/>
      <c r="R17" s="112"/>
      <c r="S17" s="112"/>
      <c r="T17" s="109">
        <v>4</v>
      </c>
      <c r="U17" s="109">
        <v>4</v>
      </c>
      <c r="V17" s="109">
        <v>4</v>
      </c>
      <c r="W17" s="109">
        <v>4</v>
      </c>
      <c r="X17" s="112"/>
      <c r="Y17" s="112"/>
      <c r="Z17" s="112"/>
      <c r="AA17" s="112"/>
      <c r="AB17" s="16">
        <v>11</v>
      </c>
      <c r="AC17" s="114"/>
      <c r="AD17" s="114"/>
      <c r="AE17" s="114"/>
      <c r="AF17" s="114"/>
      <c r="AG17" s="114"/>
      <c r="AH17" s="114"/>
      <c r="AI17" s="117"/>
      <c r="AJ17" s="114"/>
      <c r="AK17" s="16" t="e">
        <v>#N/A</v>
      </c>
      <c r="AL17" s="16">
        <v>16</v>
      </c>
    </row>
    <row r="18" spans="1:38" ht="12.75">
      <c r="A18" s="119"/>
      <c r="B18" s="120"/>
      <c r="C18" s="122"/>
      <c r="D18" s="119"/>
      <c r="E18" s="122"/>
      <c r="F18" s="119"/>
      <c r="G18" s="122"/>
      <c r="H18" s="122"/>
      <c r="I18" s="112"/>
      <c r="J18" s="112"/>
      <c r="K18" s="112"/>
      <c r="L18" s="112"/>
      <c r="M18" s="112"/>
      <c r="N18" s="112"/>
      <c r="O18" s="112"/>
      <c r="P18" s="112"/>
      <c r="Q18" s="112"/>
      <c r="R18" s="112"/>
      <c r="S18" s="119"/>
      <c r="T18" s="119"/>
      <c r="U18" s="119"/>
      <c r="V18" s="119"/>
      <c r="W18" s="119"/>
      <c r="X18" s="119"/>
      <c r="Y18" s="119"/>
      <c r="Z18" s="119"/>
      <c r="AA18" s="112"/>
      <c r="AB18" s="13"/>
      <c r="AC18" s="124"/>
      <c r="AD18" s="114"/>
      <c r="AE18" s="114"/>
      <c r="AF18" s="124"/>
      <c r="AG18" s="124"/>
      <c r="AH18" s="114"/>
      <c r="AI18" s="128"/>
      <c r="AJ18" s="114"/>
      <c r="AK18" s="13"/>
      <c r="AL18" s="16">
        <v>0</v>
      </c>
    </row>
    <row r="19" spans="1:38" ht="12.75">
      <c r="A19" s="109">
        <v>3</v>
      </c>
      <c r="B19" s="110" t="s">
        <v>9</v>
      </c>
      <c r="C19" s="111" t="s">
        <v>341</v>
      </c>
      <c r="D19" s="109">
        <v>4</v>
      </c>
      <c r="E19" s="111">
        <v>90</v>
      </c>
      <c r="F19" s="109">
        <v>101131</v>
      </c>
      <c r="G19" s="111">
        <v>13</v>
      </c>
      <c r="H19" s="111">
        <v>1</v>
      </c>
      <c r="I19" s="119"/>
      <c r="J19" s="119"/>
      <c r="K19" s="119"/>
      <c r="L19" s="119"/>
      <c r="M19" s="119"/>
      <c r="N19" s="119"/>
      <c r="O19" s="119"/>
      <c r="P19" s="119"/>
      <c r="Q19" s="119"/>
      <c r="R19" s="119"/>
      <c r="S19" s="109" t="s">
        <v>134</v>
      </c>
      <c r="T19" s="109" t="s">
        <v>134</v>
      </c>
      <c r="U19" s="109" t="s">
        <v>134</v>
      </c>
      <c r="V19" s="109" t="s">
        <v>134</v>
      </c>
      <c r="W19" s="109" t="s">
        <v>134</v>
      </c>
      <c r="X19" s="109" t="s">
        <v>134</v>
      </c>
      <c r="Y19" s="109" t="s">
        <v>134</v>
      </c>
      <c r="Z19" s="109" t="s">
        <v>134</v>
      </c>
      <c r="AA19" s="119"/>
      <c r="AB19" s="16">
        <v>26</v>
      </c>
      <c r="AC19" s="113">
        <v>241</v>
      </c>
      <c r="AD19" s="114"/>
      <c r="AE19" s="114"/>
      <c r="AF19" s="113">
        <v>241</v>
      </c>
      <c r="AG19" s="113">
        <v>275</v>
      </c>
      <c r="AH19" s="114"/>
      <c r="AI19" s="115">
        <v>34</v>
      </c>
      <c r="AJ19" s="114"/>
      <c r="AK19" s="16" t="s">
        <v>10</v>
      </c>
      <c r="AL19" s="16">
        <v>0</v>
      </c>
    </row>
    <row r="20" spans="1:38" ht="12.75">
      <c r="A20" s="112"/>
      <c r="B20" s="116"/>
      <c r="C20" s="111" t="s">
        <v>303</v>
      </c>
      <c r="D20" s="109">
        <v>4</v>
      </c>
      <c r="E20" s="111">
        <v>90</v>
      </c>
      <c r="F20" s="109">
        <v>101133</v>
      </c>
      <c r="G20" s="111">
        <v>19</v>
      </c>
      <c r="H20" s="111">
        <v>1.1000000000000001</v>
      </c>
      <c r="I20" s="109">
        <v>4</v>
      </c>
      <c r="J20" s="109">
        <v>4</v>
      </c>
      <c r="K20" s="109">
        <v>4</v>
      </c>
      <c r="L20" s="109">
        <v>4</v>
      </c>
      <c r="M20" s="109">
        <v>4</v>
      </c>
      <c r="N20" s="109">
        <v>4</v>
      </c>
      <c r="O20" s="109">
        <v>4</v>
      </c>
      <c r="P20" s="109">
        <v>4</v>
      </c>
      <c r="Q20" s="109">
        <v>4</v>
      </c>
      <c r="R20" s="109">
        <v>4</v>
      </c>
      <c r="S20" s="109">
        <v>4</v>
      </c>
      <c r="T20" s="109">
        <v>4</v>
      </c>
      <c r="U20" s="109">
        <v>4</v>
      </c>
      <c r="V20" s="109">
        <v>4</v>
      </c>
      <c r="W20" s="109">
        <v>4</v>
      </c>
      <c r="X20" s="109">
        <v>4</v>
      </c>
      <c r="Y20" s="109">
        <v>4</v>
      </c>
      <c r="Z20" s="109">
        <v>4</v>
      </c>
      <c r="AA20" s="109">
        <v>4</v>
      </c>
      <c r="AB20" s="16">
        <v>87</v>
      </c>
      <c r="AC20" s="114"/>
      <c r="AD20" s="114"/>
      <c r="AE20" s="114"/>
      <c r="AF20" s="114"/>
      <c r="AG20" s="114"/>
      <c r="AH20" s="114"/>
      <c r="AI20" s="117"/>
      <c r="AJ20" s="114"/>
      <c r="AK20" s="16" t="e">
        <v>#N/A</v>
      </c>
      <c r="AL20" s="16">
        <v>76</v>
      </c>
    </row>
    <row r="21" spans="1:38" ht="12.75">
      <c r="A21" s="112"/>
      <c r="B21" s="116"/>
      <c r="C21" s="111" t="s">
        <v>341</v>
      </c>
      <c r="D21" s="109">
        <v>4</v>
      </c>
      <c r="E21" s="111">
        <v>90</v>
      </c>
      <c r="F21" s="109">
        <v>101135</v>
      </c>
      <c r="G21" s="111">
        <v>12</v>
      </c>
      <c r="H21" s="111">
        <v>1</v>
      </c>
      <c r="I21" s="112"/>
      <c r="J21" s="112"/>
      <c r="K21" s="112"/>
      <c r="L21" s="112"/>
      <c r="M21" s="112"/>
      <c r="N21" s="112"/>
      <c r="O21" s="112"/>
      <c r="P21" s="112"/>
      <c r="Q21" s="112"/>
      <c r="R21" s="112"/>
      <c r="S21" s="109" t="s">
        <v>134</v>
      </c>
      <c r="T21" s="109" t="s">
        <v>134</v>
      </c>
      <c r="U21" s="109" t="s">
        <v>134</v>
      </c>
      <c r="V21" s="109" t="s">
        <v>134</v>
      </c>
      <c r="W21" s="109" t="s">
        <v>134</v>
      </c>
      <c r="X21" s="109" t="s">
        <v>134</v>
      </c>
      <c r="Y21" s="109" t="s">
        <v>134</v>
      </c>
      <c r="Z21" s="109" t="s">
        <v>134</v>
      </c>
      <c r="AA21" s="112"/>
      <c r="AB21" s="16">
        <v>24</v>
      </c>
      <c r="AC21" s="114"/>
      <c r="AD21" s="114"/>
      <c r="AE21" s="114"/>
      <c r="AF21" s="114"/>
      <c r="AG21" s="114"/>
      <c r="AH21" s="114"/>
      <c r="AI21" s="117"/>
      <c r="AJ21" s="114"/>
      <c r="AK21" s="16" t="e">
        <v>#N/A</v>
      </c>
      <c r="AL21" s="16">
        <v>0</v>
      </c>
    </row>
    <row r="22" spans="1:38" ht="12.75">
      <c r="A22" s="112"/>
      <c r="B22" s="116"/>
      <c r="C22" s="111" t="s">
        <v>350</v>
      </c>
      <c r="D22" s="109">
        <v>4</v>
      </c>
      <c r="E22" s="111">
        <v>90</v>
      </c>
      <c r="F22" s="109">
        <v>101141</v>
      </c>
      <c r="G22" s="111">
        <v>10</v>
      </c>
      <c r="H22" s="111">
        <v>1</v>
      </c>
      <c r="I22" s="112"/>
      <c r="J22" s="112"/>
      <c r="K22" s="112"/>
      <c r="L22" s="112"/>
      <c r="M22" s="112"/>
      <c r="N22" s="112"/>
      <c r="O22" s="112"/>
      <c r="P22" s="112"/>
      <c r="Q22" s="112"/>
      <c r="R22" s="112"/>
      <c r="S22" s="109" t="s">
        <v>134</v>
      </c>
      <c r="T22" s="109" t="s">
        <v>134</v>
      </c>
      <c r="U22" s="109" t="s">
        <v>134</v>
      </c>
      <c r="V22" s="109" t="s">
        <v>134</v>
      </c>
      <c r="W22" s="109" t="s">
        <v>134</v>
      </c>
      <c r="X22" s="109" t="s">
        <v>134</v>
      </c>
      <c r="Y22" s="109" t="s">
        <v>134</v>
      </c>
      <c r="Z22" s="109" t="s">
        <v>134</v>
      </c>
      <c r="AA22" s="112"/>
      <c r="AB22" s="16">
        <v>20</v>
      </c>
      <c r="AC22" s="114"/>
      <c r="AD22" s="114"/>
      <c r="AE22" s="114"/>
      <c r="AF22" s="114"/>
      <c r="AG22" s="114"/>
      <c r="AH22" s="114"/>
      <c r="AI22" s="117"/>
      <c r="AJ22" s="114"/>
      <c r="AK22" s="16" t="e">
        <v>#N/A</v>
      </c>
      <c r="AL22" s="16">
        <v>0</v>
      </c>
    </row>
    <row r="23" spans="1:38" ht="12.75">
      <c r="A23" s="112"/>
      <c r="B23" s="116"/>
      <c r="C23" s="111" t="s">
        <v>350</v>
      </c>
      <c r="D23" s="109">
        <v>4</v>
      </c>
      <c r="E23" s="111">
        <v>90</v>
      </c>
      <c r="F23" s="109">
        <v>101141</v>
      </c>
      <c r="G23" s="111">
        <v>4</v>
      </c>
      <c r="H23" s="111">
        <v>1</v>
      </c>
      <c r="I23" s="112"/>
      <c r="J23" s="112"/>
      <c r="K23" s="112"/>
      <c r="L23" s="112"/>
      <c r="M23" s="112"/>
      <c r="N23" s="112"/>
      <c r="O23" s="112"/>
      <c r="P23" s="112"/>
      <c r="Q23" s="112"/>
      <c r="R23" s="112"/>
      <c r="S23" s="109" t="s">
        <v>134</v>
      </c>
      <c r="T23" s="109" t="s">
        <v>134</v>
      </c>
      <c r="U23" s="109" t="s">
        <v>134</v>
      </c>
      <c r="V23" s="109" t="s">
        <v>134</v>
      </c>
      <c r="W23" s="109" t="s">
        <v>134</v>
      </c>
      <c r="X23" s="109" t="s">
        <v>134</v>
      </c>
      <c r="Y23" s="109" t="s">
        <v>134</v>
      </c>
      <c r="Z23" s="109" t="s">
        <v>134</v>
      </c>
      <c r="AA23" s="112"/>
      <c r="AB23" s="16">
        <v>8</v>
      </c>
      <c r="AC23" s="114"/>
      <c r="AD23" s="114"/>
      <c r="AE23" s="114"/>
      <c r="AF23" s="114"/>
      <c r="AG23" s="114"/>
      <c r="AH23" s="114"/>
      <c r="AI23" s="117"/>
      <c r="AJ23" s="114"/>
      <c r="AK23" s="16" t="e">
        <v>#N/A</v>
      </c>
      <c r="AL23" s="16">
        <v>0</v>
      </c>
    </row>
    <row r="24" spans="1:38" ht="12.75">
      <c r="A24" s="112"/>
      <c r="B24" s="116"/>
      <c r="C24" s="111" t="s">
        <v>341</v>
      </c>
      <c r="D24" s="109">
        <v>4</v>
      </c>
      <c r="E24" s="111">
        <v>90</v>
      </c>
      <c r="F24" s="109">
        <v>101135</v>
      </c>
      <c r="G24" s="111">
        <v>12</v>
      </c>
      <c r="H24" s="111">
        <v>1</v>
      </c>
      <c r="I24" s="112"/>
      <c r="J24" s="112"/>
      <c r="K24" s="112"/>
      <c r="L24" s="112"/>
      <c r="M24" s="112"/>
      <c r="N24" s="112"/>
      <c r="O24" s="112"/>
      <c r="P24" s="112"/>
      <c r="Q24" s="112"/>
      <c r="R24" s="112"/>
      <c r="S24" s="109" t="s">
        <v>134</v>
      </c>
      <c r="T24" s="109" t="s">
        <v>134</v>
      </c>
      <c r="U24" s="109" t="s">
        <v>134</v>
      </c>
      <c r="V24" s="109" t="s">
        <v>134</v>
      </c>
      <c r="W24" s="109" t="s">
        <v>134</v>
      </c>
      <c r="X24" s="109" t="s">
        <v>134</v>
      </c>
      <c r="Y24" s="109" t="s">
        <v>134</v>
      </c>
      <c r="Z24" s="109" t="s">
        <v>134</v>
      </c>
      <c r="AA24" s="112"/>
      <c r="AB24" s="16">
        <v>24</v>
      </c>
      <c r="AC24" s="114"/>
      <c r="AD24" s="114"/>
      <c r="AE24" s="114"/>
      <c r="AF24" s="114"/>
      <c r="AG24" s="114"/>
      <c r="AH24" s="114"/>
      <c r="AI24" s="117"/>
      <c r="AJ24" s="114"/>
      <c r="AK24" s="16" t="e">
        <v>#N/A</v>
      </c>
      <c r="AL24" s="16">
        <v>0</v>
      </c>
    </row>
    <row r="25" spans="1:38" ht="12.75">
      <c r="A25" s="119"/>
      <c r="B25" s="120"/>
      <c r="C25" s="111" t="s">
        <v>347</v>
      </c>
      <c r="D25" s="109">
        <v>1.5</v>
      </c>
      <c r="E25" s="111">
        <v>33.75</v>
      </c>
      <c r="F25" s="109">
        <v>110152</v>
      </c>
      <c r="G25" s="111">
        <v>60</v>
      </c>
      <c r="H25" s="111">
        <v>1</v>
      </c>
      <c r="I25" s="112"/>
      <c r="J25" s="112"/>
      <c r="K25" s="112"/>
      <c r="L25" s="112"/>
      <c r="M25" s="112"/>
      <c r="N25" s="112"/>
      <c r="O25" s="112"/>
      <c r="P25" s="109">
        <v>4</v>
      </c>
      <c r="Q25" s="109">
        <v>4</v>
      </c>
      <c r="R25" s="109">
        <v>4</v>
      </c>
      <c r="S25" s="109">
        <v>4</v>
      </c>
      <c r="T25" s="109">
        <v>4</v>
      </c>
      <c r="U25" s="109">
        <v>4</v>
      </c>
      <c r="V25" s="109">
        <v>4</v>
      </c>
      <c r="W25" s="109">
        <v>4</v>
      </c>
      <c r="X25" s="119"/>
      <c r="Y25" s="119"/>
      <c r="Z25" s="119"/>
      <c r="AA25" s="112"/>
      <c r="AB25" s="16">
        <v>30</v>
      </c>
      <c r="AC25" s="124"/>
      <c r="AD25" s="114"/>
      <c r="AE25" s="124"/>
      <c r="AF25" s="124"/>
      <c r="AG25" s="124"/>
      <c r="AH25" s="124"/>
      <c r="AI25" s="117"/>
      <c r="AJ25" s="114"/>
      <c r="AK25" s="13"/>
      <c r="AL25" s="13"/>
    </row>
    <row r="26" spans="1:38" ht="12.75">
      <c r="A26" s="112"/>
      <c r="B26" s="116"/>
      <c r="C26" s="111" t="s">
        <v>348</v>
      </c>
      <c r="D26" s="109">
        <v>0.5</v>
      </c>
      <c r="E26" s="111">
        <v>16</v>
      </c>
      <c r="F26" s="109">
        <v>110152</v>
      </c>
      <c r="G26" s="111">
        <v>30</v>
      </c>
      <c r="H26" s="111">
        <v>1.1000000000000001</v>
      </c>
      <c r="I26" s="119"/>
      <c r="J26" s="119"/>
      <c r="K26" s="119"/>
      <c r="L26" s="119"/>
      <c r="M26" s="119"/>
      <c r="N26" s="119"/>
      <c r="O26" s="119"/>
      <c r="P26" s="119"/>
      <c r="Q26" s="119"/>
      <c r="R26" s="119"/>
      <c r="S26" s="112"/>
      <c r="T26" s="109">
        <v>4</v>
      </c>
      <c r="U26" s="109">
        <v>4</v>
      </c>
      <c r="V26" s="109">
        <v>4</v>
      </c>
      <c r="W26" s="109">
        <v>4</v>
      </c>
      <c r="X26" s="112"/>
      <c r="Y26" s="112"/>
      <c r="Z26" s="112"/>
      <c r="AA26" s="112"/>
      <c r="AB26" s="16">
        <v>22</v>
      </c>
      <c r="AC26" s="114"/>
      <c r="AD26" s="114"/>
      <c r="AE26" s="114"/>
      <c r="AF26" s="114"/>
      <c r="AG26" s="114"/>
      <c r="AH26" s="114"/>
      <c r="AI26" s="117"/>
      <c r="AJ26" s="113" t="s">
        <v>340</v>
      </c>
      <c r="AK26" s="13"/>
      <c r="AL26" s="13"/>
    </row>
    <row r="27" spans="1:38" ht="12.75">
      <c r="A27" s="112"/>
      <c r="B27" s="116"/>
      <c r="C27" s="122"/>
      <c r="D27" s="122"/>
      <c r="E27" s="122"/>
      <c r="F27" s="122"/>
      <c r="G27" s="122"/>
      <c r="H27" s="122"/>
      <c r="I27" s="108"/>
      <c r="J27" s="108"/>
      <c r="K27" s="13"/>
      <c r="L27" s="13"/>
      <c r="M27" s="13"/>
      <c r="N27" s="13"/>
      <c r="O27" s="13"/>
      <c r="P27" s="13"/>
      <c r="Q27" s="13"/>
      <c r="R27" s="13"/>
      <c r="S27" s="108"/>
      <c r="T27" s="108"/>
      <c r="U27" s="108"/>
      <c r="V27" s="108"/>
      <c r="W27" s="108"/>
      <c r="X27" s="108"/>
      <c r="Y27" s="108"/>
      <c r="Z27" s="108"/>
      <c r="AA27" s="108"/>
      <c r="AB27" s="13"/>
      <c r="AC27" s="108"/>
      <c r="AD27" s="108"/>
      <c r="AE27" s="108"/>
      <c r="AF27" s="108"/>
      <c r="AG27" s="108"/>
      <c r="AH27" s="108"/>
      <c r="AI27" s="15"/>
      <c r="AJ27" s="108"/>
      <c r="AK27" s="13"/>
      <c r="AL27" s="16">
        <v>0</v>
      </c>
    </row>
    <row r="28" spans="1:38" ht="12.75">
      <c r="A28" s="109">
        <v>4</v>
      </c>
      <c r="B28" s="110" t="s">
        <v>29</v>
      </c>
      <c r="C28" s="111" t="s">
        <v>341</v>
      </c>
      <c r="D28" s="109">
        <v>4</v>
      </c>
      <c r="E28" s="111">
        <v>90</v>
      </c>
      <c r="F28" s="109">
        <v>101131</v>
      </c>
      <c r="G28" s="111">
        <v>13</v>
      </c>
      <c r="H28" s="111">
        <v>1</v>
      </c>
      <c r="I28" s="112"/>
      <c r="J28" s="112"/>
      <c r="K28" s="119"/>
      <c r="L28" s="119"/>
      <c r="M28" s="119"/>
      <c r="N28" s="119"/>
      <c r="O28" s="119"/>
      <c r="P28" s="119"/>
      <c r="Q28" s="119"/>
      <c r="R28" s="119"/>
      <c r="S28" s="109" t="s">
        <v>134</v>
      </c>
      <c r="T28" s="109" t="s">
        <v>134</v>
      </c>
      <c r="U28" s="109" t="s">
        <v>134</v>
      </c>
      <c r="V28" s="109" t="s">
        <v>134</v>
      </c>
      <c r="W28" s="109" t="s">
        <v>134</v>
      </c>
      <c r="X28" s="109" t="s">
        <v>134</v>
      </c>
      <c r="Y28" s="109" t="s">
        <v>134</v>
      </c>
      <c r="Z28" s="109" t="s">
        <v>134</v>
      </c>
      <c r="AA28" s="112"/>
      <c r="AB28" s="16">
        <v>26</v>
      </c>
      <c r="AC28" s="113">
        <v>239</v>
      </c>
      <c r="AD28" s="114"/>
      <c r="AE28" s="113">
        <v>40</v>
      </c>
      <c r="AF28" s="113">
        <v>279</v>
      </c>
      <c r="AG28" s="113">
        <v>138</v>
      </c>
      <c r="AH28" s="113">
        <v>141</v>
      </c>
      <c r="AI28" s="117"/>
      <c r="AJ28" s="114"/>
      <c r="AK28" s="16" t="s">
        <v>10</v>
      </c>
      <c r="AL28" s="16">
        <v>0</v>
      </c>
    </row>
    <row r="29" spans="1:38" ht="12.75">
      <c r="A29" s="112"/>
      <c r="B29" s="116"/>
      <c r="C29" s="111" t="s">
        <v>354</v>
      </c>
      <c r="D29" s="109">
        <v>2</v>
      </c>
      <c r="E29" s="111">
        <v>45</v>
      </c>
      <c r="F29" s="109">
        <v>101141</v>
      </c>
      <c r="G29" s="111">
        <v>31</v>
      </c>
      <c r="H29" s="111">
        <v>1</v>
      </c>
      <c r="I29" s="109">
        <v>4</v>
      </c>
      <c r="J29" s="109">
        <v>4</v>
      </c>
      <c r="K29" s="109">
        <v>4</v>
      </c>
      <c r="L29" s="109">
        <v>4</v>
      </c>
      <c r="M29" s="109">
        <v>4</v>
      </c>
      <c r="N29" s="109">
        <v>4</v>
      </c>
      <c r="O29" s="109">
        <v>4</v>
      </c>
      <c r="P29" s="109">
        <v>4</v>
      </c>
      <c r="Q29" s="109">
        <v>4</v>
      </c>
      <c r="R29" s="109">
        <v>4</v>
      </c>
      <c r="S29" s="112"/>
      <c r="T29" s="112"/>
      <c r="U29" s="112"/>
      <c r="V29" s="112"/>
      <c r="W29" s="112"/>
      <c r="X29" s="112"/>
      <c r="Y29" s="112"/>
      <c r="Z29" s="112"/>
      <c r="AA29" s="112"/>
      <c r="AB29" s="16">
        <v>40</v>
      </c>
      <c r="AC29" s="114"/>
      <c r="AD29" s="114"/>
      <c r="AE29" s="114"/>
      <c r="AF29" s="114"/>
      <c r="AG29" s="114"/>
      <c r="AH29" s="114"/>
      <c r="AI29" s="117"/>
      <c r="AJ29" s="114"/>
      <c r="AK29" s="16" t="e">
        <v>#N/A</v>
      </c>
      <c r="AL29" s="16">
        <v>40</v>
      </c>
    </row>
    <row r="30" spans="1:38" ht="12.75">
      <c r="A30" s="112"/>
      <c r="B30" s="116"/>
      <c r="C30" s="111" t="s">
        <v>356</v>
      </c>
      <c r="D30" s="109">
        <v>2</v>
      </c>
      <c r="E30" s="111">
        <v>64</v>
      </c>
      <c r="F30" s="109">
        <v>101141</v>
      </c>
      <c r="G30" s="111">
        <v>31</v>
      </c>
      <c r="H30" s="111">
        <v>1.2</v>
      </c>
      <c r="I30" s="112"/>
      <c r="J30" s="112"/>
      <c r="K30" s="109">
        <v>4</v>
      </c>
      <c r="L30" s="109">
        <v>4</v>
      </c>
      <c r="M30" s="109">
        <v>4</v>
      </c>
      <c r="N30" s="109">
        <v>4</v>
      </c>
      <c r="O30" s="109">
        <v>4</v>
      </c>
      <c r="P30" s="109">
        <v>4</v>
      </c>
      <c r="Q30" s="109">
        <v>4</v>
      </c>
      <c r="R30" s="109">
        <v>4</v>
      </c>
      <c r="S30" s="112"/>
      <c r="T30" s="112"/>
      <c r="U30" s="112"/>
      <c r="V30" s="112"/>
      <c r="W30" s="112"/>
      <c r="X30" s="112"/>
      <c r="Y30" s="112"/>
      <c r="Z30" s="112"/>
      <c r="AA30" s="112"/>
      <c r="AB30" s="16">
        <v>46</v>
      </c>
      <c r="AC30" s="114"/>
      <c r="AD30" s="114"/>
      <c r="AE30" s="114"/>
      <c r="AF30" s="114"/>
      <c r="AG30" s="114"/>
      <c r="AH30" s="114"/>
      <c r="AI30" s="117"/>
      <c r="AJ30" s="114"/>
      <c r="AK30" s="16" t="e">
        <v>#N/A</v>
      </c>
      <c r="AL30" s="16">
        <v>32</v>
      </c>
    </row>
    <row r="31" spans="1:38" ht="12.75">
      <c r="A31" s="112"/>
      <c r="B31" s="116"/>
      <c r="C31" s="111" t="s">
        <v>354</v>
      </c>
      <c r="D31" s="109">
        <v>2</v>
      </c>
      <c r="E31" s="111">
        <v>45</v>
      </c>
      <c r="F31" s="109">
        <v>101144</v>
      </c>
      <c r="G31" s="111">
        <v>30</v>
      </c>
      <c r="H31" s="111">
        <v>1</v>
      </c>
      <c r="I31" s="109">
        <v>4</v>
      </c>
      <c r="J31" s="109">
        <v>4</v>
      </c>
      <c r="K31" s="109">
        <v>4</v>
      </c>
      <c r="L31" s="109">
        <v>4</v>
      </c>
      <c r="M31" s="109">
        <v>4</v>
      </c>
      <c r="N31" s="109">
        <v>4</v>
      </c>
      <c r="O31" s="109">
        <v>4</v>
      </c>
      <c r="P31" s="109">
        <v>4</v>
      </c>
      <c r="Q31" s="109">
        <v>4</v>
      </c>
      <c r="R31" s="109">
        <v>4</v>
      </c>
      <c r="S31" s="112"/>
      <c r="T31" s="112"/>
      <c r="U31" s="112"/>
      <c r="V31" s="112"/>
      <c r="W31" s="112"/>
      <c r="X31" s="112"/>
      <c r="Y31" s="112"/>
      <c r="Z31" s="112"/>
      <c r="AA31" s="112"/>
      <c r="AB31" s="16">
        <v>40</v>
      </c>
      <c r="AC31" s="114"/>
      <c r="AD31" s="114"/>
      <c r="AE31" s="114"/>
      <c r="AF31" s="114"/>
      <c r="AG31" s="114"/>
      <c r="AH31" s="114"/>
      <c r="AI31" s="117"/>
      <c r="AJ31" s="114"/>
      <c r="AK31" s="16" t="e">
        <v>#N/A</v>
      </c>
      <c r="AL31" s="16">
        <v>40</v>
      </c>
    </row>
    <row r="32" spans="1:38" ht="12.75">
      <c r="A32" s="112"/>
      <c r="B32" s="116"/>
      <c r="C32" s="111" t="s">
        <v>354</v>
      </c>
      <c r="D32" s="109">
        <v>1</v>
      </c>
      <c r="E32" s="111">
        <v>22.5</v>
      </c>
      <c r="F32" s="109">
        <v>101144</v>
      </c>
      <c r="G32" s="111">
        <v>30</v>
      </c>
      <c r="H32" s="111">
        <v>1</v>
      </c>
      <c r="I32" s="112"/>
      <c r="J32" s="112"/>
      <c r="K32" s="109">
        <v>4</v>
      </c>
      <c r="L32" s="109">
        <v>4</v>
      </c>
      <c r="M32" s="109">
        <v>4</v>
      </c>
      <c r="N32" s="109">
        <v>4</v>
      </c>
      <c r="O32" s="109">
        <v>4</v>
      </c>
      <c r="P32" s="109">
        <v>4</v>
      </c>
      <c r="Q32" s="109">
        <v>4</v>
      </c>
      <c r="R32" s="109">
        <v>4</v>
      </c>
      <c r="S32" s="112"/>
      <c r="T32" s="112"/>
      <c r="U32" s="112"/>
      <c r="V32" s="112"/>
      <c r="W32" s="112"/>
      <c r="X32" s="112"/>
      <c r="Y32" s="112"/>
      <c r="Z32" s="112"/>
      <c r="AA32" s="112"/>
      <c r="AB32" s="16">
        <v>20</v>
      </c>
      <c r="AC32" s="114"/>
      <c r="AD32" s="114"/>
      <c r="AE32" s="114"/>
      <c r="AF32" s="114"/>
      <c r="AG32" s="114"/>
      <c r="AH32" s="114"/>
      <c r="AI32" s="117"/>
      <c r="AJ32" s="114"/>
      <c r="AK32" s="16" t="e">
        <v>#N/A</v>
      </c>
      <c r="AL32" s="16">
        <v>32</v>
      </c>
    </row>
    <row r="33" spans="1:38" ht="12.75">
      <c r="A33" s="112"/>
      <c r="B33" s="116"/>
      <c r="C33" s="111" t="s">
        <v>359</v>
      </c>
      <c r="D33" s="109">
        <v>2</v>
      </c>
      <c r="E33" s="111">
        <v>45</v>
      </c>
      <c r="F33" s="109">
        <v>101134</v>
      </c>
      <c r="G33" s="111">
        <v>37</v>
      </c>
      <c r="H33" s="111">
        <v>1</v>
      </c>
      <c r="I33" s="109">
        <v>4</v>
      </c>
      <c r="J33" s="109">
        <v>4</v>
      </c>
      <c r="K33" s="109">
        <v>4</v>
      </c>
      <c r="L33" s="109">
        <v>4</v>
      </c>
      <c r="M33" s="109">
        <v>4</v>
      </c>
      <c r="N33" s="109">
        <v>4</v>
      </c>
      <c r="O33" s="109">
        <v>4</v>
      </c>
      <c r="P33" s="109">
        <v>4</v>
      </c>
      <c r="Q33" s="109">
        <v>4</v>
      </c>
      <c r="R33" s="109">
        <v>4</v>
      </c>
      <c r="S33" s="112"/>
      <c r="T33" s="112"/>
      <c r="U33" s="112"/>
      <c r="V33" s="112"/>
      <c r="W33" s="112"/>
      <c r="X33" s="112"/>
      <c r="Y33" s="112"/>
      <c r="Z33" s="112"/>
      <c r="AA33" s="112"/>
      <c r="AB33" s="16">
        <v>40</v>
      </c>
      <c r="AC33" s="114"/>
      <c r="AD33" s="114"/>
      <c r="AE33" s="114"/>
      <c r="AF33" s="114"/>
      <c r="AG33" s="114"/>
      <c r="AH33" s="114"/>
      <c r="AI33" s="117"/>
      <c r="AJ33" s="114"/>
      <c r="AK33" s="16" t="e">
        <v>#N/A</v>
      </c>
      <c r="AL33" s="16">
        <v>40</v>
      </c>
    </row>
    <row r="34" spans="1:38" ht="12.75">
      <c r="A34" s="119"/>
      <c r="B34" s="120"/>
      <c r="C34" s="111" t="s">
        <v>360</v>
      </c>
      <c r="D34" s="109">
        <v>1</v>
      </c>
      <c r="E34" s="111">
        <v>32</v>
      </c>
      <c r="F34" s="109">
        <v>101134</v>
      </c>
      <c r="G34" s="111">
        <v>37</v>
      </c>
      <c r="H34" s="111">
        <v>1.4</v>
      </c>
      <c r="I34" s="112"/>
      <c r="J34" s="112"/>
      <c r="K34" s="109">
        <v>4</v>
      </c>
      <c r="L34" s="109">
        <v>4</v>
      </c>
      <c r="M34" s="109">
        <v>4</v>
      </c>
      <c r="N34" s="109">
        <v>4</v>
      </c>
      <c r="O34" s="109">
        <v>4</v>
      </c>
      <c r="P34" s="109">
        <v>4</v>
      </c>
      <c r="Q34" s="109">
        <v>4</v>
      </c>
      <c r="R34" s="109">
        <v>4</v>
      </c>
      <c r="S34" s="119"/>
      <c r="T34" s="119"/>
      <c r="U34" s="119"/>
      <c r="V34" s="119"/>
      <c r="W34" s="119"/>
      <c r="X34" s="119"/>
      <c r="Y34" s="119"/>
      <c r="Z34" s="119"/>
      <c r="AA34" s="112"/>
      <c r="AB34" s="16">
        <v>27</v>
      </c>
      <c r="AC34" s="124"/>
      <c r="AD34" s="114"/>
      <c r="AE34" s="114"/>
      <c r="AF34" s="124"/>
      <c r="AG34" s="124"/>
      <c r="AH34" s="114"/>
      <c r="AI34" s="128"/>
      <c r="AJ34" s="114"/>
      <c r="AK34" s="16" t="e">
        <v>#N/A</v>
      </c>
      <c r="AL34" s="16">
        <v>32</v>
      </c>
    </row>
    <row r="35" spans="1:38" ht="12.75">
      <c r="A35" s="112"/>
      <c r="B35" s="116"/>
      <c r="C35" s="111" t="s">
        <v>361</v>
      </c>
      <c r="D35" s="119"/>
      <c r="E35" s="122"/>
      <c r="F35" s="119"/>
      <c r="G35" s="122"/>
      <c r="H35" s="122"/>
      <c r="I35" s="112"/>
      <c r="J35" s="112"/>
      <c r="K35" s="112"/>
      <c r="L35" s="112"/>
      <c r="M35" s="112"/>
      <c r="N35" s="112"/>
      <c r="O35" s="112"/>
      <c r="P35" s="112"/>
      <c r="Q35" s="112"/>
      <c r="R35" s="112"/>
      <c r="S35" s="119"/>
      <c r="T35" s="119"/>
      <c r="U35" s="119"/>
      <c r="V35" s="119"/>
      <c r="W35" s="119"/>
      <c r="X35" s="119"/>
      <c r="Y35" s="119"/>
      <c r="Z35" s="119"/>
      <c r="AA35" s="112"/>
      <c r="AB35" s="13"/>
      <c r="AC35" s="114"/>
      <c r="AD35" s="114"/>
      <c r="AE35" s="114"/>
      <c r="AF35" s="114"/>
      <c r="AG35" s="114"/>
      <c r="AH35" s="114"/>
      <c r="AI35" s="117"/>
      <c r="AJ35" s="114"/>
      <c r="AK35" s="13"/>
      <c r="AL35" s="13"/>
    </row>
    <row r="36" spans="1:38" ht="12.75">
      <c r="A36" s="112"/>
      <c r="B36" s="116"/>
      <c r="C36" s="122"/>
      <c r="D36" s="119"/>
      <c r="E36" s="122"/>
      <c r="F36" s="119"/>
      <c r="G36" s="122"/>
      <c r="H36" s="122"/>
      <c r="I36" s="112"/>
      <c r="J36" s="112"/>
      <c r="K36" s="112"/>
      <c r="L36" s="112"/>
      <c r="M36" s="112"/>
      <c r="N36" s="112"/>
      <c r="O36" s="112"/>
      <c r="P36" s="112"/>
      <c r="Q36" s="112"/>
      <c r="R36" s="112"/>
      <c r="S36" s="119"/>
      <c r="T36" s="119"/>
      <c r="U36" s="119"/>
      <c r="V36" s="119"/>
      <c r="W36" s="119"/>
      <c r="X36" s="119"/>
      <c r="Y36" s="119"/>
      <c r="Z36" s="119"/>
      <c r="AA36" s="112"/>
      <c r="AB36" s="13"/>
      <c r="AC36" s="114"/>
      <c r="AD36" s="114"/>
      <c r="AE36" s="114"/>
      <c r="AF36" s="114"/>
      <c r="AG36" s="114"/>
      <c r="AH36" s="114"/>
      <c r="AI36" s="117"/>
      <c r="AJ36" s="114"/>
      <c r="AK36" s="13"/>
      <c r="AL36" s="16">
        <v>0</v>
      </c>
    </row>
    <row r="37" spans="1:38" ht="12.75">
      <c r="A37" s="109">
        <v>5</v>
      </c>
      <c r="B37" s="110" t="s">
        <v>26</v>
      </c>
      <c r="C37" s="111" t="s">
        <v>341</v>
      </c>
      <c r="D37" s="109">
        <v>4</v>
      </c>
      <c r="E37" s="111">
        <v>90</v>
      </c>
      <c r="F37" s="109">
        <v>101131</v>
      </c>
      <c r="G37" s="111">
        <v>13</v>
      </c>
      <c r="H37" s="111">
        <v>1</v>
      </c>
      <c r="I37" s="112"/>
      <c r="J37" s="112"/>
      <c r="K37" s="112"/>
      <c r="L37" s="112"/>
      <c r="M37" s="112"/>
      <c r="N37" s="112"/>
      <c r="O37" s="112"/>
      <c r="P37" s="112"/>
      <c r="Q37" s="119"/>
      <c r="R37" s="119"/>
      <c r="S37" s="109" t="s">
        <v>134</v>
      </c>
      <c r="T37" s="109" t="s">
        <v>134</v>
      </c>
      <c r="U37" s="109" t="s">
        <v>134</v>
      </c>
      <c r="V37" s="109" t="s">
        <v>134</v>
      </c>
      <c r="W37" s="109" t="s">
        <v>134</v>
      </c>
      <c r="X37" s="109" t="s">
        <v>134</v>
      </c>
      <c r="Y37" s="109" t="s">
        <v>134</v>
      </c>
      <c r="Z37" s="109" t="s">
        <v>134</v>
      </c>
      <c r="AA37" s="112"/>
      <c r="AB37" s="16">
        <v>26</v>
      </c>
      <c r="AC37" s="113">
        <v>308</v>
      </c>
      <c r="AD37" s="114"/>
      <c r="AE37" s="114"/>
      <c r="AF37" s="113">
        <v>308</v>
      </c>
      <c r="AG37" s="113">
        <v>275</v>
      </c>
      <c r="AH37" s="113">
        <v>33</v>
      </c>
      <c r="AI37" s="117"/>
      <c r="AJ37" s="114"/>
      <c r="AK37" s="16" t="s">
        <v>10</v>
      </c>
      <c r="AL37" s="16">
        <v>0</v>
      </c>
    </row>
    <row r="38" spans="1:38" ht="12.75">
      <c r="A38" s="112"/>
      <c r="B38" s="116"/>
      <c r="C38" s="111" t="s">
        <v>341</v>
      </c>
      <c r="D38" s="109">
        <v>4</v>
      </c>
      <c r="E38" s="111">
        <v>90</v>
      </c>
      <c r="F38" s="109">
        <v>101134</v>
      </c>
      <c r="G38" s="111">
        <v>12</v>
      </c>
      <c r="H38" s="111">
        <v>1</v>
      </c>
      <c r="I38" s="112"/>
      <c r="J38" s="112"/>
      <c r="K38" s="112"/>
      <c r="L38" s="112"/>
      <c r="M38" s="112"/>
      <c r="N38" s="112"/>
      <c r="O38" s="112"/>
      <c r="P38" s="112"/>
      <c r="Q38" s="112"/>
      <c r="R38" s="112"/>
      <c r="S38" s="109" t="s">
        <v>134</v>
      </c>
      <c r="T38" s="109" t="s">
        <v>134</v>
      </c>
      <c r="U38" s="109" t="s">
        <v>134</v>
      </c>
      <c r="V38" s="109" t="s">
        <v>134</v>
      </c>
      <c r="W38" s="109" t="s">
        <v>134</v>
      </c>
      <c r="X38" s="109" t="s">
        <v>134</v>
      </c>
      <c r="Y38" s="109" t="s">
        <v>134</v>
      </c>
      <c r="Z38" s="109" t="s">
        <v>134</v>
      </c>
      <c r="AA38" s="112"/>
      <c r="AB38" s="16">
        <v>24</v>
      </c>
      <c r="AC38" s="114"/>
      <c r="AD38" s="114"/>
      <c r="AE38" s="114"/>
      <c r="AF38" s="114"/>
      <c r="AG38" s="114"/>
      <c r="AH38" s="114"/>
      <c r="AI38" s="117"/>
      <c r="AJ38" s="114"/>
      <c r="AK38" s="16" t="e">
        <v>#N/A</v>
      </c>
      <c r="AL38" s="16">
        <v>0</v>
      </c>
    </row>
    <row r="39" spans="1:38" ht="12.75">
      <c r="A39" s="112"/>
      <c r="B39" s="116"/>
      <c r="C39" s="111" t="s">
        <v>350</v>
      </c>
      <c r="D39" s="109">
        <v>4</v>
      </c>
      <c r="E39" s="111">
        <v>90</v>
      </c>
      <c r="F39" s="109">
        <v>101144</v>
      </c>
      <c r="G39" s="111">
        <v>24</v>
      </c>
      <c r="H39" s="111">
        <v>1</v>
      </c>
      <c r="I39" s="112"/>
      <c r="J39" s="112"/>
      <c r="K39" s="112"/>
      <c r="L39" s="112"/>
      <c r="M39" s="112"/>
      <c r="N39" s="112"/>
      <c r="O39" s="112"/>
      <c r="P39" s="112"/>
      <c r="Q39" s="112"/>
      <c r="R39" s="112"/>
      <c r="S39" s="109" t="s">
        <v>134</v>
      </c>
      <c r="T39" s="109" t="s">
        <v>134</v>
      </c>
      <c r="U39" s="109" t="s">
        <v>134</v>
      </c>
      <c r="V39" s="109" t="s">
        <v>134</v>
      </c>
      <c r="W39" s="109" t="s">
        <v>134</v>
      </c>
      <c r="X39" s="109" t="s">
        <v>134</v>
      </c>
      <c r="Y39" s="109" t="s">
        <v>134</v>
      </c>
      <c r="Z39" s="109" t="s">
        <v>134</v>
      </c>
      <c r="AA39" s="112"/>
      <c r="AB39" s="16">
        <v>48</v>
      </c>
      <c r="AC39" s="114"/>
      <c r="AD39" s="114"/>
      <c r="AE39" s="114"/>
      <c r="AF39" s="114"/>
      <c r="AG39" s="114"/>
      <c r="AH39" s="114"/>
      <c r="AI39" s="117"/>
      <c r="AJ39" s="114"/>
      <c r="AK39" s="16" t="e">
        <v>#N/A</v>
      </c>
      <c r="AL39" s="16">
        <v>0</v>
      </c>
    </row>
    <row r="40" spans="1:38" ht="12.75">
      <c r="A40" s="112"/>
      <c r="B40" s="116"/>
      <c r="C40" s="111" t="s">
        <v>347</v>
      </c>
      <c r="D40" s="109">
        <v>1.5</v>
      </c>
      <c r="E40" s="111">
        <v>33.75</v>
      </c>
      <c r="F40" s="109">
        <v>101151</v>
      </c>
      <c r="G40" s="111">
        <v>52</v>
      </c>
      <c r="H40" s="111">
        <v>1</v>
      </c>
      <c r="I40" s="112"/>
      <c r="J40" s="112"/>
      <c r="K40" s="112"/>
      <c r="L40" s="112"/>
      <c r="M40" s="112"/>
      <c r="N40" s="112"/>
      <c r="O40" s="112"/>
      <c r="P40" s="119"/>
      <c r="Q40" s="109">
        <v>4</v>
      </c>
      <c r="R40" s="109">
        <v>4</v>
      </c>
      <c r="S40" s="109">
        <v>4</v>
      </c>
      <c r="T40" s="109">
        <v>4</v>
      </c>
      <c r="U40" s="109">
        <v>4</v>
      </c>
      <c r="V40" s="109">
        <v>4</v>
      </c>
      <c r="W40" s="109">
        <v>4</v>
      </c>
      <c r="X40" s="109">
        <v>4</v>
      </c>
      <c r="Y40" s="112"/>
      <c r="Z40" s="112"/>
      <c r="AA40" s="112"/>
      <c r="AB40" s="16">
        <v>30</v>
      </c>
      <c r="AC40" s="114"/>
      <c r="AD40" s="114"/>
      <c r="AE40" s="114"/>
      <c r="AF40" s="114"/>
      <c r="AG40" s="114"/>
      <c r="AH40" s="114"/>
      <c r="AI40" s="117"/>
      <c r="AJ40" s="114"/>
      <c r="AK40" s="16" t="e">
        <v>#N/A</v>
      </c>
      <c r="AL40" s="16">
        <v>32</v>
      </c>
    </row>
    <row r="41" spans="1:38" ht="12.75">
      <c r="A41" s="112"/>
      <c r="B41" s="116"/>
      <c r="C41" s="111" t="s">
        <v>348</v>
      </c>
      <c r="D41" s="109">
        <v>0.5</v>
      </c>
      <c r="E41" s="111">
        <v>16</v>
      </c>
      <c r="F41" s="109">
        <v>101151</v>
      </c>
      <c r="G41" s="111">
        <v>26</v>
      </c>
      <c r="H41" s="111">
        <v>1.1000000000000001</v>
      </c>
      <c r="I41" s="112"/>
      <c r="J41" s="112"/>
      <c r="K41" s="112"/>
      <c r="L41" s="112"/>
      <c r="M41" s="112"/>
      <c r="N41" s="112"/>
      <c r="O41" s="112"/>
      <c r="P41" s="112"/>
      <c r="Q41" s="112"/>
      <c r="R41" s="112"/>
      <c r="S41" s="112"/>
      <c r="T41" s="119"/>
      <c r="U41" s="109">
        <v>4</v>
      </c>
      <c r="V41" s="109">
        <v>4</v>
      </c>
      <c r="W41" s="109">
        <v>4</v>
      </c>
      <c r="X41" s="109">
        <v>4</v>
      </c>
      <c r="Y41" s="112"/>
      <c r="Z41" s="112"/>
      <c r="AA41" s="112"/>
      <c r="AB41" s="16">
        <v>11</v>
      </c>
      <c r="AC41" s="114"/>
      <c r="AD41" s="114"/>
      <c r="AE41" s="114"/>
      <c r="AF41" s="114"/>
      <c r="AG41" s="114"/>
      <c r="AH41" s="114"/>
      <c r="AI41" s="117"/>
      <c r="AJ41" s="114"/>
      <c r="AK41" s="16" t="e">
        <v>#N/A</v>
      </c>
      <c r="AL41" s="16">
        <v>16</v>
      </c>
    </row>
    <row r="42" spans="1:38" ht="12.75">
      <c r="A42" s="112"/>
      <c r="B42" s="116"/>
      <c r="C42" s="111" t="s">
        <v>348</v>
      </c>
      <c r="D42" s="109">
        <v>0.5</v>
      </c>
      <c r="E42" s="111">
        <v>16</v>
      </c>
      <c r="F42" s="109">
        <v>101151</v>
      </c>
      <c r="G42" s="111">
        <v>26</v>
      </c>
      <c r="H42" s="111">
        <v>1.1000000000000001</v>
      </c>
      <c r="I42" s="112"/>
      <c r="J42" s="112"/>
      <c r="K42" s="112"/>
      <c r="L42" s="112"/>
      <c r="M42" s="112"/>
      <c r="N42" s="112"/>
      <c r="O42" s="112"/>
      <c r="P42" s="112"/>
      <c r="Q42" s="112"/>
      <c r="R42" s="112"/>
      <c r="S42" s="112"/>
      <c r="T42" s="119"/>
      <c r="U42" s="109">
        <v>4</v>
      </c>
      <c r="V42" s="109">
        <v>4</v>
      </c>
      <c r="W42" s="109">
        <v>4</v>
      </c>
      <c r="X42" s="109">
        <v>4</v>
      </c>
      <c r="Y42" s="112"/>
      <c r="Z42" s="112"/>
      <c r="AA42" s="112"/>
      <c r="AB42" s="16">
        <v>11</v>
      </c>
      <c r="AC42" s="114"/>
      <c r="AD42" s="114"/>
      <c r="AE42" s="114"/>
      <c r="AF42" s="114"/>
      <c r="AG42" s="114"/>
      <c r="AH42" s="114"/>
      <c r="AI42" s="117"/>
      <c r="AJ42" s="114"/>
      <c r="AK42" s="16" t="e">
        <v>#N/A</v>
      </c>
      <c r="AL42" s="16">
        <v>16</v>
      </c>
    </row>
    <row r="43" spans="1:38" ht="12.75">
      <c r="A43" s="112"/>
      <c r="B43" s="116"/>
      <c r="C43" s="111" t="s">
        <v>347</v>
      </c>
      <c r="D43" s="109">
        <v>1.5</v>
      </c>
      <c r="E43" s="111">
        <v>33.75</v>
      </c>
      <c r="F43" s="109">
        <v>110151</v>
      </c>
      <c r="G43" s="111">
        <v>60</v>
      </c>
      <c r="H43" s="111">
        <v>1</v>
      </c>
      <c r="I43" s="119"/>
      <c r="J43" s="119"/>
      <c r="K43" s="119"/>
      <c r="L43" s="119"/>
      <c r="M43" s="119"/>
      <c r="N43" s="119"/>
      <c r="O43" s="119"/>
      <c r="P43" s="109">
        <v>4</v>
      </c>
      <c r="Q43" s="109">
        <v>4</v>
      </c>
      <c r="R43" s="109">
        <v>4</v>
      </c>
      <c r="S43" s="109">
        <v>4</v>
      </c>
      <c r="T43" s="109">
        <v>4</v>
      </c>
      <c r="U43" s="109">
        <v>4</v>
      </c>
      <c r="V43" s="109">
        <v>4</v>
      </c>
      <c r="W43" s="109">
        <v>4</v>
      </c>
      <c r="X43" s="112"/>
      <c r="Y43" s="112"/>
      <c r="Z43" s="112"/>
      <c r="AA43" s="112"/>
      <c r="AB43" s="16">
        <v>30</v>
      </c>
      <c r="AC43" s="114"/>
      <c r="AD43" s="114"/>
      <c r="AE43" s="114"/>
      <c r="AF43" s="114"/>
      <c r="AG43" s="114"/>
      <c r="AH43" s="114"/>
      <c r="AI43" s="117"/>
      <c r="AJ43" s="114"/>
      <c r="AK43" s="16" t="e">
        <v>#N/A</v>
      </c>
      <c r="AL43" s="16">
        <v>32</v>
      </c>
    </row>
    <row r="44" spans="1:38" ht="12.75">
      <c r="A44" s="112"/>
      <c r="B44" s="116"/>
      <c r="C44" s="111" t="s">
        <v>348</v>
      </c>
      <c r="D44" s="109">
        <v>0.5</v>
      </c>
      <c r="E44" s="111">
        <v>16</v>
      </c>
      <c r="F44" s="109">
        <v>110151</v>
      </c>
      <c r="G44" s="111">
        <v>30</v>
      </c>
      <c r="H44" s="111">
        <v>1.1000000000000001</v>
      </c>
      <c r="I44" s="112"/>
      <c r="J44" s="112"/>
      <c r="K44" s="112"/>
      <c r="L44" s="112"/>
      <c r="M44" s="112"/>
      <c r="N44" s="112"/>
      <c r="O44" s="119"/>
      <c r="P44" s="119"/>
      <c r="Q44" s="119"/>
      <c r="R44" s="119"/>
      <c r="S44" s="119"/>
      <c r="T44" s="109">
        <v>4</v>
      </c>
      <c r="U44" s="109">
        <v>4</v>
      </c>
      <c r="V44" s="109">
        <v>4</v>
      </c>
      <c r="W44" s="109">
        <v>4</v>
      </c>
      <c r="X44" s="112"/>
      <c r="Y44" s="112"/>
      <c r="Z44" s="112"/>
      <c r="AA44" s="112"/>
      <c r="AB44" s="16">
        <v>11</v>
      </c>
      <c r="AC44" s="114"/>
      <c r="AD44" s="114"/>
      <c r="AE44" s="114"/>
      <c r="AF44" s="114"/>
      <c r="AG44" s="114"/>
      <c r="AH44" s="114"/>
      <c r="AI44" s="117"/>
      <c r="AJ44" s="114"/>
      <c r="AK44" s="16" t="e">
        <v>#N/A</v>
      </c>
      <c r="AL44" s="16">
        <v>16</v>
      </c>
    </row>
    <row r="45" spans="1:38" ht="12.75">
      <c r="A45" s="112"/>
      <c r="B45" s="116"/>
      <c r="C45" s="111" t="s">
        <v>348</v>
      </c>
      <c r="D45" s="109">
        <v>0.5</v>
      </c>
      <c r="E45" s="111">
        <v>16</v>
      </c>
      <c r="F45" s="109">
        <v>110151</v>
      </c>
      <c r="G45" s="111">
        <v>30</v>
      </c>
      <c r="H45" s="111">
        <v>1.1000000000000001</v>
      </c>
      <c r="I45" s="112"/>
      <c r="J45" s="112"/>
      <c r="K45" s="112"/>
      <c r="L45" s="112"/>
      <c r="M45" s="112"/>
      <c r="N45" s="112"/>
      <c r="O45" s="112"/>
      <c r="P45" s="112"/>
      <c r="Q45" s="112"/>
      <c r="R45" s="112"/>
      <c r="S45" s="112"/>
      <c r="T45" s="109">
        <v>4</v>
      </c>
      <c r="U45" s="109">
        <v>4</v>
      </c>
      <c r="V45" s="109">
        <v>4</v>
      </c>
      <c r="W45" s="109">
        <v>4</v>
      </c>
      <c r="X45" s="112"/>
      <c r="Y45" s="112"/>
      <c r="Z45" s="112"/>
      <c r="AA45" s="112"/>
      <c r="AB45" s="16">
        <v>11</v>
      </c>
      <c r="AC45" s="114"/>
      <c r="AD45" s="114"/>
      <c r="AE45" s="114"/>
      <c r="AF45" s="114"/>
      <c r="AG45" s="114"/>
      <c r="AH45" s="114"/>
      <c r="AI45" s="117"/>
      <c r="AJ45" s="114"/>
      <c r="AK45" s="16" t="e">
        <v>#N/A</v>
      </c>
      <c r="AL45" s="16">
        <v>16</v>
      </c>
    </row>
    <row r="46" spans="1:38" ht="12.75">
      <c r="A46" s="119"/>
      <c r="B46" s="120"/>
      <c r="C46" s="111" t="s">
        <v>347</v>
      </c>
      <c r="D46" s="109">
        <v>1.5</v>
      </c>
      <c r="E46" s="111">
        <v>33.75</v>
      </c>
      <c r="F46" s="109">
        <v>112159</v>
      </c>
      <c r="G46" s="111">
        <v>50</v>
      </c>
      <c r="H46" s="111">
        <v>1</v>
      </c>
      <c r="I46" s="119"/>
      <c r="J46" s="119"/>
      <c r="K46" s="119"/>
      <c r="L46" s="119"/>
      <c r="M46" s="119"/>
      <c r="N46" s="119"/>
      <c r="O46" s="119"/>
      <c r="P46" s="109">
        <v>4</v>
      </c>
      <c r="Q46" s="109">
        <v>4</v>
      </c>
      <c r="R46" s="109">
        <v>4</v>
      </c>
      <c r="S46" s="109">
        <v>4</v>
      </c>
      <c r="T46" s="109">
        <v>4</v>
      </c>
      <c r="U46" s="109">
        <v>4</v>
      </c>
      <c r="V46" s="109">
        <v>4</v>
      </c>
      <c r="W46" s="109">
        <v>4</v>
      </c>
      <c r="X46" s="112"/>
      <c r="Y46" s="112"/>
      <c r="Z46" s="112"/>
      <c r="AA46" s="112"/>
      <c r="AB46" s="16">
        <v>30</v>
      </c>
      <c r="AC46" s="124"/>
      <c r="AD46" s="114"/>
      <c r="AE46" s="114"/>
      <c r="AF46" s="124"/>
      <c r="AG46" s="124"/>
      <c r="AH46" s="114"/>
      <c r="AI46" s="128"/>
      <c r="AJ46" s="114"/>
      <c r="AK46" s="13"/>
      <c r="AL46" s="13"/>
    </row>
    <row r="47" spans="1:38" ht="12.75">
      <c r="A47" s="112"/>
      <c r="B47" s="116"/>
      <c r="C47" s="111" t="s">
        <v>348</v>
      </c>
      <c r="D47" s="109">
        <v>0.5</v>
      </c>
      <c r="E47" s="111">
        <v>16</v>
      </c>
      <c r="F47" s="109">
        <v>112159</v>
      </c>
      <c r="G47" s="111">
        <v>25</v>
      </c>
      <c r="H47" s="111">
        <v>1</v>
      </c>
      <c r="I47" s="112"/>
      <c r="J47" s="112"/>
      <c r="K47" s="112"/>
      <c r="L47" s="112"/>
      <c r="M47" s="112"/>
      <c r="N47" s="112"/>
      <c r="O47" s="112"/>
      <c r="P47" s="112"/>
      <c r="Q47" s="112"/>
      <c r="R47" s="112"/>
      <c r="S47" s="119"/>
      <c r="T47" s="109">
        <v>4</v>
      </c>
      <c r="U47" s="109">
        <v>4</v>
      </c>
      <c r="V47" s="109">
        <v>4</v>
      </c>
      <c r="W47" s="109">
        <v>4</v>
      </c>
      <c r="X47" s="119"/>
      <c r="Y47" s="119"/>
      <c r="Z47" s="119"/>
      <c r="AA47" s="112"/>
      <c r="AB47" s="16">
        <v>20</v>
      </c>
      <c r="AC47" s="114"/>
      <c r="AD47" s="114"/>
      <c r="AE47" s="114"/>
      <c r="AF47" s="114"/>
      <c r="AG47" s="114"/>
      <c r="AH47" s="114"/>
      <c r="AI47" s="117"/>
      <c r="AJ47" s="113" t="s">
        <v>340</v>
      </c>
      <c r="AK47" s="13"/>
      <c r="AL47" s="13"/>
    </row>
    <row r="48" spans="1:38" ht="12.75">
      <c r="A48" s="112"/>
      <c r="B48" s="116"/>
      <c r="C48" s="111" t="s">
        <v>363</v>
      </c>
      <c r="D48" s="109">
        <v>2</v>
      </c>
      <c r="E48" s="111">
        <v>45</v>
      </c>
      <c r="F48" s="109">
        <v>601131</v>
      </c>
      <c r="G48" s="111">
        <v>22</v>
      </c>
      <c r="H48" s="111">
        <v>1</v>
      </c>
      <c r="I48" s="109">
        <v>3</v>
      </c>
      <c r="J48" s="109">
        <v>3</v>
      </c>
      <c r="K48" s="109">
        <v>3</v>
      </c>
      <c r="L48" s="109">
        <v>3</v>
      </c>
      <c r="M48" s="109">
        <v>3</v>
      </c>
      <c r="N48" s="109">
        <v>3</v>
      </c>
      <c r="O48" s="109">
        <v>3</v>
      </c>
      <c r="P48" s="109">
        <v>3</v>
      </c>
      <c r="Q48" s="111">
        <v>3</v>
      </c>
      <c r="R48" s="111">
        <v>3</v>
      </c>
      <c r="S48" s="109">
        <v>3</v>
      </c>
      <c r="T48" s="109">
        <v>3</v>
      </c>
      <c r="U48" s="109">
        <v>3</v>
      </c>
      <c r="V48" s="109">
        <v>3</v>
      </c>
      <c r="W48" s="18"/>
      <c r="X48" s="18"/>
      <c r="Y48" s="112"/>
      <c r="Z48" s="112"/>
      <c r="AA48" s="112"/>
      <c r="AB48" s="16">
        <v>40</v>
      </c>
      <c r="AC48" s="114"/>
      <c r="AD48" s="114"/>
      <c r="AE48" s="114"/>
      <c r="AF48" s="114"/>
      <c r="AG48" s="114"/>
      <c r="AH48" s="114"/>
      <c r="AI48" s="117"/>
      <c r="AJ48" s="114"/>
      <c r="AK48" s="16" t="e">
        <v>#N/A</v>
      </c>
      <c r="AL48" s="16">
        <v>42</v>
      </c>
    </row>
    <row r="49" spans="1:38" ht="12.75">
      <c r="A49" s="112"/>
      <c r="B49" s="116"/>
      <c r="C49" s="111" t="s">
        <v>364</v>
      </c>
      <c r="D49" s="109">
        <v>1</v>
      </c>
      <c r="E49" s="111">
        <v>32</v>
      </c>
      <c r="F49" s="109">
        <v>601131</v>
      </c>
      <c r="G49" s="111">
        <v>22</v>
      </c>
      <c r="H49" s="111">
        <v>0.85</v>
      </c>
      <c r="I49" s="119"/>
      <c r="J49" s="119"/>
      <c r="K49" s="119"/>
      <c r="L49" s="119"/>
      <c r="M49" s="119"/>
      <c r="N49" s="119"/>
      <c r="O49" s="109">
        <v>4</v>
      </c>
      <c r="P49" s="109">
        <v>4</v>
      </c>
      <c r="Q49" s="111">
        <v>4</v>
      </c>
      <c r="R49" s="111">
        <v>4</v>
      </c>
      <c r="S49" s="109">
        <v>4</v>
      </c>
      <c r="T49" s="109">
        <v>4</v>
      </c>
      <c r="U49" s="109">
        <v>4</v>
      </c>
      <c r="V49" s="109">
        <v>4</v>
      </c>
      <c r="W49" s="18"/>
      <c r="X49" s="18"/>
      <c r="Y49" s="112"/>
      <c r="Z49" s="112"/>
      <c r="AA49" s="112"/>
      <c r="AB49" s="16">
        <v>16</v>
      </c>
      <c r="AC49" s="114"/>
      <c r="AD49" s="114"/>
      <c r="AE49" s="114"/>
      <c r="AF49" s="114"/>
      <c r="AG49" s="114"/>
      <c r="AH49" s="114"/>
      <c r="AI49" s="117"/>
      <c r="AJ49" s="114"/>
      <c r="AK49" s="16" t="e">
        <v>#N/A</v>
      </c>
      <c r="AL49" s="16">
        <v>32</v>
      </c>
    </row>
    <row r="50" spans="1:38" ht="12.75">
      <c r="A50" s="112"/>
      <c r="B50" s="116"/>
      <c r="C50" s="122"/>
      <c r="D50" s="119"/>
      <c r="E50" s="122"/>
      <c r="F50" s="119"/>
      <c r="G50" s="122"/>
      <c r="H50" s="122"/>
      <c r="I50" s="112"/>
      <c r="J50" s="112"/>
      <c r="K50" s="112"/>
      <c r="L50" s="112"/>
      <c r="M50" s="112"/>
      <c r="N50" s="112"/>
      <c r="O50" s="112"/>
      <c r="P50" s="119"/>
      <c r="Q50" s="112"/>
      <c r="R50" s="112"/>
      <c r="S50" s="112"/>
      <c r="T50" s="112"/>
      <c r="U50" s="112"/>
      <c r="V50" s="112"/>
      <c r="W50" s="112"/>
      <c r="X50" s="112"/>
      <c r="Y50" s="112"/>
      <c r="Z50" s="112"/>
      <c r="AA50" s="112"/>
      <c r="AB50" s="13"/>
      <c r="AC50" s="114"/>
      <c r="AD50" s="114"/>
      <c r="AE50" s="114"/>
      <c r="AF50" s="114"/>
      <c r="AG50" s="114"/>
      <c r="AH50" s="114"/>
      <c r="AI50" s="117"/>
      <c r="AJ50" s="114"/>
      <c r="AK50" s="13"/>
      <c r="AL50" s="16">
        <v>0</v>
      </c>
    </row>
    <row r="51" spans="1:38" ht="12.75">
      <c r="A51" s="109">
        <v>6</v>
      </c>
      <c r="B51" s="110" t="s">
        <v>18</v>
      </c>
      <c r="C51" s="111" t="s">
        <v>365</v>
      </c>
      <c r="D51" s="109">
        <v>2</v>
      </c>
      <c r="E51" s="111">
        <v>45</v>
      </c>
      <c r="F51" s="109">
        <v>101124</v>
      </c>
      <c r="G51" s="111">
        <v>12</v>
      </c>
      <c r="H51" s="111">
        <v>1</v>
      </c>
      <c r="I51" s="109">
        <v>4</v>
      </c>
      <c r="J51" s="109">
        <v>4</v>
      </c>
      <c r="K51" s="109">
        <v>4</v>
      </c>
      <c r="L51" s="109">
        <v>4</v>
      </c>
      <c r="M51" s="109">
        <v>4</v>
      </c>
      <c r="N51" s="109">
        <v>4</v>
      </c>
      <c r="O51" s="109">
        <v>4</v>
      </c>
      <c r="P51" s="109">
        <v>4</v>
      </c>
      <c r="Q51" s="109">
        <v>4</v>
      </c>
      <c r="R51" s="109">
        <v>4</v>
      </c>
      <c r="S51" s="112"/>
      <c r="T51" s="112"/>
      <c r="U51" s="112"/>
      <c r="V51" s="112"/>
      <c r="W51" s="112"/>
      <c r="X51" s="112"/>
      <c r="Y51" s="112"/>
      <c r="Z51" s="112"/>
      <c r="AA51" s="112"/>
      <c r="AB51" s="16">
        <v>40</v>
      </c>
      <c r="AC51" s="113">
        <v>245</v>
      </c>
      <c r="AD51" s="114"/>
      <c r="AE51" s="114"/>
      <c r="AF51" s="113">
        <v>245</v>
      </c>
      <c r="AG51" s="113">
        <v>310</v>
      </c>
      <c r="AH51" s="114"/>
      <c r="AI51" s="115">
        <v>65</v>
      </c>
      <c r="AJ51" s="114"/>
      <c r="AK51" s="16" t="s">
        <v>10</v>
      </c>
      <c r="AL51" s="16">
        <v>40</v>
      </c>
    </row>
    <row r="52" spans="1:38" ht="12.75">
      <c r="A52" s="112"/>
      <c r="B52" s="116"/>
      <c r="C52" s="111" t="s">
        <v>341</v>
      </c>
      <c r="D52" s="109">
        <v>4</v>
      </c>
      <c r="E52" s="111">
        <v>90</v>
      </c>
      <c r="F52" s="109">
        <v>101131</v>
      </c>
      <c r="G52" s="111">
        <v>12</v>
      </c>
      <c r="H52" s="111">
        <v>1</v>
      </c>
      <c r="I52" s="112"/>
      <c r="J52" s="112"/>
      <c r="K52" s="112"/>
      <c r="L52" s="112"/>
      <c r="M52" s="112"/>
      <c r="N52" s="112"/>
      <c r="O52" s="112"/>
      <c r="P52" s="112"/>
      <c r="Q52" s="112"/>
      <c r="R52" s="112"/>
      <c r="S52" s="109" t="s">
        <v>134</v>
      </c>
      <c r="T52" s="109" t="s">
        <v>134</v>
      </c>
      <c r="U52" s="109" t="s">
        <v>134</v>
      </c>
      <c r="V52" s="109" t="s">
        <v>134</v>
      </c>
      <c r="W52" s="109" t="s">
        <v>134</v>
      </c>
      <c r="X52" s="109" t="s">
        <v>134</v>
      </c>
      <c r="Y52" s="109" t="s">
        <v>134</v>
      </c>
      <c r="Z52" s="109" t="s">
        <v>134</v>
      </c>
      <c r="AA52" s="112"/>
      <c r="AB52" s="16">
        <v>24</v>
      </c>
      <c r="AC52" s="114"/>
      <c r="AD52" s="114"/>
      <c r="AE52" s="114"/>
      <c r="AF52" s="114"/>
      <c r="AG52" s="114"/>
      <c r="AH52" s="114"/>
      <c r="AI52" s="117"/>
      <c r="AJ52" s="114"/>
      <c r="AK52" s="16" t="e">
        <v>#N/A</v>
      </c>
      <c r="AL52" s="16">
        <v>0</v>
      </c>
    </row>
    <row r="53" spans="1:38" ht="12.75">
      <c r="A53" s="119"/>
      <c r="B53" s="120"/>
      <c r="C53" s="111" t="s">
        <v>367</v>
      </c>
      <c r="D53" s="109">
        <v>2</v>
      </c>
      <c r="E53" s="111">
        <v>45</v>
      </c>
      <c r="F53" s="109">
        <v>101134</v>
      </c>
      <c r="G53" s="111">
        <v>37</v>
      </c>
      <c r="H53" s="111">
        <v>1</v>
      </c>
      <c r="I53" s="109">
        <v>4</v>
      </c>
      <c r="J53" s="109">
        <v>4</v>
      </c>
      <c r="K53" s="109">
        <v>4</v>
      </c>
      <c r="L53" s="109">
        <v>4</v>
      </c>
      <c r="M53" s="109">
        <v>4</v>
      </c>
      <c r="N53" s="109">
        <v>4</v>
      </c>
      <c r="O53" s="109">
        <v>4</v>
      </c>
      <c r="P53" s="109">
        <v>4</v>
      </c>
      <c r="Q53" s="109">
        <v>4</v>
      </c>
      <c r="R53" s="109">
        <v>4</v>
      </c>
      <c r="S53" s="119"/>
      <c r="T53" s="119"/>
      <c r="U53" s="119"/>
      <c r="V53" s="119"/>
      <c r="W53" s="119"/>
      <c r="X53" s="119"/>
      <c r="Y53" s="112"/>
      <c r="Z53" s="112"/>
      <c r="AA53" s="112"/>
      <c r="AB53" s="16">
        <v>40</v>
      </c>
      <c r="AC53" s="124"/>
      <c r="AD53" s="124"/>
      <c r="AE53" s="114"/>
      <c r="AF53" s="124"/>
      <c r="AG53" s="124"/>
      <c r="AH53" s="124"/>
      <c r="AI53" s="117"/>
      <c r="AJ53" s="114"/>
      <c r="AK53" s="16" t="e">
        <v>#N/A</v>
      </c>
      <c r="AL53" s="16">
        <v>40</v>
      </c>
    </row>
    <row r="54" spans="1:38" ht="12.75">
      <c r="A54" s="112"/>
      <c r="B54" s="116"/>
      <c r="C54" s="111" t="s">
        <v>367</v>
      </c>
      <c r="D54" s="109">
        <v>2</v>
      </c>
      <c r="E54" s="111">
        <v>45</v>
      </c>
      <c r="F54" s="109">
        <v>101135</v>
      </c>
      <c r="G54" s="111">
        <v>62</v>
      </c>
      <c r="H54" s="111">
        <v>1</v>
      </c>
      <c r="I54" s="109">
        <v>4</v>
      </c>
      <c r="J54" s="109">
        <v>4</v>
      </c>
      <c r="K54" s="109">
        <v>4</v>
      </c>
      <c r="L54" s="109">
        <v>4</v>
      </c>
      <c r="M54" s="109">
        <v>4</v>
      </c>
      <c r="N54" s="109">
        <v>4</v>
      </c>
      <c r="O54" s="109">
        <v>4</v>
      </c>
      <c r="P54" s="109">
        <v>4</v>
      </c>
      <c r="Q54" s="109">
        <v>4</v>
      </c>
      <c r="R54" s="109">
        <v>4</v>
      </c>
      <c r="S54" s="112"/>
      <c r="T54" s="112"/>
      <c r="U54" s="112"/>
      <c r="V54" s="112"/>
      <c r="W54" s="112"/>
      <c r="X54" s="112"/>
      <c r="Y54" s="112"/>
      <c r="Z54" s="112"/>
      <c r="AA54" s="112"/>
      <c r="AB54" s="16">
        <v>40</v>
      </c>
      <c r="AC54" s="114"/>
      <c r="AD54" s="114"/>
      <c r="AE54" s="114"/>
      <c r="AF54" s="114"/>
      <c r="AG54" s="114"/>
      <c r="AH54" s="114"/>
      <c r="AI54" s="117"/>
      <c r="AJ54" s="114"/>
      <c r="AK54" s="16" t="e">
        <v>#N/A</v>
      </c>
      <c r="AL54" s="16">
        <v>40</v>
      </c>
    </row>
    <row r="55" spans="1:38" ht="12.75">
      <c r="A55" s="112"/>
      <c r="B55" s="116"/>
      <c r="C55" s="111" t="s">
        <v>368</v>
      </c>
      <c r="D55" s="109">
        <v>2</v>
      </c>
      <c r="E55" s="111">
        <v>45</v>
      </c>
      <c r="F55" s="109">
        <v>101154</v>
      </c>
      <c r="G55" s="111">
        <v>39</v>
      </c>
      <c r="H55" s="111">
        <v>1</v>
      </c>
      <c r="I55" s="112"/>
      <c r="J55" s="112"/>
      <c r="K55" s="119"/>
      <c r="L55" s="119"/>
      <c r="M55" s="119"/>
      <c r="N55" s="119"/>
      <c r="O55" s="119"/>
      <c r="P55" s="109" t="s">
        <v>134</v>
      </c>
      <c r="Q55" s="119"/>
      <c r="R55" s="119"/>
      <c r="S55" s="112"/>
      <c r="T55" s="112"/>
      <c r="U55" s="112"/>
      <c r="V55" s="112"/>
      <c r="W55" s="112"/>
      <c r="X55" s="112"/>
      <c r="Y55" s="112"/>
      <c r="Z55" s="112"/>
      <c r="AA55" s="112"/>
      <c r="AB55" s="16">
        <v>40</v>
      </c>
      <c r="AC55" s="114"/>
      <c r="AD55" s="114"/>
      <c r="AE55" s="114"/>
      <c r="AF55" s="114"/>
      <c r="AG55" s="114"/>
      <c r="AH55" s="114"/>
      <c r="AI55" s="117"/>
      <c r="AJ55" s="114"/>
      <c r="AK55" s="16" t="e">
        <v>#N/A</v>
      </c>
      <c r="AL55" s="16">
        <v>0</v>
      </c>
    </row>
    <row r="56" spans="1:38" ht="12.75">
      <c r="A56" s="112"/>
      <c r="B56" s="116"/>
      <c r="C56" s="111" t="s">
        <v>369</v>
      </c>
      <c r="D56" s="109">
        <v>2</v>
      </c>
      <c r="E56" s="111">
        <v>45</v>
      </c>
      <c r="F56" s="109">
        <v>101145</v>
      </c>
      <c r="G56" s="111">
        <v>26</v>
      </c>
      <c r="H56" s="111">
        <v>1</v>
      </c>
      <c r="I56" s="112"/>
      <c r="J56" s="112"/>
      <c r="K56" s="119"/>
      <c r="L56" s="119"/>
      <c r="M56" s="119"/>
      <c r="N56" s="119"/>
      <c r="O56" s="119"/>
      <c r="P56" s="109">
        <v>4</v>
      </c>
      <c r="Q56" s="109">
        <v>4</v>
      </c>
      <c r="R56" s="109">
        <v>4</v>
      </c>
      <c r="S56" s="109">
        <v>4</v>
      </c>
      <c r="T56" s="109">
        <v>4</v>
      </c>
      <c r="U56" s="109">
        <v>4</v>
      </c>
      <c r="V56" s="109">
        <v>4</v>
      </c>
      <c r="W56" s="109">
        <v>4</v>
      </c>
      <c r="X56" s="109">
        <v>4</v>
      </c>
      <c r="Y56" s="109">
        <v>4</v>
      </c>
      <c r="Z56" s="112"/>
      <c r="AA56" s="112"/>
      <c r="AB56" s="16">
        <v>40</v>
      </c>
      <c r="AC56" s="114"/>
      <c r="AD56" s="114"/>
      <c r="AE56" s="114"/>
      <c r="AF56" s="114"/>
      <c r="AG56" s="114"/>
      <c r="AH56" s="114"/>
      <c r="AI56" s="117"/>
      <c r="AJ56" s="114"/>
      <c r="AK56" s="16" t="e">
        <v>#N/A</v>
      </c>
      <c r="AL56" s="16">
        <v>40</v>
      </c>
    </row>
    <row r="57" spans="1:38" ht="12.75">
      <c r="A57" s="112"/>
      <c r="B57" s="116"/>
      <c r="C57" s="111" t="s">
        <v>370</v>
      </c>
      <c r="D57" s="109">
        <v>1</v>
      </c>
      <c r="E57" s="111">
        <v>32</v>
      </c>
      <c r="F57" s="109">
        <v>101145</v>
      </c>
      <c r="G57" s="111">
        <v>26</v>
      </c>
      <c r="H57" s="111">
        <v>1.1000000000000001</v>
      </c>
      <c r="I57" s="119"/>
      <c r="J57" s="119"/>
      <c r="K57" s="119"/>
      <c r="L57" s="119"/>
      <c r="M57" s="119"/>
      <c r="N57" s="119"/>
      <c r="O57" s="119"/>
      <c r="P57" s="119"/>
      <c r="Q57" s="119"/>
      <c r="R57" s="109">
        <v>4</v>
      </c>
      <c r="S57" s="109">
        <v>4</v>
      </c>
      <c r="T57" s="109">
        <v>4</v>
      </c>
      <c r="U57" s="109">
        <v>4</v>
      </c>
      <c r="V57" s="109">
        <v>4</v>
      </c>
      <c r="W57" s="109">
        <v>4</v>
      </c>
      <c r="X57" s="109">
        <v>4</v>
      </c>
      <c r="Y57" s="109">
        <v>4</v>
      </c>
      <c r="Z57" s="112"/>
      <c r="AA57" s="112"/>
      <c r="AB57" s="16">
        <v>21</v>
      </c>
      <c r="AC57" s="114"/>
      <c r="AD57" s="114"/>
      <c r="AE57" s="114"/>
      <c r="AF57" s="114"/>
      <c r="AG57" s="114"/>
      <c r="AH57" s="114"/>
      <c r="AI57" s="117"/>
      <c r="AJ57" s="114"/>
      <c r="AK57" s="13"/>
      <c r="AL57" s="13"/>
    </row>
    <row r="58" spans="1:38" ht="12.75">
      <c r="A58" s="112"/>
      <c r="B58" s="116"/>
      <c r="C58" s="122"/>
      <c r="D58" s="119"/>
      <c r="E58" s="122"/>
      <c r="F58" s="119"/>
      <c r="G58" s="122"/>
      <c r="H58" s="122"/>
      <c r="I58" s="112"/>
      <c r="J58" s="112"/>
      <c r="K58" s="119"/>
      <c r="L58" s="119"/>
      <c r="M58" s="119"/>
      <c r="N58" s="119"/>
      <c r="O58" s="119"/>
      <c r="P58" s="119"/>
      <c r="Q58" s="119"/>
      <c r="R58" s="119"/>
      <c r="S58" s="112"/>
      <c r="T58" s="112"/>
      <c r="U58" s="112"/>
      <c r="V58" s="112"/>
      <c r="W58" s="112"/>
      <c r="X58" s="112"/>
      <c r="Y58" s="112"/>
      <c r="Z58" s="112"/>
      <c r="AA58" s="112"/>
      <c r="AB58" s="13"/>
      <c r="AC58" s="114"/>
      <c r="AD58" s="114"/>
      <c r="AE58" s="114"/>
      <c r="AF58" s="114"/>
      <c r="AG58" s="114"/>
      <c r="AH58" s="114"/>
      <c r="AI58" s="117"/>
      <c r="AJ58" s="114"/>
      <c r="AK58" s="13"/>
      <c r="AL58" s="16">
        <v>0</v>
      </c>
    </row>
    <row r="59" spans="1:38" ht="12.75">
      <c r="A59" s="109">
        <v>7</v>
      </c>
      <c r="B59" s="110" t="s">
        <v>30</v>
      </c>
      <c r="C59" s="111" t="s">
        <v>338</v>
      </c>
      <c r="D59" s="109">
        <v>4</v>
      </c>
      <c r="E59" s="111">
        <v>90</v>
      </c>
      <c r="F59" s="109">
        <v>101121</v>
      </c>
      <c r="G59" s="111">
        <v>13</v>
      </c>
      <c r="H59" s="111">
        <v>1</v>
      </c>
      <c r="I59" s="109" t="s">
        <v>134</v>
      </c>
      <c r="J59" s="109" t="s">
        <v>134</v>
      </c>
      <c r="K59" s="109" t="s">
        <v>134</v>
      </c>
      <c r="L59" s="109" t="s">
        <v>134</v>
      </c>
      <c r="M59" s="109" t="s">
        <v>134</v>
      </c>
      <c r="N59" s="109" t="s">
        <v>134</v>
      </c>
      <c r="O59" s="109" t="s">
        <v>134</v>
      </c>
      <c r="P59" s="109" t="s">
        <v>134</v>
      </c>
      <c r="Q59" s="109" t="s">
        <v>134</v>
      </c>
      <c r="R59" s="109" t="s">
        <v>134</v>
      </c>
      <c r="S59" s="109" t="s">
        <v>134</v>
      </c>
      <c r="T59" s="109" t="s">
        <v>134</v>
      </c>
      <c r="U59" s="109" t="s">
        <v>134</v>
      </c>
      <c r="V59" s="109" t="s">
        <v>134</v>
      </c>
      <c r="W59" s="109" t="s">
        <v>134</v>
      </c>
      <c r="X59" s="109" t="s">
        <v>134</v>
      </c>
      <c r="Y59" s="119"/>
      <c r="Z59" s="119"/>
      <c r="AA59" s="112"/>
      <c r="AB59" s="16">
        <v>26</v>
      </c>
      <c r="AC59" s="113">
        <v>233</v>
      </c>
      <c r="AD59" s="113">
        <v>65</v>
      </c>
      <c r="AE59" s="113">
        <v>40</v>
      </c>
      <c r="AF59" s="113">
        <v>338</v>
      </c>
      <c r="AG59" s="113">
        <v>275</v>
      </c>
      <c r="AH59" s="113">
        <v>63</v>
      </c>
      <c r="AI59" s="117"/>
      <c r="AJ59" s="114"/>
      <c r="AK59" s="16" t="s">
        <v>10</v>
      </c>
      <c r="AL59" s="16">
        <v>0</v>
      </c>
    </row>
    <row r="60" spans="1:38" ht="12.75">
      <c r="A60" s="112"/>
      <c r="B60" s="116"/>
      <c r="C60" s="111" t="s">
        <v>372</v>
      </c>
      <c r="D60" s="109">
        <v>2</v>
      </c>
      <c r="E60" s="111">
        <v>45</v>
      </c>
      <c r="F60" s="109">
        <v>101131</v>
      </c>
      <c r="G60" s="111">
        <v>61</v>
      </c>
      <c r="H60" s="111">
        <v>1</v>
      </c>
      <c r="I60" s="109">
        <v>4</v>
      </c>
      <c r="J60" s="109">
        <v>4</v>
      </c>
      <c r="K60" s="109">
        <v>4</v>
      </c>
      <c r="L60" s="109">
        <v>4</v>
      </c>
      <c r="M60" s="109">
        <v>4</v>
      </c>
      <c r="N60" s="109">
        <v>4</v>
      </c>
      <c r="O60" s="109">
        <v>4</v>
      </c>
      <c r="P60" s="109">
        <v>4</v>
      </c>
      <c r="Q60" s="109">
        <v>4</v>
      </c>
      <c r="R60" s="109">
        <v>4</v>
      </c>
      <c r="S60" s="112"/>
      <c r="T60" s="112"/>
      <c r="U60" s="112"/>
      <c r="V60" s="112"/>
      <c r="W60" s="112"/>
      <c r="X60" s="112"/>
      <c r="Y60" s="112"/>
      <c r="Z60" s="112"/>
      <c r="AA60" s="112"/>
      <c r="AB60" s="16">
        <v>40</v>
      </c>
      <c r="AC60" s="114"/>
      <c r="AD60" s="114"/>
      <c r="AE60" s="114"/>
      <c r="AF60" s="114"/>
      <c r="AG60" s="114"/>
      <c r="AH60" s="114"/>
      <c r="AI60" s="117"/>
      <c r="AJ60" s="114"/>
      <c r="AK60" s="16" t="e">
        <v>#N/A</v>
      </c>
      <c r="AL60" s="16">
        <v>40</v>
      </c>
    </row>
    <row r="61" spans="1:38" ht="12.75">
      <c r="A61" s="112"/>
      <c r="B61" s="116"/>
      <c r="C61" s="111" t="s">
        <v>373</v>
      </c>
      <c r="D61" s="109">
        <v>1</v>
      </c>
      <c r="E61" s="111">
        <v>32</v>
      </c>
      <c r="F61" s="109">
        <v>101131</v>
      </c>
      <c r="G61" s="111">
        <v>31</v>
      </c>
      <c r="H61" s="111">
        <v>1.2</v>
      </c>
      <c r="I61" s="112"/>
      <c r="J61" s="112"/>
      <c r="K61" s="109">
        <v>4</v>
      </c>
      <c r="L61" s="109">
        <v>4</v>
      </c>
      <c r="M61" s="109">
        <v>4</v>
      </c>
      <c r="N61" s="109">
        <v>4</v>
      </c>
      <c r="O61" s="109">
        <v>4</v>
      </c>
      <c r="P61" s="109">
        <v>4</v>
      </c>
      <c r="Q61" s="109">
        <v>4</v>
      </c>
      <c r="R61" s="109">
        <v>4</v>
      </c>
      <c r="S61" s="112"/>
      <c r="T61" s="112"/>
      <c r="U61" s="112"/>
      <c r="V61" s="112"/>
      <c r="W61" s="112"/>
      <c r="X61" s="112"/>
      <c r="Y61" s="112"/>
      <c r="Z61" s="112"/>
      <c r="AA61" s="112"/>
      <c r="AB61" s="16">
        <v>46</v>
      </c>
      <c r="AC61" s="114"/>
      <c r="AD61" s="114"/>
      <c r="AE61" s="114"/>
      <c r="AF61" s="114"/>
      <c r="AG61" s="114"/>
      <c r="AH61" s="114"/>
      <c r="AI61" s="117"/>
      <c r="AJ61" s="113" t="s">
        <v>340</v>
      </c>
      <c r="AK61" s="16" t="e">
        <v>#N/A</v>
      </c>
      <c r="AL61" s="16">
        <v>32</v>
      </c>
    </row>
    <row r="62" spans="1:38" ht="12.75">
      <c r="A62" s="112"/>
      <c r="B62" s="116"/>
      <c r="C62" s="111" t="s">
        <v>372</v>
      </c>
      <c r="D62" s="109">
        <v>2</v>
      </c>
      <c r="E62" s="111">
        <v>45</v>
      </c>
      <c r="F62" s="109">
        <v>101134</v>
      </c>
      <c r="G62" s="111">
        <v>37</v>
      </c>
      <c r="H62" s="111">
        <v>1</v>
      </c>
      <c r="I62" s="109">
        <v>4</v>
      </c>
      <c r="J62" s="109">
        <v>4</v>
      </c>
      <c r="K62" s="109">
        <v>4</v>
      </c>
      <c r="L62" s="109">
        <v>4</v>
      </c>
      <c r="M62" s="109">
        <v>4</v>
      </c>
      <c r="N62" s="109">
        <v>4</v>
      </c>
      <c r="O62" s="109">
        <v>4</v>
      </c>
      <c r="P62" s="109">
        <v>4</v>
      </c>
      <c r="Q62" s="109">
        <v>4</v>
      </c>
      <c r="R62" s="109">
        <v>4</v>
      </c>
      <c r="S62" s="112"/>
      <c r="T62" s="112"/>
      <c r="U62" s="112"/>
      <c r="V62" s="112"/>
      <c r="W62" s="112"/>
      <c r="X62" s="112"/>
      <c r="Y62" s="112"/>
      <c r="Z62" s="112"/>
      <c r="AA62" s="112"/>
      <c r="AB62" s="16">
        <v>40</v>
      </c>
      <c r="AC62" s="114"/>
      <c r="AD62" s="114"/>
      <c r="AE62" s="114"/>
      <c r="AF62" s="114"/>
      <c r="AG62" s="114"/>
      <c r="AH62" s="114"/>
      <c r="AI62" s="117"/>
      <c r="AJ62" s="114"/>
      <c r="AK62" s="16" t="e">
        <v>#N/A</v>
      </c>
      <c r="AL62" s="16">
        <v>40</v>
      </c>
    </row>
    <row r="63" spans="1:38" ht="12.75">
      <c r="A63" s="112"/>
      <c r="B63" s="116"/>
      <c r="C63" s="111" t="s">
        <v>373</v>
      </c>
      <c r="D63" s="109">
        <v>1</v>
      </c>
      <c r="E63" s="111">
        <v>32</v>
      </c>
      <c r="F63" s="109">
        <v>101134</v>
      </c>
      <c r="G63" s="111">
        <v>37</v>
      </c>
      <c r="H63" s="111">
        <v>1.4</v>
      </c>
      <c r="I63" s="112"/>
      <c r="J63" s="112"/>
      <c r="K63" s="109">
        <v>4</v>
      </c>
      <c r="L63" s="109">
        <v>4</v>
      </c>
      <c r="M63" s="109">
        <v>4</v>
      </c>
      <c r="N63" s="109">
        <v>4</v>
      </c>
      <c r="O63" s="109">
        <v>4</v>
      </c>
      <c r="P63" s="109">
        <v>4</v>
      </c>
      <c r="Q63" s="109">
        <v>4</v>
      </c>
      <c r="R63" s="109">
        <v>4</v>
      </c>
      <c r="S63" s="112"/>
      <c r="T63" s="112"/>
      <c r="U63" s="112"/>
      <c r="V63" s="112"/>
      <c r="W63" s="112"/>
      <c r="X63" s="112"/>
      <c r="Y63" s="112"/>
      <c r="Z63" s="112"/>
      <c r="AA63" s="112"/>
      <c r="AB63" s="16">
        <v>27</v>
      </c>
      <c r="AC63" s="114"/>
      <c r="AD63" s="114"/>
      <c r="AE63" s="114"/>
      <c r="AF63" s="114"/>
      <c r="AG63" s="114"/>
      <c r="AH63" s="114"/>
      <c r="AI63" s="117"/>
      <c r="AJ63" s="114"/>
      <c r="AK63" s="16" t="e">
        <v>#N/A</v>
      </c>
      <c r="AL63" s="16">
        <v>32</v>
      </c>
    </row>
    <row r="64" spans="1:38" ht="12.75">
      <c r="A64" s="119"/>
      <c r="B64" s="120"/>
      <c r="C64" s="111" t="s">
        <v>374</v>
      </c>
      <c r="D64" s="109">
        <v>2</v>
      </c>
      <c r="E64" s="111">
        <v>45</v>
      </c>
      <c r="F64" s="109">
        <v>201151</v>
      </c>
      <c r="G64" s="111">
        <v>16</v>
      </c>
      <c r="H64" s="111">
        <v>1</v>
      </c>
      <c r="I64" s="119"/>
      <c r="J64" s="119"/>
      <c r="K64" s="119"/>
      <c r="L64" s="119"/>
      <c r="M64" s="119"/>
      <c r="N64" s="119"/>
      <c r="O64" s="119"/>
      <c r="P64" s="119"/>
      <c r="Q64" s="119"/>
      <c r="R64" s="119"/>
      <c r="S64" s="112"/>
      <c r="T64" s="112"/>
      <c r="U64" s="112"/>
      <c r="V64" s="112"/>
      <c r="W64" s="112"/>
      <c r="X64" s="112"/>
      <c r="Y64" s="112"/>
      <c r="Z64" s="112"/>
      <c r="AA64" s="112"/>
      <c r="AB64" s="16">
        <v>40</v>
      </c>
      <c r="AC64" s="124"/>
      <c r="AD64" s="114"/>
      <c r="AE64" s="114"/>
      <c r="AF64" s="124"/>
      <c r="AG64" s="124"/>
      <c r="AH64" s="124"/>
      <c r="AI64" s="117"/>
      <c r="AJ64" s="114"/>
      <c r="AK64" s="16" t="e">
        <v>#N/A</v>
      </c>
      <c r="AL64" s="16">
        <v>0</v>
      </c>
    </row>
    <row r="65" spans="1:38" ht="12.75">
      <c r="A65" s="112"/>
      <c r="B65" s="116"/>
      <c r="C65" s="111" t="s">
        <v>376</v>
      </c>
      <c r="D65" s="109">
        <v>1</v>
      </c>
      <c r="E65" s="111">
        <v>32</v>
      </c>
      <c r="F65" s="109">
        <v>201151</v>
      </c>
      <c r="G65" s="111">
        <v>16</v>
      </c>
      <c r="H65" s="111">
        <v>0.75</v>
      </c>
      <c r="I65" s="112"/>
      <c r="J65" s="112"/>
      <c r="K65" s="119"/>
      <c r="L65" s="119"/>
      <c r="M65" s="119"/>
      <c r="N65" s="119"/>
      <c r="O65" s="119"/>
      <c r="P65" s="119"/>
      <c r="Q65" s="119"/>
      <c r="R65" s="119"/>
      <c r="S65" s="112"/>
      <c r="T65" s="112"/>
      <c r="U65" s="112"/>
      <c r="V65" s="112"/>
      <c r="W65" s="112"/>
      <c r="X65" s="112"/>
      <c r="Y65" s="112"/>
      <c r="Z65" s="112"/>
      <c r="AA65" s="112"/>
      <c r="AB65" s="16">
        <v>14</v>
      </c>
      <c r="AC65" s="114"/>
      <c r="AD65" s="114"/>
      <c r="AE65" s="114"/>
      <c r="AF65" s="114"/>
      <c r="AG65" s="114"/>
      <c r="AH65" s="114"/>
      <c r="AI65" s="117"/>
      <c r="AJ65" s="114"/>
      <c r="AK65" s="16" t="e">
        <v>#N/A</v>
      </c>
      <c r="AL65" s="16">
        <v>0</v>
      </c>
    </row>
    <row r="66" spans="1:38" ht="12.75">
      <c r="A66" s="112"/>
      <c r="B66" s="116"/>
      <c r="C66" s="111" t="s">
        <v>291</v>
      </c>
      <c r="D66" s="109">
        <v>3</v>
      </c>
      <c r="E66" s="111">
        <v>67.5</v>
      </c>
      <c r="F66" s="109" t="s">
        <v>377</v>
      </c>
      <c r="G66" s="111">
        <v>16</v>
      </c>
      <c r="H66" s="111">
        <v>1.1000000000000001</v>
      </c>
      <c r="I66" s="112"/>
      <c r="J66" s="109">
        <v>16</v>
      </c>
      <c r="K66" s="109">
        <v>16</v>
      </c>
      <c r="L66" s="109">
        <v>16</v>
      </c>
      <c r="M66" s="109">
        <v>16</v>
      </c>
      <c r="N66" s="119"/>
      <c r="O66" s="119"/>
      <c r="P66" s="119"/>
      <c r="Q66" s="119"/>
      <c r="R66" s="119"/>
      <c r="S66" s="112"/>
      <c r="T66" s="112"/>
      <c r="U66" s="112"/>
      <c r="V66" s="112"/>
      <c r="W66" s="112"/>
      <c r="X66" s="112"/>
      <c r="Y66" s="112"/>
      <c r="Z66" s="112"/>
      <c r="AA66" s="112"/>
      <c r="AB66" s="16">
        <v>65</v>
      </c>
      <c r="AC66" s="114"/>
      <c r="AD66" s="114"/>
      <c r="AE66" s="114"/>
      <c r="AF66" s="114"/>
      <c r="AG66" s="114"/>
      <c r="AH66" s="114"/>
      <c r="AI66" s="117"/>
      <c r="AJ66" s="114"/>
      <c r="AK66" s="16" t="e">
        <v>#N/A</v>
      </c>
      <c r="AL66" s="16">
        <v>64</v>
      </c>
    </row>
    <row r="67" spans="1:38" ht="12.75">
      <c r="A67" s="112"/>
      <c r="B67" s="116"/>
      <c r="C67" s="111" t="s">
        <v>378</v>
      </c>
      <c r="D67" s="119"/>
      <c r="E67" s="122"/>
      <c r="F67" s="119"/>
      <c r="G67" s="122"/>
      <c r="H67" s="122"/>
      <c r="I67" s="119"/>
      <c r="J67" s="119"/>
      <c r="K67" s="119"/>
      <c r="L67" s="119"/>
      <c r="M67" s="119"/>
      <c r="N67" s="119"/>
      <c r="O67" s="119"/>
      <c r="P67" s="119"/>
      <c r="Q67" s="119"/>
      <c r="R67" s="119"/>
      <c r="S67" s="112"/>
      <c r="T67" s="112"/>
      <c r="U67" s="112"/>
      <c r="V67" s="112"/>
      <c r="W67" s="112"/>
      <c r="X67" s="112"/>
      <c r="Y67" s="112"/>
      <c r="Z67" s="112"/>
      <c r="AA67" s="112"/>
      <c r="AB67" s="13"/>
      <c r="AC67" s="114"/>
      <c r="AD67" s="114"/>
      <c r="AE67" s="114"/>
      <c r="AF67" s="114"/>
      <c r="AG67" s="114"/>
      <c r="AH67" s="114"/>
      <c r="AI67" s="117"/>
      <c r="AJ67" s="114"/>
      <c r="AK67" s="13"/>
      <c r="AL67" s="13"/>
    </row>
    <row r="68" spans="1:38" ht="12.75">
      <c r="A68" s="112"/>
      <c r="B68" s="116"/>
      <c r="C68" s="122"/>
      <c r="D68" s="119"/>
      <c r="E68" s="122"/>
      <c r="F68" s="119"/>
      <c r="G68" s="122"/>
      <c r="H68" s="122"/>
      <c r="I68" s="112"/>
      <c r="J68" s="112"/>
      <c r="K68" s="119"/>
      <c r="L68" s="119"/>
      <c r="M68" s="119"/>
      <c r="N68" s="119"/>
      <c r="O68" s="119"/>
      <c r="P68" s="119"/>
      <c r="Q68" s="119"/>
      <c r="R68" s="119"/>
      <c r="S68" s="112"/>
      <c r="T68" s="112"/>
      <c r="U68" s="112"/>
      <c r="V68" s="112"/>
      <c r="W68" s="112"/>
      <c r="X68" s="112"/>
      <c r="Y68" s="112"/>
      <c r="Z68" s="112"/>
      <c r="AA68" s="112"/>
      <c r="AB68" s="13"/>
      <c r="AC68" s="114"/>
      <c r="AD68" s="114"/>
      <c r="AE68" s="114"/>
      <c r="AF68" s="114"/>
      <c r="AG68" s="114"/>
      <c r="AH68" s="114"/>
      <c r="AI68" s="117"/>
      <c r="AJ68" s="114"/>
      <c r="AK68" s="13"/>
      <c r="AL68" s="16">
        <v>0</v>
      </c>
    </row>
    <row r="69" spans="1:38" ht="12.75">
      <c r="A69" s="109">
        <v>8</v>
      </c>
      <c r="B69" s="110" t="s">
        <v>36</v>
      </c>
      <c r="C69" s="111" t="s">
        <v>345</v>
      </c>
      <c r="D69" s="109">
        <v>2</v>
      </c>
      <c r="E69" s="111">
        <v>45</v>
      </c>
      <c r="F69" s="109">
        <v>101121</v>
      </c>
      <c r="G69" s="111">
        <v>52</v>
      </c>
      <c r="H69" s="111">
        <v>1</v>
      </c>
      <c r="I69" s="109">
        <v>4</v>
      </c>
      <c r="J69" s="109">
        <v>4</v>
      </c>
      <c r="K69" s="109">
        <v>4</v>
      </c>
      <c r="L69" s="109">
        <v>4</v>
      </c>
      <c r="M69" s="109">
        <v>4</v>
      </c>
      <c r="N69" s="109">
        <v>4</v>
      </c>
      <c r="O69" s="109">
        <v>4</v>
      </c>
      <c r="P69" s="109">
        <v>4</v>
      </c>
      <c r="Q69" s="109">
        <v>4</v>
      </c>
      <c r="R69" s="109">
        <v>4</v>
      </c>
      <c r="S69" s="112"/>
      <c r="T69" s="112"/>
      <c r="U69" s="112"/>
      <c r="V69" s="112"/>
      <c r="W69" s="112"/>
      <c r="X69" s="112"/>
      <c r="Y69" s="112"/>
      <c r="Z69" s="112"/>
      <c r="AA69" s="112"/>
      <c r="AB69" s="16">
        <v>40</v>
      </c>
      <c r="AC69" s="113">
        <v>168</v>
      </c>
      <c r="AD69" s="114"/>
      <c r="AE69" s="114"/>
      <c r="AF69" s="113">
        <v>168</v>
      </c>
      <c r="AG69" s="113">
        <v>110</v>
      </c>
      <c r="AH69" s="113">
        <v>58</v>
      </c>
      <c r="AI69" s="117"/>
      <c r="AJ69" s="114"/>
      <c r="AK69" s="16" t="s">
        <v>10</v>
      </c>
      <c r="AL69" s="16">
        <v>40</v>
      </c>
    </row>
    <row r="70" spans="1:38" ht="12.75">
      <c r="A70" s="112"/>
      <c r="B70" s="116"/>
      <c r="C70" s="111" t="s">
        <v>346</v>
      </c>
      <c r="D70" s="109">
        <v>1</v>
      </c>
      <c r="E70" s="111">
        <v>32</v>
      </c>
      <c r="F70" s="109">
        <v>101121</v>
      </c>
      <c r="G70" s="111">
        <v>26</v>
      </c>
      <c r="H70" s="111">
        <v>1.1000000000000001</v>
      </c>
      <c r="I70" s="112"/>
      <c r="J70" s="112"/>
      <c r="K70" s="109">
        <v>4</v>
      </c>
      <c r="L70" s="109">
        <v>4</v>
      </c>
      <c r="M70" s="109">
        <v>4</v>
      </c>
      <c r="N70" s="109">
        <v>4</v>
      </c>
      <c r="O70" s="109">
        <v>4</v>
      </c>
      <c r="P70" s="109">
        <v>4</v>
      </c>
      <c r="Q70" s="109">
        <v>4</v>
      </c>
      <c r="R70" s="109">
        <v>4</v>
      </c>
      <c r="S70" s="112"/>
      <c r="T70" s="112"/>
      <c r="U70" s="112"/>
      <c r="V70" s="112"/>
      <c r="W70" s="112"/>
      <c r="X70" s="112"/>
      <c r="Y70" s="112"/>
      <c r="Z70" s="112"/>
      <c r="AA70" s="112"/>
      <c r="AB70" s="16">
        <v>21</v>
      </c>
      <c r="AC70" s="114"/>
      <c r="AD70" s="114"/>
      <c r="AE70" s="114"/>
      <c r="AF70" s="114"/>
      <c r="AG70" s="114"/>
      <c r="AH70" s="114"/>
      <c r="AI70" s="117"/>
      <c r="AJ70" s="114"/>
      <c r="AK70" s="16" t="e">
        <v>#N/A</v>
      </c>
      <c r="AL70" s="16">
        <v>32</v>
      </c>
    </row>
    <row r="71" spans="1:38" ht="12.75">
      <c r="A71" s="119"/>
      <c r="B71" s="120"/>
      <c r="C71" s="111" t="s">
        <v>346</v>
      </c>
      <c r="D71" s="109">
        <v>1</v>
      </c>
      <c r="E71" s="111">
        <v>32</v>
      </c>
      <c r="F71" s="109">
        <v>101121</v>
      </c>
      <c r="G71" s="111">
        <v>26</v>
      </c>
      <c r="H71" s="111">
        <v>1.1000000000000001</v>
      </c>
      <c r="I71" s="112"/>
      <c r="J71" s="112"/>
      <c r="K71" s="109">
        <v>4</v>
      </c>
      <c r="L71" s="109">
        <v>4</v>
      </c>
      <c r="M71" s="109">
        <v>4</v>
      </c>
      <c r="N71" s="109">
        <v>4</v>
      </c>
      <c r="O71" s="109">
        <v>4</v>
      </c>
      <c r="P71" s="109">
        <v>4</v>
      </c>
      <c r="Q71" s="109">
        <v>4</v>
      </c>
      <c r="R71" s="109">
        <v>4</v>
      </c>
      <c r="S71" s="119"/>
      <c r="T71" s="119"/>
      <c r="U71" s="119"/>
      <c r="V71" s="119"/>
      <c r="W71" s="119"/>
      <c r="X71" s="119"/>
      <c r="Y71" s="119"/>
      <c r="Z71" s="119"/>
      <c r="AA71" s="112"/>
      <c r="AB71" s="16">
        <v>21</v>
      </c>
      <c r="AC71" s="124"/>
      <c r="AD71" s="114"/>
      <c r="AE71" s="114"/>
      <c r="AF71" s="124"/>
      <c r="AG71" s="124"/>
      <c r="AH71" s="114"/>
      <c r="AI71" s="128"/>
      <c r="AJ71" s="114"/>
      <c r="AK71" s="16" t="e">
        <v>#N/A</v>
      </c>
      <c r="AL71" s="16">
        <v>32</v>
      </c>
    </row>
    <row r="72" spans="1:38" ht="12.75">
      <c r="A72" s="112"/>
      <c r="B72" s="116"/>
      <c r="C72" s="111" t="s">
        <v>372</v>
      </c>
      <c r="D72" s="109">
        <v>2</v>
      </c>
      <c r="E72" s="111">
        <v>45</v>
      </c>
      <c r="F72" s="109">
        <v>101135</v>
      </c>
      <c r="G72" s="111">
        <v>62</v>
      </c>
      <c r="H72" s="111">
        <v>1</v>
      </c>
      <c r="I72" s="109">
        <v>4</v>
      </c>
      <c r="J72" s="109">
        <v>4</v>
      </c>
      <c r="K72" s="109">
        <v>4</v>
      </c>
      <c r="L72" s="109">
        <v>4</v>
      </c>
      <c r="M72" s="109">
        <v>4</v>
      </c>
      <c r="N72" s="109">
        <v>4</v>
      </c>
      <c r="O72" s="109">
        <v>4</v>
      </c>
      <c r="P72" s="109">
        <v>4</v>
      </c>
      <c r="Q72" s="109">
        <v>4</v>
      </c>
      <c r="R72" s="109">
        <v>4</v>
      </c>
      <c r="S72" s="119"/>
      <c r="T72" s="119"/>
      <c r="U72" s="119"/>
      <c r="V72" s="119"/>
      <c r="W72" s="119"/>
      <c r="X72" s="119"/>
      <c r="Y72" s="119"/>
      <c r="Z72" s="119"/>
      <c r="AA72" s="112"/>
      <c r="AB72" s="16">
        <v>40</v>
      </c>
      <c r="AC72" s="114"/>
      <c r="AD72" s="114"/>
      <c r="AE72" s="114"/>
      <c r="AF72" s="114"/>
      <c r="AG72" s="114"/>
      <c r="AH72" s="114"/>
      <c r="AI72" s="117"/>
      <c r="AJ72" s="114"/>
      <c r="AK72" s="16" t="e">
        <v>#N/A</v>
      </c>
      <c r="AL72" s="16">
        <v>40</v>
      </c>
    </row>
    <row r="73" spans="1:38" ht="12.75">
      <c r="A73" s="112"/>
      <c r="B73" s="116"/>
      <c r="C73" s="111" t="s">
        <v>373</v>
      </c>
      <c r="D73" s="109">
        <v>1</v>
      </c>
      <c r="E73" s="111">
        <v>32</v>
      </c>
      <c r="F73" s="109">
        <v>101135</v>
      </c>
      <c r="G73" s="111">
        <v>31</v>
      </c>
      <c r="H73" s="111">
        <v>1.2</v>
      </c>
      <c r="I73" s="119"/>
      <c r="J73" s="119"/>
      <c r="K73" s="109">
        <v>4</v>
      </c>
      <c r="L73" s="109">
        <v>4</v>
      </c>
      <c r="M73" s="109">
        <v>4</v>
      </c>
      <c r="N73" s="109">
        <v>4</v>
      </c>
      <c r="O73" s="109">
        <v>4</v>
      </c>
      <c r="P73" s="109">
        <v>4</v>
      </c>
      <c r="Q73" s="109">
        <v>4</v>
      </c>
      <c r="R73" s="109">
        <v>4</v>
      </c>
      <c r="S73" s="112"/>
      <c r="T73" s="112"/>
      <c r="U73" s="112"/>
      <c r="V73" s="112"/>
      <c r="W73" s="112"/>
      <c r="X73" s="112"/>
      <c r="Y73" s="112"/>
      <c r="Z73" s="112"/>
      <c r="AA73" s="112"/>
      <c r="AB73" s="16">
        <v>23</v>
      </c>
      <c r="AC73" s="114"/>
      <c r="AD73" s="114"/>
      <c r="AE73" s="114"/>
      <c r="AF73" s="114"/>
      <c r="AG73" s="114"/>
      <c r="AH73" s="114"/>
      <c r="AI73" s="117"/>
      <c r="AJ73" s="114"/>
      <c r="AK73" s="16" t="e">
        <v>#N/A</v>
      </c>
      <c r="AL73" s="16">
        <v>32</v>
      </c>
    </row>
    <row r="74" spans="1:38" ht="12.75">
      <c r="A74" s="112"/>
      <c r="B74" s="116"/>
      <c r="C74" s="111" t="s">
        <v>373</v>
      </c>
      <c r="D74" s="109">
        <v>1</v>
      </c>
      <c r="E74" s="111">
        <v>32</v>
      </c>
      <c r="F74" s="109">
        <v>101135</v>
      </c>
      <c r="G74" s="111">
        <v>31</v>
      </c>
      <c r="H74" s="111">
        <v>1.2</v>
      </c>
      <c r="I74" s="112"/>
      <c r="J74" s="112"/>
      <c r="K74" s="109">
        <v>4</v>
      </c>
      <c r="L74" s="109">
        <v>4</v>
      </c>
      <c r="M74" s="109">
        <v>4</v>
      </c>
      <c r="N74" s="109">
        <v>4</v>
      </c>
      <c r="O74" s="109">
        <v>4</v>
      </c>
      <c r="P74" s="109">
        <v>4</v>
      </c>
      <c r="Q74" s="109">
        <v>4</v>
      </c>
      <c r="R74" s="109">
        <v>4</v>
      </c>
      <c r="S74" s="119"/>
      <c r="T74" s="119"/>
      <c r="U74" s="119"/>
      <c r="V74" s="119"/>
      <c r="W74" s="119"/>
      <c r="X74" s="119"/>
      <c r="Y74" s="119"/>
      <c r="Z74" s="119"/>
      <c r="AA74" s="112"/>
      <c r="AB74" s="16">
        <v>23</v>
      </c>
      <c r="AC74" s="114"/>
      <c r="AD74" s="114"/>
      <c r="AE74" s="114"/>
      <c r="AF74" s="114"/>
      <c r="AG74" s="114"/>
      <c r="AH74" s="114"/>
      <c r="AI74" s="117"/>
      <c r="AJ74" s="114"/>
      <c r="AK74" s="16" t="e">
        <v>#N/A</v>
      </c>
      <c r="AL74" s="16">
        <v>32</v>
      </c>
    </row>
    <row r="75" spans="1:38" ht="12.75">
      <c r="A75" s="112"/>
      <c r="B75" s="116"/>
      <c r="C75" s="122"/>
      <c r="D75" s="119"/>
      <c r="E75" s="122"/>
      <c r="F75" s="119"/>
      <c r="G75" s="122"/>
      <c r="H75" s="122"/>
      <c r="I75" s="112"/>
      <c r="J75" s="112"/>
      <c r="K75" s="112"/>
      <c r="L75" s="112"/>
      <c r="M75" s="112"/>
      <c r="N75" s="112"/>
      <c r="O75" s="112"/>
      <c r="P75" s="112"/>
      <c r="Q75" s="112"/>
      <c r="R75" s="112"/>
      <c r="S75" s="112"/>
      <c r="T75" s="112"/>
      <c r="U75" s="112"/>
      <c r="V75" s="112"/>
      <c r="W75" s="112"/>
      <c r="X75" s="112"/>
      <c r="Y75" s="112"/>
      <c r="Z75" s="112"/>
      <c r="AA75" s="112"/>
      <c r="AB75" s="13"/>
      <c r="AC75" s="114"/>
      <c r="AD75" s="114"/>
      <c r="AE75" s="114"/>
      <c r="AF75" s="114"/>
      <c r="AG75" s="114"/>
      <c r="AH75" s="114"/>
      <c r="AI75" s="117"/>
      <c r="AJ75" s="114"/>
      <c r="AK75" s="13"/>
      <c r="AL75" s="16">
        <v>0</v>
      </c>
    </row>
    <row r="76" spans="1:38" ht="12.75">
      <c r="A76" s="109">
        <v>9</v>
      </c>
      <c r="B76" s="110" t="s">
        <v>45</v>
      </c>
      <c r="C76" s="111" t="s">
        <v>341</v>
      </c>
      <c r="D76" s="109">
        <v>4</v>
      </c>
      <c r="E76" s="111">
        <v>90</v>
      </c>
      <c r="F76" s="109">
        <v>101131</v>
      </c>
      <c r="G76" s="111">
        <v>13</v>
      </c>
      <c r="H76" s="111">
        <v>1</v>
      </c>
      <c r="I76" s="112"/>
      <c r="J76" s="112"/>
      <c r="K76" s="112"/>
      <c r="L76" s="112"/>
      <c r="M76" s="112"/>
      <c r="N76" s="112"/>
      <c r="O76" s="112"/>
      <c r="P76" s="112"/>
      <c r="Q76" s="112"/>
      <c r="R76" s="112"/>
      <c r="S76" s="109" t="s">
        <v>134</v>
      </c>
      <c r="T76" s="109" t="s">
        <v>134</v>
      </c>
      <c r="U76" s="109" t="s">
        <v>134</v>
      </c>
      <c r="V76" s="109" t="s">
        <v>134</v>
      </c>
      <c r="W76" s="109" t="s">
        <v>134</v>
      </c>
      <c r="X76" s="109" t="s">
        <v>134</v>
      </c>
      <c r="Y76" s="109" t="s">
        <v>134</v>
      </c>
      <c r="Z76" s="109" t="s">
        <v>134</v>
      </c>
      <c r="AA76" s="112"/>
      <c r="AB76" s="16">
        <v>26</v>
      </c>
      <c r="AC76" s="113">
        <v>217</v>
      </c>
      <c r="AD76" s="114"/>
      <c r="AE76" s="113">
        <v>40</v>
      </c>
      <c r="AF76" s="113">
        <v>257</v>
      </c>
      <c r="AG76" s="113">
        <v>275</v>
      </c>
      <c r="AH76" s="114"/>
      <c r="AI76" s="115">
        <v>18</v>
      </c>
      <c r="AJ76" s="114"/>
      <c r="AK76" s="16" t="s">
        <v>10</v>
      </c>
      <c r="AL76" s="16">
        <v>0</v>
      </c>
    </row>
    <row r="77" spans="1:38" ht="12.75">
      <c r="A77" s="119"/>
      <c r="B77" s="120"/>
      <c r="C77" s="111" t="s">
        <v>341</v>
      </c>
      <c r="D77" s="109">
        <v>4</v>
      </c>
      <c r="E77" s="111">
        <v>90</v>
      </c>
      <c r="F77" s="109">
        <v>101135</v>
      </c>
      <c r="G77" s="111">
        <v>12.4</v>
      </c>
      <c r="H77" s="111">
        <v>1</v>
      </c>
      <c r="I77" s="119"/>
      <c r="J77" s="119"/>
      <c r="K77" s="119"/>
      <c r="L77" s="119"/>
      <c r="M77" s="119"/>
      <c r="N77" s="119"/>
      <c r="O77" s="119"/>
      <c r="P77" s="119"/>
      <c r="Q77" s="119"/>
      <c r="R77" s="119"/>
      <c r="S77" s="109" t="s">
        <v>134</v>
      </c>
      <c r="T77" s="109" t="s">
        <v>134</v>
      </c>
      <c r="U77" s="109" t="s">
        <v>134</v>
      </c>
      <c r="V77" s="109" t="s">
        <v>134</v>
      </c>
      <c r="W77" s="109" t="s">
        <v>134</v>
      </c>
      <c r="X77" s="109" t="s">
        <v>134</v>
      </c>
      <c r="Y77" s="109" t="s">
        <v>134</v>
      </c>
      <c r="Z77" s="109" t="s">
        <v>134</v>
      </c>
      <c r="AA77" s="112"/>
      <c r="AB77" s="16">
        <v>25</v>
      </c>
      <c r="AC77" s="124"/>
      <c r="AD77" s="114"/>
      <c r="AE77" s="124"/>
      <c r="AF77" s="124"/>
      <c r="AG77" s="124"/>
      <c r="AH77" s="124"/>
      <c r="AI77" s="117"/>
      <c r="AJ77" s="114"/>
      <c r="AK77" s="16" t="e">
        <v>#N/A</v>
      </c>
      <c r="AL77" s="16">
        <v>0</v>
      </c>
    </row>
    <row r="78" spans="1:38" ht="12.75">
      <c r="A78" s="112"/>
      <c r="B78" s="116"/>
      <c r="C78" s="111" t="s">
        <v>383</v>
      </c>
      <c r="D78" s="109">
        <v>2</v>
      </c>
      <c r="E78" s="111">
        <v>45</v>
      </c>
      <c r="F78" s="109">
        <v>101131</v>
      </c>
      <c r="G78" s="111">
        <v>61</v>
      </c>
      <c r="H78" s="111">
        <v>1</v>
      </c>
      <c r="I78" s="109">
        <v>4</v>
      </c>
      <c r="J78" s="109">
        <v>4</v>
      </c>
      <c r="K78" s="109">
        <v>4</v>
      </c>
      <c r="L78" s="109">
        <v>4</v>
      </c>
      <c r="M78" s="109">
        <v>4</v>
      </c>
      <c r="N78" s="109">
        <v>4</v>
      </c>
      <c r="O78" s="109">
        <v>4</v>
      </c>
      <c r="P78" s="109">
        <v>4</v>
      </c>
      <c r="Q78" s="109">
        <v>4</v>
      </c>
      <c r="R78" s="109">
        <v>4</v>
      </c>
      <c r="S78" s="119"/>
      <c r="T78" s="119"/>
      <c r="U78" s="119"/>
      <c r="V78" s="119"/>
      <c r="W78" s="119"/>
      <c r="X78" s="119"/>
      <c r="Y78" s="112"/>
      <c r="Z78" s="112"/>
      <c r="AA78" s="112"/>
      <c r="AB78" s="16">
        <v>40</v>
      </c>
      <c r="AC78" s="114"/>
      <c r="AD78" s="114"/>
      <c r="AE78" s="114"/>
      <c r="AF78" s="114"/>
      <c r="AG78" s="114"/>
      <c r="AH78" s="114"/>
      <c r="AI78" s="117"/>
      <c r="AJ78" s="114"/>
      <c r="AK78" s="16" t="e">
        <v>#N/A</v>
      </c>
      <c r="AL78" s="16">
        <v>40</v>
      </c>
    </row>
    <row r="79" spans="1:38" ht="12.75">
      <c r="A79" s="112"/>
      <c r="B79" s="116"/>
      <c r="C79" s="111" t="s">
        <v>350</v>
      </c>
      <c r="D79" s="109">
        <v>4</v>
      </c>
      <c r="E79" s="111">
        <v>90</v>
      </c>
      <c r="F79" s="109">
        <v>101141</v>
      </c>
      <c r="G79" s="111">
        <v>31</v>
      </c>
      <c r="H79" s="111">
        <v>1</v>
      </c>
      <c r="I79" s="119"/>
      <c r="J79" s="119"/>
      <c r="K79" s="119"/>
      <c r="L79" s="119"/>
      <c r="M79" s="119"/>
      <c r="N79" s="119"/>
      <c r="O79" s="119"/>
      <c r="P79" s="119"/>
      <c r="Q79" s="119"/>
      <c r="R79" s="119"/>
      <c r="S79" s="109" t="s">
        <v>134</v>
      </c>
      <c r="T79" s="109" t="s">
        <v>134</v>
      </c>
      <c r="U79" s="109" t="s">
        <v>134</v>
      </c>
      <c r="V79" s="109" t="s">
        <v>134</v>
      </c>
      <c r="W79" s="109" t="s">
        <v>134</v>
      </c>
      <c r="X79" s="109" t="s">
        <v>134</v>
      </c>
      <c r="Y79" s="109" t="s">
        <v>134</v>
      </c>
      <c r="Z79" s="109" t="s">
        <v>134</v>
      </c>
      <c r="AA79" s="112"/>
      <c r="AB79" s="16">
        <v>62</v>
      </c>
      <c r="AC79" s="114"/>
      <c r="AD79" s="114"/>
      <c r="AE79" s="114"/>
      <c r="AF79" s="114"/>
      <c r="AG79" s="114"/>
      <c r="AH79" s="114"/>
      <c r="AI79" s="117"/>
      <c r="AJ79" s="114"/>
      <c r="AK79" s="16" t="e">
        <v>#N/A</v>
      </c>
      <c r="AL79" s="16">
        <v>0</v>
      </c>
    </row>
    <row r="80" spans="1:38" ht="12.75">
      <c r="A80" s="112"/>
      <c r="B80" s="116"/>
      <c r="C80" s="111" t="s">
        <v>384</v>
      </c>
      <c r="D80" s="109">
        <v>2</v>
      </c>
      <c r="E80" s="111">
        <v>45</v>
      </c>
      <c r="F80" s="109">
        <v>201151</v>
      </c>
      <c r="G80" s="111">
        <v>16</v>
      </c>
      <c r="H80" s="111">
        <v>1</v>
      </c>
      <c r="I80" s="112"/>
      <c r="J80" s="112"/>
      <c r="K80" s="119"/>
      <c r="L80" s="119"/>
      <c r="M80" s="119"/>
      <c r="N80" s="119"/>
      <c r="O80" s="119"/>
      <c r="P80" s="119"/>
      <c r="Q80" s="119"/>
      <c r="R80" s="119"/>
      <c r="S80" s="112"/>
      <c r="T80" s="112"/>
      <c r="U80" s="112"/>
      <c r="V80" s="112"/>
      <c r="W80" s="112"/>
      <c r="X80" s="112"/>
      <c r="Y80" s="112"/>
      <c r="Z80" s="112"/>
      <c r="AA80" s="112"/>
      <c r="AB80" s="16">
        <v>40</v>
      </c>
      <c r="AC80" s="114"/>
      <c r="AD80" s="114"/>
      <c r="AE80" s="114"/>
      <c r="AF80" s="114"/>
      <c r="AG80" s="114"/>
      <c r="AH80" s="114"/>
      <c r="AI80" s="117"/>
      <c r="AJ80" s="114"/>
      <c r="AK80" s="16" t="e">
        <v>#N/A</v>
      </c>
      <c r="AL80" s="16">
        <v>0</v>
      </c>
    </row>
    <row r="81" spans="1:38" ht="12.75">
      <c r="A81" s="112"/>
      <c r="B81" s="116"/>
      <c r="C81" s="111" t="s">
        <v>341</v>
      </c>
      <c r="D81" s="109">
        <v>4</v>
      </c>
      <c r="E81" s="111">
        <v>90</v>
      </c>
      <c r="F81" s="109">
        <v>101134</v>
      </c>
      <c r="G81" s="111">
        <v>12</v>
      </c>
      <c r="H81" s="111">
        <v>1</v>
      </c>
      <c r="I81" s="112"/>
      <c r="J81" s="112"/>
      <c r="K81" s="119"/>
      <c r="L81" s="119"/>
      <c r="M81" s="119"/>
      <c r="N81" s="119"/>
      <c r="O81" s="119"/>
      <c r="P81" s="119"/>
      <c r="Q81" s="119"/>
      <c r="R81" s="119"/>
      <c r="S81" s="109" t="s">
        <v>134</v>
      </c>
      <c r="T81" s="109" t="s">
        <v>134</v>
      </c>
      <c r="U81" s="109" t="s">
        <v>134</v>
      </c>
      <c r="V81" s="109" t="s">
        <v>134</v>
      </c>
      <c r="W81" s="109" t="s">
        <v>134</v>
      </c>
      <c r="X81" s="109" t="s">
        <v>134</v>
      </c>
      <c r="Y81" s="109" t="s">
        <v>134</v>
      </c>
      <c r="Z81" s="109" t="s">
        <v>134</v>
      </c>
      <c r="AA81" s="112"/>
      <c r="AB81" s="16">
        <v>24</v>
      </c>
      <c r="AC81" s="114"/>
      <c r="AD81" s="114"/>
      <c r="AE81" s="114"/>
      <c r="AF81" s="114"/>
      <c r="AG81" s="114"/>
      <c r="AH81" s="114"/>
      <c r="AI81" s="117"/>
      <c r="AJ81" s="114"/>
      <c r="AK81" s="16" t="e">
        <v>#N/A</v>
      </c>
      <c r="AL81" s="16">
        <v>0</v>
      </c>
    </row>
    <row r="82" spans="1:38" ht="12.75">
      <c r="A82" s="112"/>
      <c r="B82" s="116"/>
      <c r="C82" s="111" t="s">
        <v>343</v>
      </c>
      <c r="D82" s="119"/>
      <c r="E82" s="122"/>
      <c r="F82" s="109">
        <v>101131</v>
      </c>
      <c r="G82" s="122"/>
      <c r="H82" s="122"/>
      <c r="I82" s="119"/>
      <c r="J82" s="119"/>
      <c r="K82" s="119"/>
      <c r="L82" s="119"/>
      <c r="M82" s="119"/>
      <c r="N82" s="119"/>
      <c r="O82" s="119"/>
      <c r="P82" s="119"/>
      <c r="Q82" s="119"/>
      <c r="R82" s="119"/>
      <c r="S82" s="112"/>
      <c r="T82" s="112"/>
      <c r="U82" s="112"/>
      <c r="V82" s="112"/>
      <c r="W82" s="112"/>
      <c r="X82" s="112"/>
      <c r="Y82" s="112"/>
      <c r="Z82" s="112"/>
      <c r="AA82" s="112"/>
      <c r="AB82" s="13"/>
      <c r="AC82" s="114"/>
      <c r="AD82" s="114"/>
      <c r="AE82" s="114"/>
      <c r="AF82" s="114"/>
      <c r="AG82" s="114"/>
      <c r="AH82" s="114"/>
      <c r="AI82" s="117"/>
      <c r="AJ82" s="114"/>
      <c r="AK82" s="13"/>
      <c r="AL82" s="13"/>
    </row>
    <row r="83" spans="1:38" ht="12.75">
      <c r="A83" s="112"/>
      <c r="B83" s="116"/>
      <c r="C83" s="122"/>
      <c r="D83" s="119"/>
      <c r="E83" s="122"/>
      <c r="F83" s="119"/>
      <c r="G83" s="122"/>
      <c r="H83" s="122"/>
      <c r="I83" s="112"/>
      <c r="J83" s="112"/>
      <c r="K83" s="119"/>
      <c r="L83" s="119"/>
      <c r="M83" s="119"/>
      <c r="N83" s="119"/>
      <c r="O83" s="119"/>
      <c r="P83" s="119"/>
      <c r="Q83" s="119"/>
      <c r="R83" s="119"/>
      <c r="S83" s="112"/>
      <c r="T83" s="112"/>
      <c r="U83" s="112"/>
      <c r="V83" s="112"/>
      <c r="W83" s="112"/>
      <c r="X83" s="112"/>
      <c r="Y83" s="112"/>
      <c r="Z83" s="112"/>
      <c r="AA83" s="112"/>
      <c r="AB83" s="13"/>
      <c r="AC83" s="114"/>
      <c r="AD83" s="114"/>
      <c r="AE83" s="114"/>
      <c r="AF83" s="114"/>
      <c r="AG83" s="114"/>
      <c r="AH83" s="114"/>
      <c r="AI83" s="117"/>
      <c r="AJ83" s="114"/>
      <c r="AK83" s="13"/>
      <c r="AL83" s="16">
        <v>0</v>
      </c>
    </row>
    <row r="84" spans="1:38" ht="12.75">
      <c r="A84" s="109">
        <v>10</v>
      </c>
      <c r="B84" s="110" t="s">
        <v>82</v>
      </c>
      <c r="C84" s="111" t="s">
        <v>338</v>
      </c>
      <c r="D84" s="109">
        <v>4</v>
      </c>
      <c r="E84" s="111">
        <v>90</v>
      </c>
      <c r="F84" s="109">
        <v>101121</v>
      </c>
      <c r="G84" s="111">
        <v>13</v>
      </c>
      <c r="H84" s="111">
        <v>1</v>
      </c>
      <c r="I84" s="109" t="s">
        <v>134</v>
      </c>
      <c r="J84" s="109" t="s">
        <v>134</v>
      </c>
      <c r="K84" s="109" t="s">
        <v>134</v>
      </c>
      <c r="L84" s="109" t="s">
        <v>134</v>
      </c>
      <c r="M84" s="109" t="s">
        <v>134</v>
      </c>
      <c r="N84" s="109" t="s">
        <v>134</v>
      </c>
      <c r="O84" s="109" t="s">
        <v>134</v>
      </c>
      <c r="P84" s="109" t="s">
        <v>134</v>
      </c>
      <c r="Q84" s="109" t="s">
        <v>134</v>
      </c>
      <c r="R84" s="109" t="s">
        <v>134</v>
      </c>
      <c r="S84" s="109" t="s">
        <v>134</v>
      </c>
      <c r="T84" s="109" t="s">
        <v>134</v>
      </c>
      <c r="U84" s="109" t="s">
        <v>134</v>
      </c>
      <c r="V84" s="109" t="s">
        <v>134</v>
      </c>
      <c r="W84" s="109" t="s">
        <v>134</v>
      </c>
      <c r="X84" s="109" t="s">
        <v>134</v>
      </c>
      <c r="Y84" s="112"/>
      <c r="Z84" s="112"/>
      <c r="AA84" s="112"/>
      <c r="AB84" s="16">
        <v>26</v>
      </c>
      <c r="AC84" s="113">
        <v>298</v>
      </c>
      <c r="AD84" s="114"/>
      <c r="AE84" s="113">
        <v>40</v>
      </c>
      <c r="AF84" s="113">
        <v>338</v>
      </c>
      <c r="AG84" s="113">
        <v>275</v>
      </c>
      <c r="AH84" s="113">
        <v>63</v>
      </c>
      <c r="AI84" s="117"/>
      <c r="AJ84" s="114"/>
      <c r="AK84" s="16" t="s">
        <v>10</v>
      </c>
      <c r="AL84" s="16">
        <v>0</v>
      </c>
    </row>
    <row r="85" spans="1:38" ht="12.75">
      <c r="A85" s="112"/>
      <c r="B85" s="116"/>
      <c r="C85" s="111" t="s">
        <v>338</v>
      </c>
      <c r="D85" s="109">
        <v>4</v>
      </c>
      <c r="E85" s="111">
        <v>90</v>
      </c>
      <c r="F85" s="109">
        <v>101124</v>
      </c>
      <c r="G85" s="111">
        <v>12</v>
      </c>
      <c r="H85" s="111">
        <v>1</v>
      </c>
      <c r="I85" s="109" t="s">
        <v>134</v>
      </c>
      <c r="J85" s="109" t="s">
        <v>134</v>
      </c>
      <c r="K85" s="109" t="s">
        <v>134</v>
      </c>
      <c r="L85" s="109" t="s">
        <v>134</v>
      </c>
      <c r="M85" s="109" t="s">
        <v>134</v>
      </c>
      <c r="N85" s="109" t="s">
        <v>134</v>
      </c>
      <c r="O85" s="109" t="s">
        <v>134</v>
      </c>
      <c r="P85" s="109" t="s">
        <v>134</v>
      </c>
      <c r="Q85" s="109" t="s">
        <v>134</v>
      </c>
      <c r="R85" s="109" t="s">
        <v>134</v>
      </c>
      <c r="S85" s="109" t="s">
        <v>134</v>
      </c>
      <c r="T85" s="109" t="s">
        <v>134</v>
      </c>
      <c r="U85" s="109" t="s">
        <v>134</v>
      </c>
      <c r="V85" s="109" t="s">
        <v>134</v>
      </c>
      <c r="W85" s="109" t="s">
        <v>134</v>
      </c>
      <c r="X85" s="109" t="s">
        <v>134</v>
      </c>
      <c r="Y85" s="119"/>
      <c r="Z85" s="119"/>
      <c r="AA85" s="119"/>
      <c r="AB85" s="16">
        <v>24</v>
      </c>
      <c r="AC85" s="114"/>
      <c r="AD85" s="114"/>
      <c r="AE85" s="114"/>
      <c r="AF85" s="114"/>
      <c r="AG85" s="114"/>
      <c r="AH85" s="114"/>
      <c r="AI85" s="117"/>
      <c r="AJ85" s="114"/>
      <c r="AK85" s="16" t="e">
        <v>#N/A</v>
      </c>
      <c r="AL85" s="16">
        <v>0</v>
      </c>
    </row>
    <row r="86" spans="1:38" ht="12.75">
      <c r="A86" s="112"/>
      <c r="B86" s="116"/>
      <c r="C86" s="111" t="s">
        <v>359</v>
      </c>
      <c r="D86" s="109">
        <v>2</v>
      </c>
      <c r="E86" s="111">
        <v>45</v>
      </c>
      <c r="F86" s="109">
        <v>101131</v>
      </c>
      <c r="G86" s="111">
        <v>61</v>
      </c>
      <c r="H86" s="111">
        <v>1</v>
      </c>
      <c r="I86" s="109">
        <v>4</v>
      </c>
      <c r="J86" s="109">
        <v>4</v>
      </c>
      <c r="K86" s="109">
        <v>4</v>
      </c>
      <c r="L86" s="109">
        <v>4</v>
      </c>
      <c r="M86" s="109">
        <v>4</v>
      </c>
      <c r="N86" s="109">
        <v>4</v>
      </c>
      <c r="O86" s="109">
        <v>4</v>
      </c>
      <c r="P86" s="109">
        <v>4</v>
      </c>
      <c r="Q86" s="109">
        <v>4</v>
      </c>
      <c r="R86" s="109">
        <v>4</v>
      </c>
      <c r="S86" s="112"/>
      <c r="T86" s="112"/>
      <c r="U86" s="112"/>
      <c r="V86" s="112"/>
      <c r="W86" s="112"/>
      <c r="X86" s="112"/>
      <c r="Y86" s="112"/>
      <c r="Z86" s="112"/>
      <c r="AA86" s="112"/>
      <c r="AB86" s="16">
        <v>40</v>
      </c>
      <c r="AC86" s="114"/>
      <c r="AD86" s="114"/>
      <c r="AE86" s="114"/>
      <c r="AF86" s="114"/>
      <c r="AG86" s="114"/>
      <c r="AH86" s="114"/>
      <c r="AI86" s="117"/>
      <c r="AJ86" s="114"/>
      <c r="AK86" s="16" t="e">
        <v>#N/A</v>
      </c>
      <c r="AL86" s="16">
        <v>40</v>
      </c>
    </row>
    <row r="87" spans="1:38" ht="12.75">
      <c r="A87" s="112"/>
      <c r="B87" s="116"/>
      <c r="C87" s="111" t="s">
        <v>360</v>
      </c>
      <c r="D87" s="109">
        <v>1</v>
      </c>
      <c r="E87" s="111">
        <v>32</v>
      </c>
      <c r="F87" s="109">
        <v>101131</v>
      </c>
      <c r="G87" s="111">
        <v>31</v>
      </c>
      <c r="H87" s="111">
        <v>1.2</v>
      </c>
      <c r="I87" s="112"/>
      <c r="J87" s="112"/>
      <c r="K87" s="109">
        <v>4</v>
      </c>
      <c r="L87" s="109">
        <v>4</v>
      </c>
      <c r="M87" s="109">
        <v>4</v>
      </c>
      <c r="N87" s="109">
        <v>4</v>
      </c>
      <c r="O87" s="109">
        <v>4</v>
      </c>
      <c r="P87" s="109">
        <v>4</v>
      </c>
      <c r="Q87" s="109">
        <v>4</v>
      </c>
      <c r="R87" s="109">
        <v>4</v>
      </c>
      <c r="S87" s="112"/>
      <c r="T87" s="112"/>
      <c r="U87" s="119"/>
      <c r="V87" s="119"/>
      <c r="W87" s="119"/>
      <c r="X87" s="119"/>
      <c r="Y87" s="119"/>
      <c r="Z87" s="119"/>
      <c r="AA87" s="119"/>
      <c r="AB87" s="16">
        <v>23</v>
      </c>
      <c r="AC87" s="114"/>
      <c r="AD87" s="114"/>
      <c r="AE87" s="114"/>
      <c r="AF87" s="114"/>
      <c r="AG87" s="114"/>
      <c r="AH87" s="114"/>
      <c r="AI87" s="117"/>
      <c r="AJ87" s="114"/>
      <c r="AK87" s="16" t="e">
        <v>#N/A</v>
      </c>
      <c r="AL87" s="16">
        <v>32</v>
      </c>
    </row>
    <row r="88" spans="1:38" ht="12.75">
      <c r="A88" s="112"/>
      <c r="B88" s="116"/>
      <c r="C88" s="111" t="s">
        <v>360</v>
      </c>
      <c r="D88" s="109">
        <v>1</v>
      </c>
      <c r="E88" s="111">
        <v>32</v>
      </c>
      <c r="F88" s="109">
        <v>101131</v>
      </c>
      <c r="G88" s="111">
        <v>30</v>
      </c>
      <c r="H88" s="111">
        <v>1.1000000000000001</v>
      </c>
      <c r="I88" s="112"/>
      <c r="J88" s="112"/>
      <c r="K88" s="109">
        <v>4</v>
      </c>
      <c r="L88" s="109">
        <v>4</v>
      </c>
      <c r="M88" s="109">
        <v>4</v>
      </c>
      <c r="N88" s="109">
        <v>4</v>
      </c>
      <c r="O88" s="109">
        <v>4</v>
      </c>
      <c r="P88" s="109">
        <v>4</v>
      </c>
      <c r="Q88" s="109">
        <v>4</v>
      </c>
      <c r="R88" s="109">
        <v>4</v>
      </c>
      <c r="S88" s="112"/>
      <c r="T88" s="112"/>
      <c r="U88" s="112"/>
      <c r="V88" s="112"/>
      <c r="W88" s="112"/>
      <c r="X88" s="112"/>
      <c r="Y88" s="112"/>
      <c r="Z88" s="112"/>
      <c r="AA88" s="112"/>
      <c r="AB88" s="16">
        <v>21</v>
      </c>
      <c r="AC88" s="114"/>
      <c r="AD88" s="114"/>
      <c r="AE88" s="114"/>
      <c r="AF88" s="114"/>
      <c r="AG88" s="114"/>
      <c r="AH88" s="114"/>
      <c r="AI88" s="117"/>
      <c r="AJ88" s="114"/>
      <c r="AK88" s="16" t="e">
        <v>#N/A</v>
      </c>
      <c r="AL88" s="16">
        <v>32</v>
      </c>
    </row>
    <row r="89" spans="1:38" ht="12.75">
      <c r="A89" s="119"/>
      <c r="B89" s="120"/>
      <c r="C89" s="111" t="s">
        <v>359</v>
      </c>
      <c r="D89" s="109">
        <v>2</v>
      </c>
      <c r="E89" s="111">
        <v>45</v>
      </c>
      <c r="F89" s="109">
        <v>101135</v>
      </c>
      <c r="G89" s="111">
        <v>62</v>
      </c>
      <c r="H89" s="111">
        <v>1</v>
      </c>
      <c r="I89" s="109">
        <v>4</v>
      </c>
      <c r="J89" s="109">
        <v>4</v>
      </c>
      <c r="K89" s="109">
        <v>4</v>
      </c>
      <c r="L89" s="109">
        <v>4</v>
      </c>
      <c r="M89" s="109">
        <v>4</v>
      </c>
      <c r="N89" s="109">
        <v>4</v>
      </c>
      <c r="O89" s="109">
        <v>4</v>
      </c>
      <c r="P89" s="109">
        <v>4</v>
      </c>
      <c r="Q89" s="109">
        <v>4</v>
      </c>
      <c r="R89" s="109">
        <v>4</v>
      </c>
      <c r="S89" s="119"/>
      <c r="T89" s="119"/>
      <c r="U89" s="119"/>
      <c r="V89" s="119"/>
      <c r="W89" s="119"/>
      <c r="X89" s="119"/>
      <c r="Y89" s="119"/>
      <c r="Z89" s="119"/>
      <c r="AA89" s="112"/>
      <c r="AB89" s="16">
        <v>40</v>
      </c>
      <c r="AC89" s="124"/>
      <c r="AD89" s="114"/>
      <c r="AE89" s="114"/>
      <c r="AF89" s="124"/>
      <c r="AG89" s="124"/>
      <c r="AH89" s="114"/>
      <c r="AI89" s="128"/>
      <c r="AJ89" s="114"/>
      <c r="AK89" s="16" t="e">
        <v>#N/A</v>
      </c>
      <c r="AL89" s="16">
        <v>40</v>
      </c>
    </row>
    <row r="90" spans="1:38" ht="12.75">
      <c r="A90" s="112"/>
      <c r="B90" s="116"/>
      <c r="C90" s="111" t="s">
        <v>360</v>
      </c>
      <c r="D90" s="109">
        <v>1</v>
      </c>
      <c r="E90" s="111">
        <v>32</v>
      </c>
      <c r="F90" s="109">
        <v>101135</v>
      </c>
      <c r="G90" s="111">
        <v>31</v>
      </c>
      <c r="H90" s="111">
        <v>1.2</v>
      </c>
      <c r="I90" s="119"/>
      <c r="J90" s="119"/>
      <c r="K90" s="109">
        <v>4</v>
      </c>
      <c r="L90" s="109">
        <v>4</v>
      </c>
      <c r="M90" s="109">
        <v>4</v>
      </c>
      <c r="N90" s="109">
        <v>4</v>
      </c>
      <c r="O90" s="109">
        <v>4</v>
      </c>
      <c r="P90" s="109">
        <v>4</v>
      </c>
      <c r="Q90" s="109">
        <v>4</v>
      </c>
      <c r="R90" s="109">
        <v>4</v>
      </c>
      <c r="S90" s="112"/>
      <c r="T90" s="112"/>
      <c r="U90" s="112"/>
      <c r="V90" s="112"/>
      <c r="W90" s="112"/>
      <c r="X90" s="112"/>
      <c r="Y90" s="112"/>
      <c r="Z90" s="112"/>
      <c r="AA90" s="112"/>
      <c r="AB90" s="16">
        <v>23</v>
      </c>
      <c r="AC90" s="114"/>
      <c r="AD90" s="114"/>
      <c r="AE90" s="114"/>
      <c r="AF90" s="114"/>
      <c r="AG90" s="114"/>
      <c r="AH90" s="114"/>
      <c r="AI90" s="117"/>
      <c r="AJ90" s="114"/>
      <c r="AK90" s="16" t="e">
        <v>#N/A</v>
      </c>
      <c r="AL90" s="16">
        <v>32</v>
      </c>
    </row>
    <row r="91" spans="1:38" ht="12.75">
      <c r="A91" s="112"/>
      <c r="B91" s="116"/>
      <c r="C91" s="111" t="s">
        <v>360</v>
      </c>
      <c r="D91" s="109">
        <v>1</v>
      </c>
      <c r="E91" s="111">
        <v>32</v>
      </c>
      <c r="F91" s="109">
        <v>101135</v>
      </c>
      <c r="G91" s="111">
        <v>31</v>
      </c>
      <c r="H91" s="111">
        <v>1.2</v>
      </c>
      <c r="I91" s="112"/>
      <c r="J91" s="112"/>
      <c r="K91" s="109">
        <v>4</v>
      </c>
      <c r="L91" s="109">
        <v>4</v>
      </c>
      <c r="M91" s="109">
        <v>4</v>
      </c>
      <c r="N91" s="109">
        <v>4</v>
      </c>
      <c r="O91" s="109">
        <v>4</v>
      </c>
      <c r="P91" s="109">
        <v>4</v>
      </c>
      <c r="Q91" s="109">
        <v>4</v>
      </c>
      <c r="R91" s="109">
        <v>4</v>
      </c>
      <c r="S91" s="112"/>
      <c r="T91" s="112"/>
      <c r="U91" s="112"/>
      <c r="V91" s="112"/>
      <c r="W91" s="112"/>
      <c r="X91" s="112"/>
      <c r="Y91" s="112"/>
      <c r="Z91" s="112"/>
      <c r="AA91" s="112"/>
      <c r="AB91" s="16">
        <v>23</v>
      </c>
      <c r="AC91" s="114"/>
      <c r="AD91" s="114"/>
      <c r="AE91" s="114"/>
      <c r="AF91" s="114"/>
      <c r="AG91" s="114"/>
      <c r="AH91" s="114"/>
      <c r="AI91" s="117"/>
      <c r="AJ91" s="114"/>
      <c r="AK91" s="16" t="e">
        <v>#N/A</v>
      </c>
      <c r="AL91" s="16">
        <v>32</v>
      </c>
    </row>
    <row r="92" spans="1:38" ht="12.75">
      <c r="A92" s="112"/>
      <c r="B92" s="116"/>
      <c r="C92" s="111" t="s">
        <v>388</v>
      </c>
      <c r="D92" s="109">
        <v>2</v>
      </c>
      <c r="E92" s="111">
        <v>45</v>
      </c>
      <c r="F92" s="109">
        <v>601131</v>
      </c>
      <c r="G92" s="111">
        <v>22</v>
      </c>
      <c r="H92" s="111">
        <v>1</v>
      </c>
      <c r="I92" s="112"/>
      <c r="J92" s="112"/>
      <c r="K92" s="119"/>
      <c r="L92" s="119"/>
      <c r="M92" s="119"/>
      <c r="N92" s="119"/>
      <c r="O92" s="119"/>
      <c r="P92" s="119"/>
      <c r="Q92" s="119"/>
      <c r="R92" s="119"/>
      <c r="S92" s="109">
        <v>4</v>
      </c>
      <c r="T92" s="109">
        <v>4</v>
      </c>
      <c r="U92" s="109">
        <v>4</v>
      </c>
      <c r="V92" s="109">
        <v>4</v>
      </c>
      <c r="W92" s="109">
        <v>4</v>
      </c>
      <c r="X92" s="109">
        <v>4</v>
      </c>
      <c r="Y92" s="109">
        <v>4</v>
      </c>
      <c r="Z92" s="109">
        <v>4</v>
      </c>
      <c r="AA92" s="109">
        <v>4</v>
      </c>
      <c r="AB92" s="16">
        <v>40</v>
      </c>
      <c r="AC92" s="114"/>
      <c r="AD92" s="114"/>
      <c r="AE92" s="114"/>
      <c r="AF92" s="114"/>
      <c r="AG92" s="114"/>
      <c r="AH92" s="114"/>
      <c r="AI92" s="117"/>
      <c r="AJ92" s="114"/>
      <c r="AK92" s="16" t="e">
        <v>#N/A</v>
      </c>
      <c r="AL92" s="16">
        <v>36</v>
      </c>
    </row>
    <row r="93" spans="1:38" ht="12.75">
      <c r="A93" s="112"/>
      <c r="B93" s="116"/>
      <c r="C93" s="111" t="s">
        <v>341</v>
      </c>
      <c r="D93" s="109">
        <v>3</v>
      </c>
      <c r="E93" s="111">
        <v>67.5</v>
      </c>
      <c r="F93" s="109">
        <v>601131</v>
      </c>
      <c r="G93" s="111">
        <v>11</v>
      </c>
      <c r="H93" s="111">
        <v>1</v>
      </c>
      <c r="I93" s="112"/>
      <c r="J93" s="112"/>
      <c r="K93" s="112"/>
      <c r="L93" s="112"/>
      <c r="M93" s="112"/>
      <c r="N93" s="109" t="s">
        <v>134</v>
      </c>
      <c r="O93" s="112"/>
      <c r="P93" s="112"/>
      <c r="Q93" s="112"/>
      <c r="R93" s="112"/>
      <c r="S93" s="112"/>
      <c r="T93" s="112"/>
      <c r="U93" s="112"/>
      <c r="V93" s="112"/>
      <c r="W93" s="112"/>
      <c r="X93" s="112"/>
      <c r="Y93" s="112"/>
      <c r="Z93" s="112"/>
      <c r="AA93" s="112"/>
      <c r="AB93" s="16">
        <v>22</v>
      </c>
      <c r="AC93" s="114"/>
      <c r="AD93" s="114"/>
      <c r="AE93" s="114"/>
      <c r="AF93" s="114"/>
      <c r="AG93" s="114"/>
      <c r="AH93" s="114"/>
      <c r="AI93" s="117"/>
      <c r="AJ93" s="114"/>
      <c r="AK93" s="16" t="e">
        <v>#N/A</v>
      </c>
      <c r="AL93" s="16">
        <v>0</v>
      </c>
    </row>
    <row r="94" spans="1:38" ht="12.75">
      <c r="A94" s="112"/>
      <c r="B94" s="116"/>
      <c r="C94" s="111" t="s">
        <v>389</v>
      </c>
      <c r="D94" s="109">
        <v>1</v>
      </c>
      <c r="E94" s="111">
        <v>32</v>
      </c>
      <c r="F94" s="109">
        <v>601131</v>
      </c>
      <c r="G94" s="111">
        <v>22</v>
      </c>
      <c r="H94" s="111">
        <v>0.85</v>
      </c>
      <c r="I94" s="119"/>
      <c r="J94" s="119"/>
      <c r="K94" s="119"/>
      <c r="L94" s="119"/>
      <c r="M94" s="119"/>
      <c r="N94" s="119"/>
      <c r="O94" s="119"/>
      <c r="P94" s="119"/>
      <c r="Q94" s="119"/>
      <c r="R94" s="119"/>
      <c r="S94" s="112"/>
      <c r="T94" s="112"/>
      <c r="U94" s="109">
        <v>4</v>
      </c>
      <c r="V94" s="109">
        <v>4</v>
      </c>
      <c r="W94" s="109">
        <v>4</v>
      </c>
      <c r="X94" s="109">
        <v>4</v>
      </c>
      <c r="Y94" s="109">
        <v>4</v>
      </c>
      <c r="Z94" s="109">
        <v>4</v>
      </c>
      <c r="AA94" s="109">
        <v>4</v>
      </c>
      <c r="AB94" s="16">
        <v>16</v>
      </c>
      <c r="AC94" s="114"/>
      <c r="AD94" s="114"/>
      <c r="AE94" s="114"/>
      <c r="AF94" s="114"/>
      <c r="AG94" s="114"/>
      <c r="AH94" s="114"/>
      <c r="AI94" s="117"/>
      <c r="AJ94" s="114"/>
      <c r="AK94" s="16" t="e">
        <v>#N/A</v>
      </c>
      <c r="AL94" s="16">
        <v>28</v>
      </c>
    </row>
    <row r="95" spans="1:38" ht="12.75">
      <c r="A95" s="112"/>
      <c r="B95" s="116"/>
      <c r="C95" s="111" t="s">
        <v>390</v>
      </c>
      <c r="D95" s="119"/>
      <c r="E95" s="122"/>
      <c r="F95" s="119"/>
      <c r="G95" s="122"/>
      <c r="H95" s="122"/>
      <c r="I95" s="112"/>
      <c r="J95" s="112"/>
      <c r="K95" s="119"/>
      <c r="L95" s="119"/>
      <c r="M95" s="119"/>
      <c r="N95" s="119"/>
      <c r="O95" s="119"/>
      <c r="P95" s="119"/>
      <c r="Q95" s="119"/>
      <c r="R95" s="119"/>
      <c r="S95" s="112"/>
      <c r="T95" s="112"/>
      <c r="U95" s="112"/>
      <c r="V95" s="112"/>
      <c r="W95" s="112"/>
      <c r="X95" s="112"/>
      <c r="Y95" s="112"/>
      <c r="Z95" s="112"/>
      <c r="AA95" s="112"/>
      <c r="AB95" s="13"/>
      <c r="AC95" s="114"/>
      <c r="AD95" s="114"/>
      <c r="AE95" s="114"/>
      <c r="AF95" s="114"/>
      <c r="AG95" s="114"/>
      <c r="AH95" s="114"/>
      <c r="AI95" s="117"/>
      <c r="AJ95" s="114"/>
      <c r="AK95" s="13"/>
      <c r="AL95" s="13"/>
    </row>
    <row r="96" spans="1:38" ht="12.75">
      <c r="A96" s="112"/>
      <c r="B96" s="116"/>
      <c r="C96" s="122"/>
      <c r="D96" s="119"/>
      <c r="E96" s="122"/>
      <c r="F96" s="119"/>
      <c r="G96" s="122"/>
      <c r="H96" s="122"/>
      <c r="I96" s="112"/>
      <c r="J96" s="112"/>
      <c r="K96" s="112"/>
      <c r="L96" s="112"/>
      <c r="M96" s="112"/>
      <c r="N96" s="112"/>
      <c r="O96" s="112"/>
      <c r="P96" s="112"/>
      <c r="Q96" s="112"/>
      <c r="R96" s="112"/>
      <c r="S96" s="119"/>
      <c r="T96" s="119"/>
      <c r="U96" s="119"/>
      <c r="V96" s="119"/>
      <c r="W96" s="119"/>
      <c r="X96" s="119"/>
      <c r="Y96" s="119"/>
      <c r="Z96" s="119"/>
      <c r="AA96" s="119"/>
      <c r="AB96" s="13"/>
      <c r="AC96" s="114"/>
      <c r="AD96" s="114"/>
      <c r="AE96" s="114"/>
      <c r="AF96" s="114"/>
      <c r="AG96" s="114"/>
      <c r="AH96" s="114"/>
      <c r="AI96" s="117"/>
      <c r="AJ96" s="114"/>
      <c r="AK96" s="13"/>
      <c r="AL96" s="16">
        <v>0</v>
      </c>
    </row>
    <row r="97" spans="1:38" ht="12.75">
      <c r="A97" s="109">
        <v>11</v>
      </c>
      <c r="B97" s="110" t="s">
        <v>85</v>
      </c>
      <c r="C97" s="111" t="s">
        <v>350</v>
      </c>
      <c r="D97" s="109">
        <v>4</v>
      </c>
      <c r="E97" s="111">
        <v>90</v>
      </c>
      <c r="F97" s="109">
        <v>101141</v>
      </c>
      <c r="G97" s="111">
        <v>17</v>
      </c>
      <c r="H97" s="111">
        <v>1</v>
      </c>
      <c r="I97" s="112"/>
      <c r="J97" s="112"/>
      <c r="K97" s="112"/>
      <c r="L97" s="112"/>
      <c r="M97" s="112"/>
      <c r="N97" s="112"/>
      <c r="O97" s="112"/>
      <c r="P97" s="112"/>
      <c r="Q97" s="112"/>
      <c r="R97" s="112"/>
      <c r="S97" s="109" t="s">
        <v>134</v>
      </c>
      <c r="T97" s="109" t="s">
        <v>134</v>
      </c>
      <c r="U97" s="109" t="s">
        <v>134</v>
      </c>
      <c r="V97" s="109" t="s">
        <v>134</v>
      </c>
      <c r="W97" s="109" t="s">
        <v>134</v>
      </c>
      <c r="X97" s="109" t="s">
        <v>134</v>
      </c>
      <c r="Y97" s="109" t="s">
        <v>134</v>
      </c>
      <c r="Z97" s="109" t="s">
        <v>134</v>
      </c>
      <c r="AA97" s="119"/>
      <c r="AB97" s="16">
        <v>34</v>
      </c>
      <c r="AC97" s="113">
        <v>236</v>
      </c>
      <c r="AD97" s="114"/>
      <c r="AE97" s="114"/>
      <c r="AF97" s="113">
        <v>236</v>
      </c>
      <c r="AG97" s="113">
        <v>275</v>
      </c>
      <c r="AH97" s="114"/>
      <c r="AI97" s="115">
        <v>39</v>
      </c>
      <c r="AJ97" s="114"/>
      <c r="AK97" s="16" t="s">
        <v>10</v>
      </c>
      <c r="AL97" s="16">
        <v>0</v>
      </c>
    </row>
    <row r="98" spans="1:38" ht="12.75">
      <c r="A98" s="112"/>
      <c r="B98" s="116"/>
      <c r="C98" s="111" t="s">
        <v>354</v>
      </c>
      <c r="D98" s="109">
        <v>2</v>
      </c>
      <c r="E98" s="111">
        <v>45</v>
      </c>
      <c r="F98" s="109">
        <v>101142</v>
      </c>
      <c r="G98" s="111">
        <v>42</v>
      </c>
      <c r="H98" s="111">
        <v>1</v>
      </c>
      <c r="I98" s="109">
        <v>4</v>
      </c>
      <c r="J98" s="109">
        <v>4</v>
      </c>
      <c r="K98" s="109">
        <v>4</v>
      </c>
      <c r="L98" s="109">
        <v>4</v>
      </c>
      <c r="M98" s="109">
        <v>4</v>
      </c>
      <c r="N98" s="109">
        <v>4</v>
      </c>
      <c r="O98" s="109">
        <v>4</v>
      </c>
      <c r="P98" s="109">
        <v>4</v>
      </c>
      <c r="Q98" s="109">
        <v>4</v>
      </c>
      <c r="R98" s="109">
        <v>4</v>
      </c>
      <c r="S98" s="112"/>
      <c r="T98" s="112"/>
      <c r="U98" s="112"/>
      <c r="V98" s="112"/>
      <c r="W98" s="112"/>
      <c r="X98" s="112"/>
      <c r="Y98" s="112"/>
      <c r="Z98" s="112"/>
      <c r="AA98" s="112"/>
      <c r="AB98" s="16">
        <v>40</v>
      </c>
      <c r="AC98" s="114"/>
      <c r="AD98" s="114"/>
      <c r="AE98" s="114"/>
      <c r="AF98" s="114"/>
      <c r="AG98" s="114"/>
      <c r="AH98" s="114"/>
      <c r="AI98" s="117"/>
      <c r="AJ98" s="114"/>
      <c r="AK98" s="16" t="e">
        <v>#N/A</v>
      </c>
      <c r="AL98" s="16">
        <v>40</v>
      </c>
    </row>
    <row r="99" spans="1:38" ht="12.75">
      <c r="A99" s="119"/>
      <c r="B99" s="120"/>
      <c r="C99" s="111" t="s">
        <v>356</v>
      </c>
      <c r="D99" s="109">
        <v>1</v>
      </c>
      <c r="E99" s="111">
        <v>32</v>
      </c>
      <c r="F99" s="109">
        <v>101142</v>
      </c>
      <c r="G99" s="111">
        <v>21</v>
      </c>
      <c r="H99" s="111">
        <v>0.85</v>
      </c>
      <c r="I99" s="112"/>
      <c r="J99" s="112"/>
      <c r="K99" s="109">
        <v>4</v>
      </c>
      <c r="L99" s="109">
        <v>4</v>
      </c>
      <c r="M99" s="109">
        <v>4</v>
      </c>
      <c r="N99" s="109">
        <v>4</v>
      </c>
      <c r="O99" s="109">
        <v>4</v>
      </c>
      <c r="P99" s="109">
        <v>4</v>
      </c>
      <c r="Q99" s="109">
        <v>4</v>
      </c>
      <c r="R99" s="109">
        <v>4</v>
      </c>
      <c r="S99" s="119"/>
      <c r="T99" s="119"/>
      <c r="U99" s="119"/>
      <c r="V99" s="119"/>
      <c r="W99" s="119"/>
      <c r="X99" s="119"/>
      <c r="Y99" s="119"/>
      <c r="Z99" s="119"/>
      <c r="AA99" s="112"/>
      <c r="AB99" s="16">
        <v>16</v>
      </c>
      <c r="AC99" s="124"/>
      <c r="AD99" s="114"/>
      <c r="AE99" s="114"/>
      <c r="AF99" s="124"/>
      <c r="AG99" s="124"/>
      <c r="AH99" s="114"/>
      <c r="AI99" s="128"/>
      <c r="AJ99" s="114"/>
      <c r="AK99" s="16" t="e">
        <v>#N/A</v>
      </c>
      <c r="AL99" s="16">
        <v>32</v>
      </c>
    </row>
    <row r="100" spans="1:38" ht="12.75">
      <c r="A100" s="112"/>
      <c r="B100" s="116"/>
      <c r="C100" s="111" t="s">
        <v>356</v>
      </c>
      <c r="D100" s="109">
        <v>1</v>
      </c>
      <c r="E100" s="111">
        <v>32</v>
      </c>
      <c r="F100" s="109">
        <v>101142</v>
      </c>
      <c r="G100" s="111">
        <v>21</v>
      </c>
      <c r="H100" s="111">
        <v>0.85</v>
      </c>
      <c r="I100" s="119"/>
      <c r="J100" s="119"/>
      <c r="K100" s="109">
        <v>4</v>
      </c>
      <c r="L100" s="109">
        <v>4</v>
      </c>
      <c r="M100" s="109">
        <v>4</v>
      </c>
      <c r="N100" s="109">
        <v>4</v>
      </c>
      <c r="O100" s="109">
        <v>4</v>
      </c>
      <c r="P100" s="109">
        <v>4</v>
      </c>
      <c r="Q100" s="109">
        <v>4</v>
      </c>
      <c r="R100" s="109">
        <v>4</v>
      </c>
      <c r="S100" s="119"/>
      <c r="T100" s="119"/>
      <c r="U100" s="119"/>
      <c r="V100" s="119"/>
      <c r="W100" s="119"/>
      <c r="X100" s="112"/>
      <c r="Y100" s="112"/>
      <c r="Z100" s="112"/>
      <c r="AA100" s="112"/>
      <c r="AB100" s="16">
        <v>16</v>
      </c>
      <c r="AC100" s="114"/>
      <c r="AD100" s="114"/>
      <c r="AE100" s="114"/>
      <c r="AF100" s="114"/>
      <c r="AG100" s="114"/>
      <c r="AH100" s="114"/>
      <c r="AI100" s="117"/>
      <c r="AJ100" s="114"/>
      <c r="AK100" s="16" t="e">
        <v>#N/A</v>
      </c>
      <c r="AL100" s="16">
        <v>32</v>
      </c>
    </row>
    <row r="101" spans="1:38" ht="12.75">
      <c r="A101" s="112"/>
      <c r="B101" s="116"/>
      <c r="C101" s="111" t="s">
        <v>341</v>
      </c>
      <c r="D101" s="109">
        <v>3</v>
      </c>
      <c r="E101" s="111">
        <v>67.5</v>
      </c>
      <c r="F101" s="109">
        <v>601131</v>
      </c>
      <c r="G101" s="111">
        <v>11</v>
      </c>
      <c r="H101" s="111">
        <v>1</v>
      </c>
      <c r="I101" s="112"/>
      <c r="J101" s="112"/>
      <c r="K101" s="112"/>
      <c r="L101" s="112"/>
      <c r="M101" s="112"/>
      <c r="N101" s="109" t="s">
        <v>134</v>
      </c>
      <c r="O101" s="112"/>
      <c r="P101" s="119"/>
      <c r="Q101" s="119"/>
      <c r="R101" s="119"/>
      <c r="S101" s="119"/>
      <c r="T101" s="119"/>
      <c r="U101" s="119"/>
      <c r="V101" s="119"/>
      <c r="W101" s="119"/>
      <c r="X101" s="112"/>
      <c r="Y101" s="112"/>
      <c r="Z101" s="112"/>
      <c r="AA101" s="112"/>
      <c r="AB101" s="16">
        <v>22</v>
      </c>
      <c r="AC101" s="114"/>
      <c r="AD101" s="114"/>
      <c r="AE101" s="114"/>
      <c r="AF101" s="114"/>
      <c r="AG101" s="114"/>
      <c r="AH101" s="114"/>
      <c r="AI101" s="117"/>
      <c r="AJ101" s="114"/>
      <c r="AK101" s="16" t="e">
        <v>#N/A</v>
      </c>
      <c r="AL101" s="16">
        <v>0</v>
      </c>
    </row>
    <row r="102" spans="1:38" ht="12.75">
      <c r="A102" s="112"/>
      <c r="B102" s="116"/>
      <c r="C102" s="111" t="s">
        <v>393</v>
      </c>
      <c r="D102" s="109">
        <v>2</v>
      </c>
      <c r="E102" s="111">
        <v>45</v>
      </c>
      <c r="F102" s="109">
        <v>601141</v>
      </c>
      <c r="G102" s="111">
        <v>12</v>
      </c>
      <c r="H102" s="111">
        <v>1</v>
      </c>
      <c r="I102" s="109">
        <v>4</v>
      </c>
      <c r="J102" s="109">
        <v>4</v>
      </c>
      <c r="K102" s="109">
        <v>4</v>
      </c>
      <c r="L102" s="109">
        <v>4</v>
      </c>
      <c r="M102" s="109">
        <v>4</v>
      </c>
      <c r="N102" s="109">
        <v>4</v>
      </c>
      <c r="O102" s="109">
        <v>4</v>
      </c>
      <c r="P102" s="109">
        <v>4</v>
      </c>
      <c r="Q102" s="109">
        <v>4</v>
      </c>
      <c r="R102" s="109">
        <v>4</v>
      </c>
      <c r="S102" s="119"/>
      <c r="T102" s="119"/>
      <c r="U102" s="119"/>
      <c r="V102" s="119"/>
      <c r="W102" s="119"/>
      <c r="X102" s="112"/>
      <c r="Y102" s="112"/>
      <c r="Z102" s="112"/>
      <c r="AA102" s="112"/>
      <c r="AB102" s="16">
        <v>40</v>
      </c>
      <c r="AC102" s="114"/>
      <c r="AD102" s="114"/>
      <c r="AE102" s="114"/>
      <c r="AF102" s="114"/>
      <c r="AG102" s="114"/>
      <c r="AH102" s="114"/>
      <c r="AI102" s="117"/>
      <c r="AJ102" s="114"/>
      <c r="AK102" s="16" t="e">
        <v>#N/A</v>
      </c>
      <c r="AL102" s="16">
        <v>40</v>
      </c>
    </row>
    <row r="103" spans="1:38" ht="12.75">
      <c r="A103" s="112"/>
      <c r="B103" s="116"/>
      <c r="C103" s="111" t="s">
        <v>394</v>
      </c>
      <c r="D103" s="109">
        <v>1</v>
      </c>
      <c r="E103" s="111">
        <v>32</v>
      </c>
      <c r="F103" s="109">
        <v>601141</v>
      </c>
      <c r="G103" s="111">
        <v>12</v>
      </c>
      <c r="H103" s="111">
        <v>0.75</v>
      </c>
      <c r="I103" s="119"/>
      <c r="J103" s="119"/>
      <c r="K103" s="109">
        <v>4</v>
      </c>
      <c r="L103" s="109">
        <v>4</v>
      </c>
      <c r="M103" s="109">
        <v>4</v>
      </c>
      <c r="N103" s="109">
        <v>4</v>
      </c>
      <c r="O103" s="109">
        <v>4</v>
      </c>
      <c r="P103" s="109">
        <v>4</v>
      </c>
      <c r="Q103" s="109">
        <v>4</v>
      </c>
      <c r="R103" s="109">
        <v>4</v>
      </c>
      <c r="S103" s="119"/>
      <c r="T103" s="119"/>
      <c r="U103" s="119"/>
      <c r="V103" s="119"/>
      <c r="W103" s="119"/>
      <c r="X103" s="112"/>
      <c r="Y103" s="112"/>
      <c r="Z103" s="112"/>
      <c r="AA103" s="112"/>
      <c r="AB103" s="16">
        <v>14</v>
      </c>
      <c r="AC103" s="114"/>
      <c r="AD103" s="114"/>
      <c r="AE103" s="114"/>
      <c r="AF103" s="114"/>
      <c r="AG103" s="114"/>
      <c r="AH103" s="114"/>
      <c r="AI103" s="117"/>
      <c r="AJ103" s="114"/>
      <c r="AK103" s="16" t="e">
        <v>#N/A</v>
      </c>
      <c r="AL103" s="16">
        <v>32</v>
      </c>
    </row>
    <row r="104" spans="1:38" ht="12.75">
      <c r="A104" s="112"/>
      <c r="B104" s="116"/>
      <c r="C104" s="111" t="s">
        <v>369</v>
      </c>
      <c r="D104" s="109">
        <v>2</v>
      </c>
      <c r="E104" s="111">
        <v>45</v>
      </c>
      <c r="F104" s="109">
        <v>601141</v>
      </c>
      <c r="G104" s="111">
        <v>12</v>
      </c>
      <c r="H104" s="111">
        <v>1</v>
      </c>
      <c r="I104" s="112"/>
      <c r="J104" s="112"/>
      <c r="K104" s="112"/>
      <c r="L104" s="112"/>
      <c r="M104" s="112"/>
      <c r="N104" s="112"/>
      <c r="O104" s="112"/>
      <c r="P104" s="119"/>
      <c r="Q104" s="119"/>
      <c r="R104" s="119"/>
      <c r="S104" s="109">
        <v>4</v>
      </c>
      <c r="T104" s="109">
        <v>4</v>
      </c>
      <c r="U104" s="109">
        <v>4</v>
      </c>
      <c r="V104" s="109">
        <v>4</v>
      </c>
      <c r="W104" s="109">
        <v>4</v>
      </c>
      <c r="X104" s="109">
        <v>4</v>
      </c>
      <c r="Y104" s="109">
        <v>4</v>
      </c>
      <c r="Z104" s="109">
        <v>4</v>
      </c>
      <c r="AA104" s="109">
        <v>4</v>
      </c>
      <c r="AB104" s="16">
        <v>40</v>
      </c>
      <c r="AC104" s="114"/>
      <c r="AD104" s="114"/>
      <c r="AE104" s="114"/>
      <c r="AF104" s="114"/>
      <c r="AG104" s="114"/>
      <c r="AH104" s="114"/>
      <c r="AI104" s="117"/>
      <c r="AJ104" s="114"/>
      <c r="AK104" s="16" t="e">
        <v>#N/A</v>
      </c>
      <c r="AL104" s="16">
        <v>36</v>
      </c>
    </row>
    <row r="105" spans="1:38" ht="12.75">
      <c r="A105" s="112"/>
      <c r="B105" s="116"/>
      <c r="C105" s="111" t="s">
        <v>397</v>
      </c>
      <c r="D105" s="109">
        <v>1</v>
      </c>
      <c r="E105" s="111">
        <v>32</v>
      </c>
      <c r="F105" s="109">
        <v>601141</v>
      </c>
      <c r="G105" s="111">
        <v>12</v>
      </c>
      <c r="H105" s="111">
        <v>0.75</v>
      </c>
      <c r="I105" s="119"/>
      <c r="J105" s="119"/>
      <c r="K105" s="119"/>
      <c r="L105" s="119"/>
      <c r="M105" s="119"/>
      <c r="N105" s="119"/>
      <c r="O105" s="119"/>
      <c r="P105" s="119"/>
      <c r="Q105" s="119"/>
      <c r="R105" s="119"/>
      <c r="S105" s="119"/>
      <c r="T105" s="119"/>
      <c r="U105" s="109">
        <v>4</v>
      </c>
      <c r="V105" s="109">
        <v>4</v>
      </c>
      <c r="W105" s="109">
        <v>4</v>
      </c>
      <c r="X105" s="109">
        <v>4</v>
      </c>
      <c r="Y105" s="109">
        <v>4</v>
      </c>
      <c r="Z105" s="109">
        <v>4</v>
      </c>
      <c r="AA105" s="109">
        <v>4</v>
      </c>
      <c r="AB105" s="16">
        <v>14</v>
      </c>
      <c r="AC105" s="114"/>
      <c r="AD105" s="114"/>
      <c r="AE105" s="114"/>
      <c r="AF105" s="114"/>
      <c r="AG105" s="114"/>
      <c r="AH105" s="114"/>
      <c r="AI105" s="117"/>
      <c r="AJ105" s="114"/>
      <c r="AK105" s="16" t="e">
        <v>#N/A</v>
      </c>
      <c r="AL105" s="16">
        <v>28</v>
      </c>
    </row>
    <row r="106" spans="1:38" ht="12.75">
      <c r="A106" s="112"/>
      <c r="B106" s="116"/>
      <c r="C106" s="122"/>
      <c r="D106" s="119"/>
      <c r="E106" s="122"/>
      <c r="F106" s="119"/>
      <c r="G106" s="122"/>
      <c r="H106" s="122"/>
      <c r="I106" s="112"/>
      <c r="J106" s="112"/>
      <c r="K106" s="112"/>
      <c r="L106" s="112"/>
      <c r="M106" s="112"/>
      <c r="N106" s="112"/>
      <c r="O106" s="119"/>
      <c r="P106" s="119"/>
      <c r="Q106" s="119"/>
      <c r="R106" s="119"/>
      <c r="S106" s="119"/>
      <c r="T106" s="119"/>
      <c r="U106" s="119"/>
      <c r="V106" s="119"/>
      <c r="W106" s="112"/>
      <c r="X106" s="112"/>
      <c r="Y106" s="112"/>
      <c r="Z106" s="112"/>
      <c r="AA106" s="112"/>
      <c r="AB106" s="13"/>
      <c r="AC106" s="114"/>
      <c r="AD106" s="114"/>
      <c r="AE106" s="114"/>
      <c r="AF106" s="114"/>
      <c r="AG106" s="114"/>
      <c r="AH106" s="114"/>
      <c r="AI106" s="117"/>
      <c r="AJ106" s="114"/>
      <c r="AK106" s="13"/>
      <c r="AL106" s="16">
        <v>0</v>
      </c>
    </row>
    <row r="107" spans="1:38" ht="12.75">
      <c r="A107" s="109">
        <v>12</v>
      </c>
      <c r="B107" s="110" t="s">
        <v>73</v>
      </c>
      <c r="C107" s="111" t="s">
        <v>341</v>
      </c>
      <c r="D107" s="109">
        <v>4</v>
      </c>
      <c r="E107" s="111">
        <v>90</v>
      </c>
      <c r="F107" s="109">
        <v>101135</v>
      </c>
      <c r="G107" s="111">
        <v>12</v>
      </c>
      <c r="H107" s="111">
        <v>1</v>
      </c>
      <c r="I107" s="112"/>
      <c r="J107" s="112"/>
      <c r="K107" s="112"/>
      <c r="L107" s="112"/>
      <c r="M107" s="112"/>
      <c r="N107" s="112"/>
      <c r="O107" s="112"/>
      <c r="P107" s="112"/>
      <c r="Q107" s="112"/>
      <c r="R107" s="112"/>
      <c r="S107" s="109" t="s">
        <v>134</v>
      </c>
      <c r="T107" s="109" t="s">
        <v>134</v>
      </c>
      <c r="U107" s="109" t="s">
        <v>134</v>
      </c>
      <c r="V107" s="109" t="s">
        <v>134</v>
      </c>
      <c r="W107" s="109" t="s">
        <v>134</v>
      </c>
      <c r="X107" s="109" t="s">
        <v>134</v>
      </c>
      <c r="Y107" s="109" t="s">
        <v>134</v>
      </c>
      <c r="Z107" s="109" t="s">
        <v>134</v>
      </c>
      <c r="AA107" s="112"/>
      <c r="AB107" s="16">
        <v>24</v>
      </c>
      <c r="AC107" s="113">
        <v>275</v>
      </c>
      <c r="AD107" s="114"/>
      <c r="AE107" s="113">
        <v>40</v>
      </c>
      <c r="AF107" s="113">
        <v>315</v>
      </c>
      <c r="AG107" s="113">
        <v>275</v>
      </c>
      <c r="AH107" s="113">
        <v>40</v>
      </c>
      <c r="AI107" s="117"/>
      <c r="AJ107" s="114"/>
      <c r="AK107" s="16" t="s">
        <v>10</v>
      </c>
      <c r="AL107" s="16">
        <v>0</v>
      </c>
    </row>
    <row r="108" spans="1:38" ht="12.75">
      <c r="A108" s="119"/>
      <c r="B108" s="120"/>
      <c r="C108" s="111" t="s">
        <v>399</v>
      </c>
      <c r="D108" s="109">
        <v>3</v>
      </c>
      <c r="E108" s="111">
        <v>67.5</v>
      </c>
      <c r="F108" s="109">
        <v>101141</v>
      </c>
      <c r="G108" s="111">
        <v>31</v>
      </c>
      <c r="H108" s="111">
        <v>1</v>
      </c>
      <c r="I108" s="109">
        <v>4</v>
      </c>
      <c r="J108" s="109">
        <v>4</v>
      </c>
      <c r="K108" s="109">
        <v>4</v>
      </c>
      <c r="L108" s="109">
        <v>4</v>
      </c>
      <c r="M108" s="109">
        <v>4</v>
      </c>
      <c r="N108" s="109">
        <v>4</v>
      </c>
      <c r="O108" s="109">
        <v>4</v>
      </c>
      <c r="P108" s="109">
        <v>4</v>
      </c>
      <c r="Q108" s="109">
        <v>4</v>
      </c>
      <c r="R108" s="109">
        <v>4</v>
      </c>
      <c r="S108" s="109">
        <v>4</v>
      </c>
      <c r="T108" s="109">
        <v>4</v>
      </c>
      <c r="U108" s="109">
        <v>4</v>
      </c>
      <c r="V108" s="109">
        <v>4</v>
      </c>
      <c r="W108" s="109">
        <v>4</v>
      </c>
      <c r="X108" s="119"/>
      <c r="Y108" s="112"/>
      <c r="Z108" s="112"/>
      <c r="AA108" s="112"/>
      <c r="AB108" s="16">
        <v>59</v>
      </c>
      <c r="AC108" s="124"/>
      <c r="AD108" s="114"/>
      <c r="AE108" s="114"/>
      <c r="AF108" s="124"/>
      <c r="AG108" s="124"/>
      <c r="AH108" s="124"/>
      <c r="AI108" s="117"/>
      <c r="AJ108" s="114"/>
      <c r="AK108" s="16" t="e">
        <v>#N/A</v>
      </c>
      <c r="AL108" s="16">
        <v>60</v>
      </c>
    </row>
    <row r="109" spans="1:38" ht="12.75">
      <c r="A109" s="112"/>
      <c r="B109" s="116"/>
      <c r="C109" s="111" t="s">
        <v>400</v>
      </c>
      <c r="D109" s="109">
        <v>1</v>
      </c>
      <c r="E109" s="111">
        <v>32</v>
      </c>
      <c r="F109" s="109">
        <v>101141</v>
      </c>
      <c r="G109" s="111">
        <v>31</v>
      </c>
      <c r="H109" s="111">
        <v>1.2</v>
      </c>
      <c r="I109" s="112"/>
      <c r="J109" s="112"/>
      <c r="K109" s="112"/>
      <c r="L109" s="112"/>
      <c r="M109" s="112"/>
      <c r="N109" s="112"/>
      <c r="O109" s="112"/>
      <c r="P109" s="109">
        <v>4</v>
      </c>
      <c r="Q109" s="109">
        <v>4</v>
      </c>
      <c r="R109" s="109">
        <v>4</v>
      </c>
      <c r="S109" s="109">
        <v>4</v>
      </c>
      <c r="T109" s="109">
        <v>4</v>
      </c>
      <c r="U109" s="109">
        <v>4</v>
      </c>
      <c r="V109" s="109">
        <v>4</v>
      </c>
      <c r="W109" s="109">
        <v>4</v>
      </c>
      <c r="X109" s="112"/>
      <c r="Y109" s="112"/>
      <c r="Z109" s="112"/>
      <c r="AA109" s="112"/>
      <c r="AB109" s="16">
        <v>23</v>
      </c>
      <c r="AC109" s="114"/>
      <c r="AD109" s="114"/>
      <c r="AE109" s="114"/>
      <c r="AF109" s="114"/>
      <c r="AG109" s="114"/>
      <c r="AH109" s="114"/>
      <c r="AI109" s="117"/>
      <c r="AJ109" s="114"/>
      <c r="AK109" s="16" t="e">
        <v>#N/A</v>
      </c>
      <c r="AL109" s="16">
        <v>32</v>
      </c>
    </row>
    <row r="110" spans="1:38" ht="12.75">
      <c r="A110" s="112"/>
      <c r="B110" s="116"/>
      <c r="C110" s="111" t="s">
        <v>399</v>
      </c>
      <c r="D110" s="109">
        <v>3</v>
      </c>
      <c r="E110" s="111">
        <v>67.5</v>
      </c>
      <c r="F110" s="109">
        <v>101144</v>
      </c>
      <c r="G110" s="111">
        <v>22</v>
      </c>
      <c r="H110" s="111">
        <v>1</v>
      </c>
      <c r="I110" s="109">
        <v>4</v>
      </c>
      <c r="J110" s="109">
        <v>4</v>
      </c>
      <c r="K110" s="109">
        <v>4</v>
      </c>
      <c r="L110" s="109">
        <v>4</v>
      </c>
      <c r="M110" s="109">
        <v>4</v>
      </c>
      <c r="N110" s="109">
        <v>4</v>
      </c>
      <c r="O110" s="109">
        <v>4</v>
      </c>
      <c r="P110" s="109">
        <v>4</v>
      </c>
      <c r="Q110" s="109">
        <v>4</v>
      </c>
      <c r="R110" s="109">
        <v>4</v>
      </c>
      <c r="S110" s="109">
        <v>4</v>
      </c>
      <c r="T110" s="109">
        <v>4</v>
      </c>
      <c r="U110" s="109">
        <v>4</v>
      </c>
      <c r="V110" s="109">
        <v>4</v>
      </c>
      <c r="W110" s="109">
        <v>4</v>
      </c>
      <c r="X110" s="112"/>
      <c r="Y110" s="112"/>
      <c r="Z110" s="112"/>
      <c r="AA110" s="112"/>
      <c r="AB110" s="16">
        <v>59</v>
      </c>
      <c r="AC110" s="114"/>
      <c r="AD110" s="114"/>
      <c r="AE110" s="114"/>
      <c r="AF110" s="114"/>
      <c r="AG110" s="114"/>
      <c r="AH110" s="114"/>
      <c r="AI110" s="117"/>
      <c r="AJ110" s="114"/>
      <c r="AK110" s="16" t="e">
        <v>#N/A</v>
      </c>
      <c r="AL110" s="16">
        <v>60</v>
      </c>
    </row>
    <row r="111" spans="1:38" ht="12.75">
      <c r="A111" s="112"/>
      <c r="B111" s="116"/>
      <c r="C111" s="111" t="s">
        <v>400</v>
      </c>
      <c r="D111" s="109">
        <v>1</v>
      </c>
      <c r="E111" s="111">
        <v>32</v>
      </c>
      <c r="F111" s="109">
        <v>101144</v>
      </c>
      <c r="G111" s="111">
        <v>22</v>
      </c>
      <c r="H111" s="111">
        <v>0.85</v>
      </c>
      <c r="I111" s="112"/>
      <c r="J111" s="112"/>
      <c r="K111" s="112"/>
      <c r="L111" s="112"/>
      <c r="M111" s="112"/>
      <c r="N111" s="112"/>
      <c r="O111" s="112"/>
      <c r="P111" s="109">
        <v>4</v>
      </c>
      <c r="Q111" s="109">
        <v>4</v>
      </c>
      <c r="R111" s="109">
        <v>4</v>
      </c>
      <c r="S111" s="109">
        <v>4</v>
      </c>
      <c r="T111" s="109">
        <v>4</v>
      </c>
      <c r="U111" s="109">
        <v>4</v>
      </c>
      <c r="V111" s="109">
        <v>4</v>
      </c>
      <c r="W111" s="109">
        <v>4</v>
      </c>
      <c r="X111" s="112"/>
      <c r="Y111" s="112"/>
      <c r="Z111" s="112"/>
      <c r="AA111" s="112"/>
      <c r="AB111" s="16">
        <v>16</v>
      </c>
      <c r="AC111" s="114"/>
      <c r="AD111" s="114"/>
      <c r="AE111" s="114"/>
      <c r="AF111" s="114"/>
      <c r="AG111" s="114"/>
      <c r="AH111" s="114"/>
      <c r="AI111" s="117"/>
      <c r="AJ111" s="114"/>
      <c r="AK111" s="16" t="e">
        <v>#N/A</v>
      </c>
      <c r="AL111" s="16">
        <v>32</v>
      </c>
    </row>
    <row r="112" spans="1:38" ht="12.75">
      <c r="A112" s="119"/>
      <c r="B112" s="120"/>
      <c r="C112" s="111" t="s">
        <v>402</v>
      </c>
      <c r="D112" s="109">
        <v>2</v>
      </c>
      <c r="E112" s="111">
        <v>45</v>
      </c>
      <c r="F112" s="109">
        <v>601141</v>
      </c>
      <c r="G112" s="111">
        <v>12</v>
      </c>
      <c r="H112" s="111">
        <v>1</v>
      </c>
      <c r="I112" s="111">
        <v>3</v>
      </c>
      <c r="J112" s="111">
        <v>3</v>
      </c>
      <c r="K112" s="109">
        <v>3</v>
      </c>
      <c r="L112" s="109">
        <v>3</v>
      </c>
      <c r="M112" s="109">
        <v>3</v>
      </c>
      <c r="N112" s="109">
        <v>3</v>
      </c>
      <c r="O112" s="109">
        <v>3</v>
      </c>
      <c r="P112" s="109">
        <v>3</v>
      </c>
      <c r="Q112" s="109">
        <v>3</v>
      </c>
      <c r="R112" s="109">
        <v>3</v>
      </c>
      <c r="S112" s="109">
        <v>3</v>
      </c>
      <c r="T112" s="109">
        <v>3</v>
      </c>
      <c r="U112" s="109">
        <v>3</v>
      </c>
      <c r="V112" s="109">
        <v>3</v>
      </c>
      <c r="W112" s="119"/>
      <c r="X112" s="112"/>
      <c r="Y112" s="112"/>
      <c r="Z112" s="112"/>
      <c r="AA112" s="112"/>
      <c r="AB112" s="16">
        <v>40</v>
      </c>
      <c r="AC112" s="124"/>
      <c r="AD112" s="124"/>
      <c r="AE112" s="114"/>
      <c r="AF112" s="124"/>
      <c r="AG112" s="124"/>
      <c r="AH112" s="124"/>
      <c r="AI112" s="117"/>
      <c r="AJ112" s="114"/>
      <c r="AK112" s="16" t="e">
        <v>#N/A</v>
      </c>
      <c r="AL112" s="16">
        <v>42</v>
      </c>
    </row>
    <row r="113" spans="1:38" ht="12.75">
      <c r="A113" s="112"/>
      <c r="B113" s="116"/>
      <c r="C113" s="111" t="s">
        <v>403</v>
      </c>
      <c r="D113" s="109">
        <v>1</v>
      </c>
      <c r="E113" s="111">
        <v>32</v>
      </c>
      <c r="F113" s="109">
        <v>601141</v>
      </c>
      <c r="G113" s="111">
        <v>12</v>
      </c>
      <c r="H113" s="111">
        <v>0.75</v>
      </c>
      <c r="I113" s="18"/>
      <c r="J113" s="18"/>
      <c r="K113" s="112"/>
      <c r="L113" s="112"/>
      <c r="M113" s="112"/>
      <c r="N113" s="119"/>
      <c r="O113" s="109">
        <v>4</v>
      </c>
      <c r="P113" s="109">
        <v>4</v>
      </c>
      <c r="Q113" s="109">
        <v>4</v>
      </c>
      <c r="R113" s="109">
        <v>4</v>
      </c>
      <c r="S113" s="109">
        <v>4</v>
      </c>
      <c r="T113" s="109">
        <v>4</v>
      </c>
      <c r="U113" s="109">
        <v>4</v>
      </c>
      <c r="V113" s="109">
        <v>4</v>
      </c>
      <c r="W113" s="112"/>
      <c r="X113" s="112"/>
      <c r="Y113" s="112"/>
      <c r="Z113" s="112"/>
      <c r="AA113" s="112"/>
      <c r="AB113" s="16">
        <v>14</v>
      </c>
      <c r="AC113" s="114"/>
      <c r="AD113" s="114"/>
      <c r="AE113" s="114"/>
      <c r="AF113" s="114"/>
      <c r="AG113" s="114"/>
      <c r="AH113" s="114"/>
      <c r="AI113" s="117"/>
      <c r="AJ113" s="114"/>
      <c r="AK113" s="16" t="e">
        <v>#N/A</v>
      </c>
      <c r="AL113" s="16">
        <v>32</v>
      </c>
    </row>
    <row r="114" spans="1:38" ht="12.75">
      <c r="A114" s="112"/>
      <c r="B114" s="116"/>
      <c r="C114" s="111" t="s">
        <v>343</v>
      </c>
      <c r="D114" s="119"/>
      <c r="E114" s="122"/>
      <c r="F114" s="109">
        <v>601131</v>
      </c>
      <c r="G114" s="122"/>
      <c r="H114" s="122"/>
      <c r="I114" s="18"/>
      <c r="J114" s="18"/>
      <c r="K114" s="112"/>
      <c r="L114" s="112"/>
      <c r="M114" s="112"/>
      <c r="N114" s="119"/>
      <c r="O114" s="119"/>
      <c r="P114" s="119"/>
      <c r="Q114" s="119"/>
      <c r="R114" s="119"/>
      <c r="S114" s="119"/>
      <c r="T114" s="119"/>
      <c r="U114" s="119"/>
      <c r="V114" s="112"/>
      <c r="W114" s="112"/>
      <c r="X114" s="112"/>
      <c r="Y114" s="112"/>
      <c r="Z114" s="112"/>
      <c r="AA114" s="112"/>
      <c r="AB114" s="16">
        <v>40</v>
      </c>
      <c r="AC114" s="114"/>
      <c r="AD114" s="114"/>
      <c r="AE114" s="114"/>
      <c r="AF114" s="114"/>
      <c r="AG114" s="114"/>
      <c r="AH114" s="114"/>
      <c r="AI114" s="117"/>
      <c r="AJ114" s="114"/>
      <c r="AK114" s="13"/>
      <c r="AL114" s="13"/>
    </row>
    <row r="115" spans="1:38" ht="12.75">
      <c r="A115" s="112"/>
      <c r="B115" s="116"/>
      <c r="C115" s="122"/>
      <c r="D115" s="119"/>
      <c r="E115" s="122"/>
      <c r="F115" s="119"/>
      <c r="G115" s="122"/>
      <c r="H115" s="122"/>
      <c r="I115" s="119"/>
      <c r="J115" s="119"/>
      <c r="K115" s="119"/>
      <c r="L115" s="119"/>
      <c r="M115" s="119"/>
      <c r="N115" s="119"/>
      <c r="O115" s="119"/>
      <c r="P115" s="119"/>
      <c r="Q115" s="119"/>
      <c r="R115" s="119"/>
      <c r="S115" s="119"/>
      <c r="T115" s="119"/>
      <c r="U115" s="112"/>
      <c r="V115" s="112"/>
      <c r="W115" s="112"/>
      <c r="X115" s="112"/>
      <c r="Y115" s="112"/>
      <c r="Z115" s="112"/>
      <c r="AA115" s="112"/>
      <c r="AB115" s="13"/>
      <c r="AC115" s="114"/>
      <c r="AD115" s="114"/>
      <c r="AE115" s="114"/>
      <c r="AF115" s="114"/>
      <c r="AG115" s="114"/>
      <c r="AH115" s="114"/>
      <c r="AI115" s="117"/>
      <c r="AJ115" s="114"/>
      <c r="AK115" s="13"/>
      <c r="AL115" s="16">
        <v>0</v>
      </c>
    </row>
    <row r="116" spans="1:38" ht="12.75">
      <c r="A116" s="109">
        <v>13</v>
      </c>
      <c r="B116" s="110" t="s">
        <v>77</v>
      </c>
      <c r="C116" s="111" t="s">
        <v>338</v>
      </c>
      <c r="D116" s="109">
        <v>4</v>
      </c>
      <c r="E116" s="111">
        <v>90</v>
      </c>
      <c r="F116" s="109">
        <v>101121</v>
      </c>
      <c r="G116" s="111">
        <v>13</v>
      </c>
      <c r="H116" s="111">
        <v>1</v>
      </c>
      <c r="I116" s="109" t="s">
        <v>134</v>
      </c>
      <c r="J116" s="109" t="s">
        <v>134</v>
      </c>
      <c r="K116" s="109" t="s">
        <v>134</v>
      </c>
      <c r="L116" s="109" t="s">
        <v>134</v>
      </c>
      <c r="M116" s="109" t="s">
        <v>134</v>
      </c>
      <c r="N116" s="109" t="s">
        <v>134</v>
      </c>
      <c r="O116" s="109" t="s">
        <v>134</v>
      </c>
      <c r="P116" s="109" t="s">
        <v>134</v>
      </c>
      <c r="Q116" s="109" t="s">
        <v>134</v>
      </c>
      <c r="R116" s="109" t="s">
        <v>134</v>
      </c>
      <c r="S116" s="109" t="s">
        <v>134</v>
      </c>
      <c r="T116" s="109" t="s">
        <v>134</v>
      </c>
      <c r="U116" s="109" t="s">
        <v>134</v>
      </c>
      <c r="V116" s="109" t="s">
        <v>134</v>
      </c>
      <c r="W116" s="109" t="s">
        <v>134</v>
      </c>
      <c r="X116" s="109" t="s">
        <v>134</v>
      </c>
      <c r="Y116" s="112"/>
      <c r="Z116" s="112"/>
      <c r="AA116" s="112"/>
      <c r="AB116" s="16">
        <v>26</v>
      </c>
      <c r="AC116" s="113">
        <v>106</v>
      </c>
      <c r="AD116" s="114"/>
      <c r="AE116" s="114"/>
      <c r="AF116" s="113">
        <v>106</v>
      </c>
      <c r="AG116" s="113">
        <v>135</v>
      </c>
      <c r="AH116" s="114"/>
      <c r="AI116" s="115">
        <v>29</v>
      </c>
      <c r="AJ116" s="114"/>
      <c r="AK116" s="16" t="s">
        <v>10</v>
      </c>
      <c r="AL116" s="16">
        <v>0</v>
      </c>
    </row>
    <row r="117" spans="1:38" ht="12.75">
      <c r="A117" s="112"/>
      <c r="B117" s="116"/>
      <c r="C117" s="111" t="s">
        <v>368</v>
      </c>
      <c r="D117" s="109">
        <v>2</v>
      </c>
      <c r="E117" s="111">
        <v>45</v>
      </c>
      <c r="F117" s="109">
        <v>101151</v>
      </c>
      <c r="G117" s="111">
        <v>27</v>
      </c>
      <c r="H117" s="111">
        <v>1</v>
      </c>
      <c r="I117" s="112"/>
      <c r="J117" s="112"/>
      <c r="K117" s="112"/>
      <c r="L117" s="112"/>
      <c r="M117" s="112"/>
      <c r="N117" s="112"/>
      <c r="O117" s="112"/>
      <c r="P117" s="109" t="s">
        <v>134</v>
      </c>
      <c r="Q117" s="112"/>
      <c r="R117" s="112"/>
      <c r="S117" s="119"/>
      <c r="T117" s="119"/>
      <c r="U117" s="119"/>
      <c r="V117" s="119"/>
      <c r="W117" s="119"/>
      <c r="X117" s="119"/>
      <c r="Y117" s="119"/>
      <c r="Z117" s="119"/>
      <c r="AA117" s="112"/>
      <c r="AB117" s="16">
        <v>40</v>
      </c>
      <c r="AC117" s="114"/>
      <c r="AD117" s="114"/>
      <c r="AE117" s="114"/>
      <c r="AF117" s="114"/>
      <c r="AG117" s="114"/>
      <c r="AH117" s="114"/>
      <c r="AI117" s="117"/>
      <c r="AJ117" s="114"/>
      <c r="AK117" s="16" t="e">
        <v>#N/A</v>
      </c>
      <c r="AL117" s="16">
        <v>0</v>
      </c>
    </row>
    <row r="118" spans="1:38" ht="12.75">
      <c r="A118" s="112"/>
      <c r="B118" s="116"/>
      <c r="C118" s="111" t="s">
        <v>368</v>
      </c>
      <c r="D118" s="109">
        <v>2</v>
      </c>
      <c r="E118" s="111">
        <v>45</v>
      </c>
      <c r="F118" s="109">
        <v>101151</v>
      </c>
      <c r="G118" s="111">
        <v>27</v>
      </c>
      <c r="H118" s="111">
        <v>1</v>
      </c>
      <c r="I118" s="112"/>
      <c r="J118" s="112"/>
      <c r="K118" s="112"/>
      <c r="L118" s="112"/>
      <c r="M118" s="112"/>
      <c r="N118" s="119"/>
      <c r="O118" s="119"/>
      <c r="P118" s="109" t="s">
        <v>134</v>
      </c>
      <c r="Q118" s="119"/>
      <c r="R118" s="119"/>
      <c r="S118" s="112"/>
      <c r="T118" s="112"/>
      <c r="U118" s="112"/>
      <c r="V118" s="112"/>
      <c r="W118" s="112"/>
      <c r="X118" s="112"/>
      <c r="Y118" s="112"/>
      <c r="Z118" s="112"/>
      <c r="AA118" s="112"/>
      <c r="AB118" s="16">
        <v>40</v>
      </c>
      <c r="AC118" s="114"/>
      <c r="AD118" s="114"/>
      <c r="AE118" s="114"/>
      <c r="AF118" s="114"/>
      <c r="AG118" s="114"/>
      <c r="AH118" s="114"/>
      <c r="AI118" s="117"/>
      <c r="AJ118" s="114"/>
      <c r="AK118" s="16" t="e">
        <v>#N/A</v>
      </c>
      <c r="AL118" s="16">
        <v>0</v>
      </c>
    </row>
    <row r="119" spans="1:38" ht="12.75">
      <c r="A119" s="112"/>
      <c r="B119" s="116"/>
      <c r="C119" s="122"/>
      <c r="D119" s="119"/>
      <c r="E119" s="122"/>
      <c r="F119" s="119"/>
      <c r="G119" s="122"/>
      <c r="H119" s="122"/>
      <c r="I119" s="119"/>
      <c r="J119" s="119"/>
      <c r="K119" s="119"/>
      <c r="L119" s="119"/>
      <c r="M119" s="119"/>
      <c r="N119" s="119"/>
      <c r="O119" s="119"/>
      <c r="P119" s="119"/>
      <c r="Q119" s="119"/>
      <c r="R119" s="119"/>
      <c r="S119" s="119"/>
      <c r="T119" s="119"/>
      <c r="U119" s="119"/>
      <c r="V119" s="119"/>
      <c r="W119" s="119"/>
      <c r="X119" s="119"/>
      <c r="Y119" s="112"/>
      <c r="Z119" s="112"/>
      <c r="AA119" s="112"/>
      <c r="AB119" s="13"/>
      <c r="AC119" s="114"/>
      <c r="AD119" s="114"/>
      <c r="AE119" s="114"/>
      <c r="AF119" s="114"/>
      <c r="AG119" s="114"/>
      <c r="AH119" s="114"/>
      <c r="AI119" s="117"/>
      <c r="AJ119" s="114"/>
      <c r="AK119" s="108"/>
      <c r="AL119" s="16">
        <v>0</v>
      </c>
    </row>
    <row r="120" spans="1:38" ht="12.75">
      <c r="A120" s="109">
        <v>14</v>
      </c>
      <c r="B120" s="110" t="s">
        <v>92</v>
      </c>
      <c r="C120" s="111" t="s">
        <v>367</v>
      </c>
      <c r="D120" s="109">
        <v>3</v>
      </c>
      <c r="E120" s="111">
        <v>67.5</v>
      </c>
      <c r="F120" s="109">
        <v>101121</v>
      </c>
      <c r="G120" s="111">
        <v>52</v>
      </c>
      <c r="H120" s="111">
        <v>1</v>
      </c>
      <c r="I120" s="109">
        <v>4</v>
      </c>
      <c r="J120" s="109">
        <v>4</v>
      </c>
      <c r="K120" s="109">
        <v>4</v>
      </c>
      <c r="L120" s="109">
        <v>4</v>
      </c>
      <c r="M120" s="109">
        <v>4</v>
      </c>
      <c r="N120" s="109">
        <v>4</v>
      </c>
      <c r="O120" s="109">
        <v>4</v>
      </c>
      <c r="P120" s="109">
        <v>4</v>
      </c>
      <c r="Q120" s="109">
        <v>4</v>
      </c>
      <c r="R120" s="109">
        <v>4</v>
      </c>
      <c r="S120" s="109">
        <v>4</v>
      </c>
      <c r="T120" s="109">
        <v>4</v>
      </c>
      <c r="U120" s="109">
        <v>4</v>
      </c>
      <c r="V120" s="109">
        <v>4</v>
      </c>
      <c r="W120" s="109">
        <v>4</v>
      </c>
      <c r="X120" s="112"/>
      <c r="Y120" s="112"/>
      <c r="Z120" s="112"/>
      <c r="AA120" s="112"/>
      <c r="AB120" s="16">
        <v>59</v>
      </c>
      <c r="AC120" s="113">
        <v>225</v>
      </c>
      <c r="AD120" s="113">
        <v>79</v>
      </c>
      <c r="AE120" s="114"/>
      <c r="AF120" s="113">
        <v>304</v>
      </c>
      <c r="AG120" s="113">
        <v>275</v>
      </c>
      <c r="AH120" s="113">
        <v>29</v>
      </c>
      <c r="AI120" s="117"/>
      <c r="AJ120" s="114"/>
      <c r="AK120" s="16" t="s">
        <v>10</v>
      </c>
      <c r="AL120" s="16">
        <v>60</v>
      </c>
    </row>
    <row r="121" spans="1:38" ht="12.75">
      <c r="A121" s="119"/>
      <c r="B121" s="120"/>
      <c r="C121" s="111" t="s">
        <v>405</v>
      </c>
      <c r="D121" s="109">
        <v>1</v>
      </c>
      <c r="E121" s="111">
        <v>32</v>
      </c>
      <c r="F121" s="109">
        <v>101121</v>
      </c>
      <c r="G121" s="111">
        <v>26</v>
      </c>
      <c r="H121" s="111">
        <v>1.1000000000000001</v>
      </c>
      <c r="I121" s="119"/>
      <c r="J121" s="119"/>
      <c r="K121" s="119"/>
      <c r="L121" s="119"/>
      <c r="M121" s="119"/>
      <c r="N121" s="109">
        <v>4</v>
      </c>
      <c r="O121" s="109">
        <v>4</v>
      </c>
      <c r="P121" s="109">
        <v>4</v>
      </c>
      <c r="Q121" s="109">
        <v>4</v>
      </c>
      <c r="R121" s="109">
        <v>4</v>
      </c>
      <c r="S121" s="109">
        <v>4</v>
      </c>
      <c r="T121" s="109">
        <v>4</v>
      </c>
      <c r="U121" s="109">
        <v>4</v>
      </c>
      <c r="V121" s="119"/>
      <c r="W121" s="119"/>
      <c r="X121" s="112"/>
      <c r="Y121" s="112"/>
      <c r="Z121" s="112"/>
      <c r="AA121" s="112"/>
      <c r="AB121" s="16">
        <v>21</v>
      </c>
      <c r="AC121" s="124"/>
      <c r="AD121" s="114"/>
      <c r="AE121" s="114"/>
      <c r="AF121" s="124"/>
      <c r="AG121" s="124"/>
      <c r="AH121" s="124"/>
      <c r="AI121" s="117"/>
      <c r="AJ121" s="114"/>
      <c r="AK121" s="16" t="e">
        <v>#N/A</v>
      </c>
      <c r="AL121" s="16">
        <v>32</v>
      </c>
    </row>
    <row r="122" spans="1:38" ht="12.75">
      <c r="A122" s="112"/>
      <c r="B122" s="116"/>
      <c r="C122" s="111" t="s">
        <v>405</v>
      </c>
      <c r="D122" s="109">
        <v>1</v>
      </c>
      <c r="E122" s="111">
        <v>32</v>
      </c>
      <c r="F122" s="109">
        <v>101121</v>
      </c>
      <c r="G122" s="111">
        <v>26</v>
      </c>
      <c r="H122" s="111">
        <v>1.1000000000000001</v>
      </c>
      <c r="I122" s="112"/>
      <c r="J122" s="112"/>
      <c r="K122" s="112"/>
      <c r="L122" s="112"/>
      <c r="M122" s="112"/>
      <c r="N122" s="109">
        <v>4</v>
      </c>
      <c r="O122" s="109">
        <v>4</v>
      </c>
      <c r="P122" s="109">
        <v>4</v>
      </c>
      <c r="Q122" s="109">
        <v>4</v>
      </c>
      <c r="R122" s="109">
        <v>4</v>
      </c>
      <c r="S122" s="109">
        <v>4</v>
      </c>
      <c r="T122" s="109">
        <v>4</v>
      </c>
      <c r="U122" s="109">
        <v>4</v>
      </c>
      <c r="V122" s="119"/>
      <c r="W122" s="119"/>
      <c r="X122" s="112"/>
      <c r="Y122" s="112"/>
      <c r="Z122" s="112"/>
      <c r="AA122" s="112"/>
      <c r="AB122" s="16">
        <v>21</v>
      </c>
      <c r="AC122" s="114"/>
      <c r="AD122" s="114"/>
      <c r="AE122" s="114"/>
      <c r="AF122" s="114"/>
      <c r="AG122" s="114"/>
      <c r="AH122" s="114"/>
      <c r="AI122" s="117"/>
      <c r="AJ122" s="114"/>
      <c r="AK122" s="16" t="e">
        <v>#N/A</v>
      </c>
      <c r="AL122" s="16">
        <v>32</v>
      </c>
    </row>
    <row r="123" spans="1:38" ht="12.75">
      <c r="A123" s="112"/>
      <c r="B123" s="116"/>
      <c r="C123" s="111" t="s">
        <v>367</v>
      </c>
      <c r="D123" s="109">
        <v>3</v>
      </c>
      <c r="E123" s="111">
        <v>67.5</v>
      </c>
      <c r="F123" s="109">
        <v>101124</v>
      </c>
      <c r="G123" s="111">
        <v>12</v>
      </c>
      <c r="H123" s="111">
        <v>1</v>
      </c>
      <c r="I123" s="109">
        <v>5</v>
      </c>
      <c r="J123" s="109">
        <v>5</v>
      </c>
      <c r="K123" s="109">
        <v>5</v>
      </c>
      <c r="L123" s="109">
        <v>5</v>
      </c>
      <c r="M123" s="109">
        <v>5</v>
      </c>
      <c r="N123" s="109">
        <v>5</v>
      </c>
      <c r="O123" s="109">
        <v>5</v>
      </c>
      <c r="P123" s="109">
        <v>5</v>
      </c>
      <c r="Q123" s="109">
        <v>5</v>
      </c>
      <c r="R123" s="109">
        <v>5</v>
      </c>
      <c r="S123" s="109">
        <v>5</v>
      </c>
      <c r="T123" s="109">
        <v>5</v>
      </c>
      <c r="U123" s="112"/>
      <c r="V123" s="112"/>
      <c r="W123" s="112"/>
      <c r="X123" s="112"/>
      <c r="Y123" s="112"/>
      <c r="Z123" s="112"/>
      <c r="AA123" s="112"/>
      <c r="AB123" s="16">
        <v>59</v>
      </c>
      <c r="AC123" s="114"/>
      <c r="AD123" s="114"/>
      <c r="AE123" s="114"/>
      <c r="AF123" s="114"/>
      <c r="AG123" s="114"/>
      <c r="AH123" s="114"/>
      <c r="AI123" s="117"/>
      <c r="AJ123" s="114"/>
      <c r="AK123" s="16" t="e">
        <v>#N/A</v>
      </c>
      <c r="AL123" s="16">
        <v>60</v>
      </c>
    </row>
    <row r="124" spans="1:38" ht="12.75">
      <c r="A124" s="112"/>
      <c r="B124" s="116"/>
      <c r="C124" s="111" t="s">
        <v>405</v>
      </c>
      <c r="D124" s="109">
        <v>1</v>
      </c>
      <c r="E124" s="111">
        <v>32</v>
      </c>
      <c r="F124" s="109">
        <v>101124</v>
      </c>
      <c r="G124" s="111">
        <v>12</v>
      </c>
      <c r="H124" s="111">
        <v>0.75</v>
      </c>
      <c r="I124" s="112"/>
      <c r="J124" s="112"/>
      <c r="K124" s="119"/>
      <c r="L124" s="119"/>
      <c r="M124" s="109">
        <v>4</v>
      </c>
      <c r="N124" s="109">
        <v>4</v>
      </c>
      <c r="O124" s="109">
        <v>4</v>
      </c>
      <c r="P124" s="109">
        <v>4</v>
      </c>
      <c r="Q124" s="109">
        <v>4</v>
      </c>
      <c r="R124" s="109">
        <v>4</v>
      </c>
      <c r="S124" s="109">
        <v>4</v>
      </c>
      <c r="T124" s="109">
        <v>4</v>
      </c>
      <c r="U124" s="112"/>
      <c r="V124" s="112"/>
      <c r="W124" s="112"/>
      <c r="X124" s="112"/>
      <c r="Y124" s="112"/>
      <c r="Z124" s="112"/>
      <c r="AA124" s="112"/>
      <c r="AB124" s="16">
        <v>14</v>
      </c>
      <c r="AC124" s="114"/>
      <c r="AD124" s="114"/>
      <c r="AE124" s="114"/>
      <c r="AF124" s="114"/>
      <c r="AG124" s="114"/>
      <c r="AH124" s="114"/>
      <c r="AI124" s="117"/>
      <c r="AJ124" s="114"/>
      <c r="AK124" s="16" t="e">
        <v>#N/A</v>
      </c>
      <c r="AL124" s="16">
        <v>32</v>
      </c>
    </row>
    <row r="125" spans="1:38" ht="12.75">
      <c r="A125" s="112"/>
      <c r="B125" s="116"/>
      <c r="C125" s="111" t="s">
        <v>341</v>
      </c>
      <c r="D125" s="109">
        <v>4</v>
      </c>
      <c r="E125" s="111">
        <v>90</v>
      </c>
      <c r="F125" s="109">
        <v>101135</v>
      </c>
      <c r="G125" s="111">
        <v>12.4</v>
      </c>
      <c r="H125" s="111">
        <v>1</v>
      </c>
      <c r="I125" s="112"/>
      <c r="J125" s="112"/>
      <c r="K125" s="112"/>
      <c r="L125" s="112"/>
      <c r="M125" s="112"/>
      <c r="N125" s="112"/>
      <c r="O125" s="112"/>
      <c r="P125" s="119"/>
      <c r="Q125" s="119"/>
      <c r="R125" s="119"/>
      <c r="S125" s="109" t="s">
        <v>134</v>
      </c>
      <c r="T125" s="109" t="s">
        <v>134</v>
      </c>
      <c r="U125" s="109" t="s">
        <v>134</v>
      </c>
      <c r="V125" s="109" t="s">
        <v>134</v>
      </c>
      <c r="W125" s="109" t="s">
        <v>134</v>
      </c>
      <c r="X125" s="109" t="s">
        <v>134</v>
      </c>
      <c r="Y125" s="109" t="s">
        <v>134</v>
      </c>
      <c r="Z125" s="109" t="s">
        <v>134</v>
      </c>
      <c r="AA125" s="112"/>
      <c r="AB125" s="16">
        <v>25</v>
      </c>
      <c r="AC125" s="114"/>
      <c r="AD125" s="114"/>
      <c r="AE125" s="114"/>
      <c r="AF125" s="114"/>
      <c r="AG125" s="114"/>
      <c r="AH125" s="114"/>
      <c r="AI125" s="117"/>
      <c r="AJ125" s="114"/>
      <c r="AK125" s="16" t="e">
        <v>#N/A</v>
      </c>
      <c r="AL125" s="16">
        <v>0</v>
      </c>
    </row>
    <row r="126" spans="1:38" ht="12.75">
      <c r="A126" s="112"/>
      <c r="B126" s="116"/>
      <c r="C126" s="111" t="s">
        <v>407</v>
      </c>
      <c r="D126" s="109">
        <v>4</v>
      </c>
      <c r="E126" s="111">
        <v>90</v>
      </c>
      <c r="F126" s="109" t="s">
        <v>377</v>
      </c>
      <c r="G126" s="111">
        <v>16</v>
      </c>
      <c r="H126" s="111">
        <v>1</v>
      </c>
      <c r="I126" s="112"/>
      <c r="J126" s="112"/>
      <c r="K126" s="112"/>
      <c r="L126" s="112"/>
      <c r="M126" s="112"/>
      <c r="N126" s="109">
        <v>16</v>
      </c>
      <c r="O126" s="109">
        <v>16</v>
      </c>
      <c r="P126" s="109">
        <v>16</v>
      </c>
      <c r="Q126" s="109">
        <v>16</v>
      </c>
      <c r="R126" s="109">
        <v>16</v>
      </c>
      <c r="S126" s="119"/>
      <c r="T126" s="119"/>
      <c r="U126" s="119"/>
      <c r="V126" s="119"/>
      <c r="W126" s="119"/>
      <c r="X126" s="119"/>
      <c r="Y126" s="119"/>
      <c r="Z126" s="112"/>
      <c r="AA126" s="112"/>
      <c r="AB126" s="16">
        <v>79</v>
      </c>
      <c r="AC126" s="114"/>
      <c r="AD126" s="114"/>
      <c r="AE126" s="114"/>
      <c r="AF126" s="114"/>
      <c r="AG126" s="114"/>
      <c r="AH126" s="114"/>
      <c r="AI126" s="117"/>
      <c r="AJ126" s="114"/>
      <c r="AK126" s="16" t="e">
        <v>#N/A</v>
      </c>
      <c r="AL126" s="16">
        <v>80</v>
      </c>
    </row>
    <row r="127" spans="1:38" ht="12.75">
      <c r="A127" s="112"/>
      <c r="B127" s="116"/>
      <c r="C127" s="111" t="s">
        <v>338</v>
      </c>
      <c r="D127" s="109">
        <v>4</v>
      </c>
      <c r="E127" s="111">
        <v>90</v>
      </c>
      <c r="F127" s="109">
        <v>101121</v>
      </c>
      <c r="G127" s="111">
        <v>13</v>
      </c>
      <c r="H127" s="111">
        <v>1</v>
      </c>
      <c r="I127" s="109" t="s">
        <v>134</v>
      </c>
      <c r="J127" s="109" t="s">
        <v>134</v>
      </c>
      <c r="K127" s="109" t="s">
        <v>134</v>
      </c>
      <c r="L127" s="109" t="s">
        <v>134</v>
      </c>
      <c r="M127" s="109" t="s">
        <v>134</v>
      </c>
      <c r="N127" s="109" t="s">
        <v>134</v>
      </c>
      <c r="O127" s="109" t="s">
        <v>134</v>
      </c>
      <c r="P127" s="109" t="s">
        <v>134</v>
      </c>
      <c r="Q127" s="109" t="s">
        <v>134</v>
      </c>
      <c r="R127" s="109" t="s">
        <v>134</v>
      </c>
      <c r="S127" s="109" t="s">
        <v>134</v>
      </c>
      <c r="T127" s="109" t="s">
        <v>134</v>
      </c>
      <c r="U127" s="109" t="s">
        <v>134</v>
      </c>
      <c r="V127" s="109" t="s">
        <v>134</v>
      </c>
      <c r="W127" s="109" t="s">
        <v>134</v>
      </c>
      <c r="X127" s="109" t="s">
        <v>134</v>
      </c>
      <c r="Y127" s="119"/>
      <c r="Z127" s="119"/>
      <c r="AA127" s="119"/>
      <c r="AB127" s="16">
        <v>26</v>
      </c>
      <c r="AC127" s="114"/>
      <c r="AD127" s="114"/>
      <c r="AE127" s="114"/>
      <c r="AF127" s="114"/>
      <c r="AG127" s="114"/>
      <c r="AH127" s="114"/>
      <c r="AI127" s="117"/>
      <c r="AJ127" s="114"/>
      <c r="AK127" s="13"/>
      <c r="AL127" s="13"/>
    </row>
    <row r="128" spans="1:38" ht="12.75">
      <c r="A128" s="112"/>
      <c r="B128" s="116"/>
      <c r="C128" s="122"/>
      <c r="D128" s="119"/>
      <c r="E128" s="122"/>
      <c r="F128" s="119"/>
      <c r="G128" s="122"/>
      <c r="H128" s="122"/>
      <c r="I128" s="112"/>
      <c r="J128" s="112"/>
      <c r="K128" s="112"/>
      <c r="L128" s="112"/>
      <c r="M128" s="112"/>
      <c r="N128" s="112"/>
      <c r="O128" s="112"/>
      <c r="P128" s="112"/>
      <c r="Q128" s="112"/>
      <c r="R128" s="112"/>
      <c r="S128" s="112"/>
      <c r="T128" s="112"/>
      <c r="U128" s="119"/>
      <c r="V128" s="119"/>
      <c r="W128" s="119"/>
      <c r="X128" s="119"/>
      <c r="Y128" s="119"/>
      <c r="Z128" s="119"/>
      <c r="AA128" s="119"/>
      <c r="AB128" s="13"/>
      <c r="AC128" s="114"/>
      <c r="AD128" s="114"/>
      <c r="AE128" s="114"/>
      <c r="AF128" s="114"/>
      <c r="AG128" s="114"/>
      <c r="AH128" s="114"/>
      <c r="AI128" s="117"/>
      <c r="AJ128" s="114"/>
      <c r="AK128" s="13"/>
      <c r="AL128" s="16">
        <v>0</v>
      </c>
    </row>
    <row r="129" spans="1:38" ht="12.75">
      <c r="A129" s="109">
        <v>15</v>
      </c>
      <c r="B129" s="110" t="s">
        <v>105</v>
      </c>
      <c r="C129" s="111" t="s">
        <v>409</v>
      </c>
      <c r="D129" s="109">
        <v>2.5</v>
      </c>
      <c r="E129" s="111">
        <v>56.25</v>
      </c>
      <c r="F129" s="109">
        <v>101133</v>
      </c>
      <c r="G129" s="111">
        <v>23</v>
      </c>
      <c r="H129" s="111">
        <v>1</v>
      </c>
      <c r="I129" s="109">
        <v>4</v>
      </c>
      <c r="J129" s="109">
        <v>4</v>
      </c>
      <c r="K129" s="109">
        <v>4</v>
      </c>
      <c r="L129" s="109">
        <v>4</v>
      </c>
      <c r="M129" s="109">
        <v>4</v>
      </c>
      <c r="N129" s="109">
        <v>4</v>
      </c>
      <c r="O129" s="109">
        <v>4</v>
      </c>
      <c r="P129" s="109">
        <v>4</v>
      </c>
      <c r="Q129" s="109">
        <v>4</v>
      </c>
      <c r="R129" s="109">
        <v>4</v>
      </c>
      <c r="S129" s="109">
        <v>4</v>
      </c>
      <c r="T129" s="109">
        <v>4</v>
      </c>
      <c r="U129" s="109">
        <v>4</v>
      </c>
      <c r="V129" s="109">
        <v>4</v>
      </c>
      <c r="W129" s="109">
        <v>4</v>
      </c>
      <c r="X129" s="119"/>
      <c r="Y129" s="119"/>
      <c r="Z129" s="119"/>
      <c r="AA129" s="119"/>
      <c r="AB129" s="16">
        <v>50</v>
      </c>
      <c r="AC129" s="113">
        <v>166</v>
      </c>
      <c r="AD129" s="114"/>
      <c r="AE129" s="113">
        <v>40</v>
      </c>
      <c r="AF129" s="113">
        <v>206</v>
      </c>
      <c r="AG129" s="113">
        <v>275</v>
      </c>
      <c r="AH129" s="114"/>
      <c r="AI129" s="115">
        <v>69</v>
      </c>
      <c r="AJ129" s="114"/>
      <c r="AK129" s="16" t="s">
        <v>106</v>
      </c>
      <c r="AL129" s="16">
        <v>60</v>
      </c>
    </row>
    <row r="130" spans="1:38" ht="12.75">
      <c r="A130" s="112"/>
      <c r="B130" s="116"/>
      <c r="C130" s="111" t="s">
        <v>410</v>
      </c>
      <c r="D130" s="109">
        <v>0.5</v>
      </c>
      <c r="E130" s="111">
        <v>16</v>
      </c>
      <c r="F130" s="109">
        <v>101133</v>
      </c>
      <c r="G130" s="111">
        <v>23</v>
      </c>
      <c r="H130" s="111">
        <v>0.85</v>
      </c>
      <c r="I130" s="112"/>
      <c r="J130" s="112"/>
      <c r="K130" s="112"/>
      <c r="L130" s="112"/>
      <c r="M130" s="112"/>
      <c r="N130" s="112"/>
      <c r="O130" s="112"/>
      <c r="P130" s="112"/>
      <c r="Q130" s="112"/>
      <c r="R130" s="112"/>
      <c r="S130" s="112"/>
      <c r="T130" s="109">
        <v>4</v>
      </c>
      <c r="U130" s="109">
        <v>4</v>
      </c>
      <c r="V130" s="109">
        <v>4</v>
      </c>
      <c r="W130" s="109">
        <v>4</v>
      </c>
      <c r="X130" s="112"/>
      <c r="Y130" s="112"/>
      <c r="Z130" s="112"/>
      <c r="AA130" s="112"/>
      <c r="AB130" s="16">
        <v>8</v>
      </c>
      <c r="AC130" s="114"/>
      <c r="AD130" s="114"/>
      <c r="AE130" s="114"/>
      <c r="AF130" s="114"/>
      <c r="AG130" s="114"/>
      <c r="AH130" s="114"/>
      <c r="AI130" s="117"/>
      <c r="AJ130" s="114"/>
      <c r="AK130" s="16" t="e">
        <v>#N/A</v>
      </c>
      <c r="AL130" s="16">
        <v>16</v>
      </c>
    </row>
    <row r="131" spans="1:38" ht="12.75">
      <c r="A131" s="119"/>
      <c r="B131" s="120"/>
      <c r="C131" s="111" t="s">
        <v>354</v>
      </c>
      <c r="D131" s="109">
        <v>2</v>
      </c>
      <c r="E131" s="111">
        <v>45</v>
      </c>
      <c r="F131" s="109">
        <v>101143</v>
      </c>
      <c r="G131" s="111">
        <v>19</v>
      </c>
      <c r="H131" s="111">
        <v>1</v>
      </c>
      <c r="I131" s="109">
        <v>4</v>
      </c>
      <c r="J131" s="109">
        <v>4</v>
      </c>
      <c r="K131" s="109">
        <v>4</v>
      </c>
      <c r="L131" s="109">
        <v>4</v>
      </c>
      <c r="M131" s="109">
        <v>4</v>
      </c>
      <c r="N131" s="109">
        <v>4</v>
      </c>
      <c r="O131" s="109">
        <v>4</v>
      </c>
      <c r="P131" s="109">
        <v>4</v>
      </c>
      <c r="Q131" s="109">
        <v>4</v>
      </c>
      <c r="R131" s="109">
        <v>4</v>
      </c>
      <c r="S131" s="119"/>
      <c r="T131" s="119"/>
      <c r="U131" s="119"/>
      <c r="V131" s="119"/>
      <c r="W131" s="119"/>
      <c r="X131" s="119"/>
      <c r="Y131" s="112"/>
      <c r="Z131" s="112"/>
      <c r="AA131" s="112"/>
      <c r="AB131" s="16">
        <v>40</v>
      </c>
      <c r="AC131" s="124"/>
      <c r="AD131" s="114"/>
      <c r="AE131" s="114"/>
      <c r="AF131" s="124"/>
      <c r="AG131" s="124"/>
      <c r="AH131" s="114"/>
      <c r="AI131" s="117"/>
      <c r="AJ131" s="114"/>
      <c r="AK131" s="16" t="e">
        <v>#N/A</v>
      </c>
      <c r="AL131" s="16">
        <v>40</v>
      </c>
    </row>
    <row r="132" spans="1:38" ht="12.75">
      <c r="A132" s="112"/>
      <c r="B132" s="116"/>
      <c r="C132" s="111" t="s">
        <v>356</v>
      </c>
      <c r="D132" s="109">
        <v>1</v>
      </c>
      <c r="E132" s="111">
        <v>32</v>
      </c>
      <c r="F132" s="109">
        <v>101143</v>
      </c>
      <c r="G132" s="111">
        <v>19</v>
      </c>
      <c r="H132" s="111">
        <v>0.75</v>
      </c>
      <c r="I132" s="112"/>
      <c r="J132" s="112"/>
      <c r="K132" s="109">
        <v>4</v>
      </c>
      <c r="L132" s="109">
        <v>4</v>
      </c>
      <c r="M132" s="109">
        <v>4</v>
      </c>
      <c r="N132" s="109">
        <v>4</v>
      </c>
      <c r="O132" s="109">
        <v>4</v>
      </c>
      <c r="P132" s="109">
        <v>4</v>
      </c>
      <c r="Q132" s="109">
        <v>4</v>
      </c>
      <c r="R132" s="109">
        <v>4</v>
      </c>
      <c r="S132" s="119"/>
      <c r="T132" s="119"/>
      <c r="U132" s="119"/>
      <c r="V132" s="119"/>
      <c r="W132" s="119"/>
      <c r="X132" s="119"/>
      <c r="Y132" s="119"/>
      <c r="Z132" s="119"/>
      <c r="AA132" s="112"/>
      <c r="AB132" s="16">
        <v>14</v>
      </c>
      <c r="AC132" s="114"/>
      <c r="AD132" s="114"/>
      <c r="AE132" s="114"/>
      <c r="AF132" s="114"/>
      <c r="AG132" s="114"/>
      <c r="AH132" s="114"/>
      <c r="AI132" s="117"/>
      <c r="AJ132" s="114"/>
      <c r="AK132" s="16" t="e">
        <v>#N/A</v>
      </c>
      <c r="AL132" s="16">
        <v>32</v>
      </c>
    </row>
    <row r="133" spans="1:38" ht="12.75">
      <c r="A133" s="112"/>
      <c r="B133" s="116"/>
      <c r="C133" s="111" t="s">
        <v>411</v>
      </c>
      <c r="D133" s="109">
        <v>2</v>
      </c>
      <c r="E133" s="111">
        <v>45</v>
      </c>
      <c r="F133" s="109">
        <v>101143</v>
      </c>
      <c r="G133" s="111">
        <v>19</v>
      </c>
      <c r="H133" s="111">
        <v>1</v>
      </c>
      <c r="I133" s="13"/>
      <c r="J133" s="13"/>
      <c r="K133" s="13"/>
      <c r="L133" s="13"/>
      <c r="M133" s="13"/>
      <c r="N133" s="13"/>
      <c r="O133" s="13"/>
      <c r="P133" s="109">
        <v>4</v>
      </c>
      <c r="Q133" s="109">
        <v>4</v>
      </c>
      <c r="R133" s="109">
        <v>4</v>
      </c>
      <c r="S133" s="109">
        <v>4</v>
      </c>
      <c r="T133" s="109">
        <v>4</v>
      </c>
      <c r="U133" s="109">
        <v>4</v>
      </c>
      <c r="V133" s="109">
        <v>4</v>
      </c>
      <c r="W133" s="109">
        <v>4</v>
      </c>
      <c r="X133" s="109">
        <v>4</v>
      </c>
      <c r="Y133" s="109">
        <v>4</v>
      </c>
      <c r="Z133" s="112"/>
      <c r="AA133" s="112"/>
      <c r="AB133" s="16">
        <v>40</v>
      </c>
      <c r="AC133" s="114"/>
      <c r="AD133" s="114"/>
      <c r="AE133" s="114"/>
      <c r="AF133" s="114"/>
      <c r="AG133" s="114"/>
      <c r="AH133" s="114"/>
      <c r="AI133" s="117"/>
      <c r="AJ133" s="114"/>
      <c r="AK133" s="16" t="e">
        <v>#N/A</v>
      </c>
      <c r="AL133" s="16">
        <v>40</v>
      </c>
    </row>
    <row r="134" spans="1:38" ht="12.75">
      <c r="A134" s="112"/>
      <c r="B134" s="116"/>
      <c r="C134" s="111" t="s">
        <v>412</v>
      </c>
      <c r="D134" s="109">
        <v>1</v>
      </c>
      <c r="E134" s="111">
        <v>32</v>
      </c>
      <c r="F134" s="109">
        <v>101143</v>
      </c>
      <c r="G134" s="111">
        <v>19</v>
      </c>
      <c r="H134" s="111">
        <v>0.75</v>
      </c>
      <c r="I134" s="108"/>
      <c r="J134" s="108"/>
      <c r="K134" s="13"/>
      <c r="L134" s="13"/>
      <c r="M134" s="13"/>
      <c r="N134" s="13"/>
      <c r="O134" s="13"/>
      <c r="P134" s="119"/>
      <c r="Q134" s="119"/>
      <c r="R134" s="109">
        <v>4</v>
      </c>
      <c r="S134" s="109">
        <v>4</v>
      </c>
      <c r="T134" s="109">
        <v>4</v>
      </c>
      <c r="U134" s="109">
        <v>4</v>
      </c>
      <c r="V134" s="109">
        <v>4</v>
      </c>
      <c r="W134" s="109">
        <v>4</v>
      </c>
      <c r="X134" s="109">
        <v>4</v>
      </c>
      <c r="Y134" s="109">
        <v>4</v>
      </c>
      <c r="Z134" s="112"/>
      <c r="AA134" s="112"/>
      <c r="AB134" s="16">
        <v>14</v>
      </c>
      <c r="AC134" s="114"/>
      <c r="AD134" s="114"/>
      <c r="AE134" s="114"/>
      <c r="AF134" s="114"/>
      <c r="AG134" s="114"/>
      <c r="AH134" s="114"/>
      <c r="AI134" s="117"/>
      <c r="AJ134" s="114"/>
      <c r="AK134" s="16" t="e">
        <v>#N/A</v>
      </c>
      <c r="AL134" s="16">
        <v>32</v>
      </c>
    </row>
    <row r="135" spans="1:38" ht="12.75">
      <c r="A135" s="112"/>
      <c r="B135" s="116"/>
      <c r="C135" s="122"/>
      <c r="D135" s="119"/>
      <c r="E135" s="122"/>
      <c r="F135" s="119"/>
      <c r="G135" s="122"/>
      <c r="H135" s="122"/>
      <c r="I135" s="112"/>
      <c r="J135" s="112"/>
      <c r="K135" s="112"/>
      <c r="L135" s="112"/>
      <c r="M135" s="112"/>
      <c r="N135" s="112"/>
      <c r="O135" s="112"/>
      <c r="P135" s="119"/>
      <c r="Q135" s="119"/>
      <c r="R135" s="119"/>
      <c r="S135" s="119"/>
      <c r="T135" s="119"/>
      <c r="U135" s="119"/>
      <c r="V135" s="119"/>
      <c r="W135" s="119"/>
      <c r="X135" s="112"/>
      <c r="Y135" s="112"/>
      <c r="Z135" s="112"/>
      <c r="AA135" s="112"/>
      <c r="AB135" s="13"/>
      <c r="AC135" s="114"/>
      <c r="AD135" s="114"/>
      <c r="AE135" s="114"/>
      <c r="AF135" s="114"/>
      <c r="AG135" s="114"/>
      <c r="AH135" s="114"/>
      <c r="AI135" s="117"/>
      <c r="AJ135" s="114"/>
      <c r="AK135" s="13"/>
      <c r="AL135" s="16">
        <v>0</v>
      </c>
    </row>
    <row r="136" spans="1:38" ht="12.75">
      <c r="A136" s="109">
        <v>16</v>
      </c>
      <c r="B136" s="110" t="s">
        <v>108</v>
      </c>
      <c r="C136" s="111" t="s">
        <v>338</v>
      </c>
      <c r="D136" s="109">
        <v>4</v>
      </c>
      <c r="E136" s="111">
        <v>90</v>
      </c>
      <c r="F136" s="109">
        <v>101123</v>
      </c>
      <c r="G136" s="111">
        <v>16</v>
      </c>
      <c r="H136" s="111">
        <v>1</v>
      </c>
      <c r="I136" s="109" t="s">
        <v>134</v>
      </c>
      <c r="J136" s="109" t="s">
        <v>134</v>
      </c>
      <c r="K136" s="109" t="s">
        <v>134</v>
      </c>
      <c r="L136" s="109" t="s">
        <v>134</v>
      </c>
      <c r="M136" s="109" t="s">
        <v>134</v>
      </c>
      <c r="N136" s="109" t="s">
        <v>134</v>
      </c>
      <c r="O136" s="109" t="s">
        <v>134</v>
      </c>
      <c r="P136" s="109" t="s">
        <v>134</v>
      </c>
      <c r="Q136" s="109" t="s">
        <v>134</v>
      </c>
      <c r="R136" s="109" t="s">
        <v>134</v>
      </c>
      <c r="S136" s="109" t="s">
        <v>134</v>
      </c>
      <c r="T136" s="109" t="s">
        <v>134</v>
      </c>
      <c r="U136" s="109" t="s">
        <v>134</v>
      </c>
      <c r="V136" s="109" t="s">
        <v>134</v>
      </c>
      <c r="W136" s="109" t="s">
        <v>134</v>
      </c>
      <c r="X136" s="109" t="s">
        <v>134</v>
      </c>
      <c r="Y136" s="112"/>
      <c r="Z136" s="112"/>
      <c r="AA136" s="112"/>
      <c r="AB136" s="16">
        <v>32</v>
      </c>
      <c r="AC136" s="113">
        <v>329</v>
      </c>
      <c r="AD136" s="114"/>
      <c r="AE136" s="114"/>
      <c r="AF136" s="113">
        <v>329</v>
      </c>
      <c r="AG136" s="113">
        <v>275</v>
      </c>
      <c r="AH136" s="113">
        <v>54</v>
      </c>
      <c r="AI136" s="117"/>
      <c r="AJ136" s="114"/>
      <c r="AK136" s="16" t="s">
        <v>106</v>
      </c>
      <c r="AL136" s="16">
        <v>0</v>
      </c>
    </row>
    <row r="137" spans="1:38" ht="12.75">
      <c r="A137" s="112"/>
      <c r="B137" s="116"/>
      <c r="C137" s="110" t="s">
        <v>341</v>
      </c>
      <c r="D137" s="109">
        <v>3</v>
      </c>
      <c r="E137" s="111">
        <v>67.5</v>
      </c>
      <c r="F137" s="109">
        <v>101133</v>
      </c>
      <c r="G137" s="111">
        <v>23</v>
      </c>
      <c r="H137" s="111">
        <v>1</v>
      </c>
      <c r="I137" s="112"/>
      <c r="J137" s="112"/>
      <c r="K137" s="112"/>
      <c r="L137" s="112"/>
      <c r="M137" s="112"/>
      <c r="N137" s="112"/>
      <c r="O137" s="112"/>
      <c r="P137" s="112"/>
      <c r="Q137" s="112"/>
      <c r="R137" s="112"/>
      <c r="S137" s="109" t="s">
        <v>134</v>
      </c>
      <c r="T137" s="109" t="s">
        <v>134</v>
      </c>
      <c r="U137" s="109" t="s">
        <v>134</v>
      </c>
      <c r="V137" s="109" t="s">
        <v>134</v>
      </c>
      <c r="W137" s="109" t="s">
        <v>134</v>
      </c>
      <c r="X137" s="109" t="s">
        <v>134</v>
      </c>
      <c r="Y137" s="109" t="s">
        <v>134</v>
      </c>
      <c r="Z137" s="109" t="s">
        <v>134</v>
      </c>
      <c r="AA137" s="112"/>
      <c r="AB137" s="16">
        <v>46</v>
      </c>
      <c r="AC137" s="114"/>
      <c r="AD137" s="114"/>
      <c r="AE137" s="114"/>
      <c r="AF137" s="114"/>
      <c r="AG137" s="114"/>
      <c r="AH137" s="114"/>
      <c r="AI137" s="117"/>
      <c r="AJ137" s="114"/>
      <c r="AK137" s="16" t="e">
        <v>#N/A</v>
      </c>
      <c r="AL137" s="16">
        <v>0</v>
      </c>
    </row>
    <row r="138" spans="1:38" ht="12.75">
      <c r="A138" s="112"/>
      <c r="B138" s="116"/>
      <c r="C138" s="111" t="s">
        <v>415</v>
      </c>
      <c r="D138" s="109">
        <v>2</v>
      </c>
      <c r="E138" s="111">
        <v>45</v>
      </c>
      <c r="F138" s="109">
        <v>101133</v>
      </c>
      <c r="G138" s="111">
        <v>23</v>
      </c>
      <c r="H138" s="111">
        <v>1</v>
      </c>
      <c r="I138" s="109">
        <v>4</v>
      </c>
      <c r="J138" s="109">
        <v>4</v>
      </c>
      <c r="K138" s="109">
        <v>4</v>
      </c>
      <c r="L138" s="109">
        <v>4</v>
      </c>
      <c r="M138" s="109">
        <v>4</v>
      </c>
      <c r="N138" s="109">
        <v>4</v>
      </c>
      <c r="O138" s="109">
        <v>4</v>
      </c>
      <c r="P138" s="109">
        <v>4</v>
      </c>
      <c r="Q138" s="109">
        <v>4</v>
      </c>
      <c r="R138" s="109">
        <v>4</v>
      </c>
      <c r="S138" s="119"/>
      <c r="T138" s="119"/>
      <c r="U138" s="119"/>
      <c r="V138" s="119"/>
      <c r="W138" s="119"/>
      <c r="X138" s="119"/>
      <c r="Y138" s="119"/>
      <c r="Z138" s="119"/>
      <c r="AA138" s="112"/>
      <c r="AB138" s="16">
        <v>40</v>
      </c>
      <c r="AC138" s="114"/>
      <c r="AD138" s="114"/>
      <c r="AE138" s="114"/>
      <c r="AF138" s="114"/>
      <c r="AG138" s="114"/>
      <c r="AH138" s="114"/>
      <c r="AI138" s="117"/>
      <c r="AJ138" s="114"/>
      <c r="AK138" s="16" t="e">
        <v>#N/A</v>
      </c>
      <c r="AL138" s="16">
        <v>40</v>
      </c>
    </row>
    <row r="139" spans="1:38" ht="12.75">
      <c r="A139" s="112"/>
      <c r="B139" s="116"/>
      <c r="C139" s="111" t="s">
        <v>416</v>
      </c>
      <c r="D139" s="109">
        <v>1</v>
      </c>
      <c r="E139" s="111">
        <v>32</v>
      </c>
      <c r="F139" s="109">
        <v>101133</v>
      </c>
      <c r="G139" s="111">
        <v>23</v>
      </c>
      <c r="H139" s="111">
        <v>0.85</v>
      </c>
      <c r="I139" s="112"/>
      <c r="J139" s="112"/>
      <c r="K139" s="109">
        <v>4</v>
      </c>
      <c r="L139" s="109">
        <v>4</v>
      </c>
      <c r="M139" s="109">
        <v>4</v>
      </c>
      <c r="N139" s="109">
        <v>4</v>
      </c>
      <c r="O139" s="109">
        <v>4</v>
      </c>
      <c r="P139" s="109">
        <v>4</v>
      </c>
      <c r="Q139" s="109">
        <v>4</v>
      </c>
      <c r="R139" s="109">
        <v>4</v>
      </c>
      <c r="S139" s="119"/>
      <c r="T139" s="119"/>
      <c r="U139" s="119"/>
      <c r="V139" s="119"/>
      <c r="W139" s="119"/>
      <c r="X139" s="119"/>
      <c r="Y139" s="119"/>
      <c r="Z139" s="119"/>
      <c r="AA139" s="112"/>
      <c r="AB139" s="16">
        <v>16</v>
      </c>
      <c r="AC139" s="114"/>
      <c r="AD139" s="114"/>
      <c r="AE139" s="114"/>
      <c r="AF139" s="114"/>
      <c r="AG139" s="114"/>
      <c r="AH139" s="114"/>
      <c r="AI139" s="117"/>
      <c r="AJ139" s="114"/>
      <c r="AK139" s="16" t="e">
        <v>#N/A</v>
      </c>
      <c r="AL139" s="16">
        <v>32</v>
      </c>
    </row>
    <row r="140" spans="1:38" ht="12.75">
      <c r="A140" s="112"/>
      <c r="B140" s="116"/>
      <c r="C140" s="111" t="s">
        <v>347</v>
      </c>
      <c r="D140" s="109">
        <v>1.5</v>
      </c>
      <c r="E140" s="111">
        <v>33.75</v>
      </c>
      <c r="F140" s="109">
        <v>106151</v>
      </c>
      <c r="G140" s="111">
        <v>60</v>
      </c>
      <c r="H140" s="111">
        <v>1</v>
      </c>
      <c r="I140" s="112"/>
      <c r="J140" s="112"/>
      <c r="K140" s="112"/>
      <c r="L140" s="112"/>
      <c r="M140" s="112"/>
      <c r="N140" s="112"/>
      <c r="O140" s="112"/>
      <c r="P140" s="109">
        <v>4</v>
      </c>
      <c r="Q140" s="109">
        <v>4</v>
      </c>
      <c r="R140" s="109">
        <v>4</v>
      </c>
      <c r="S140" s="109">
        <v>4</v>
      </c>
      <c r="T140" s="109">
        <v>4</v>
      </c>
      <c r="U140" s="109">
        <v>4</v>
      </c>
      <c r="V140" s="109">
        <v>4</v>
      </c>
      <c r="W140" s="109">
        <v>2</v>
      </c>
      <c r="X140" s="119"/>
      <c r="Y140" s="119"/>
      <c r="Z140" s="119"/>
      <c r="AA140" s="112"/>
      <c r="AB140" s="16">
        <v>30</v>
      </c>
      <c r="AC140" s="114"/>
      <c r="AD140" s="114"/>
      <c r="AE140" s="114"/>
      <c r="AF140" s="114"/>
      <c r="AG140" s="114"/>
      <c r="AH140" s="114"/>
      <c r="AI140" s="117"/>
      <c r="AJ140" s="114"/>
      <c r="AK140" s="16" t="e">
        <v>#N/A</v>
      </c>
      <c r="AL140" s="16">
        <v>30</v>
      </c>
    </row>
    <row r="141" spans="1:38" ht="12.75">
      <c r="A141" s="112"/>
      <c r="B141" s="116"/>
      <c r="C141" s="111" t="s">
        <v>348</v>
      </c>
      <c r="D141" s="109">
        <v>0.5</v>
      </c>
      <c r="E141" s="111">
        <v>16</v>
      </c>
      <c r="F141" s="109">
        <v>106151</v>
      </c>
      <c r="G141" s="111">
        <v>30</v>
      </c>
      <c r="H141" s="111">
        <v>1.1000000000000001</v>
      </c>
      <c r="I141" s="112"/>
      <c r="J141" s="112"/>
      <c r="K141" s="112"/>
      <c r="L141" s="112"/>
      <c r="M141" s="112"/>
      <c r="N141" s="112"/>
      <c r="O141" s="112"/>
      <c r="P141" s="119"/>
      <c r="Q141" s="119"/>
      <c r="R141" s="119"/>
      <c r="S141" s="119"/>
      <c r="T141" s="109">
        <v>4</v>
      </c>
      <c r="U141" s="109">
        <v>4</v>
      </c>
      <c r="V141" s="109">
        <v>4</v>
      </c>
      <c r="W141" s="109">
        <v>4</v>
      </c>
      <c r="X141" s="119"/>
      <c r="Y141" s="119"/>
      <c r="Z141" s="112"/>
      <c r="AA141" s="112"/>
      <c r="AB141" s="16">
        <v>22</v>
      </c>
      <c r="AC141" s="114"/>
      <c r="AD141" s="114"/>
      <c r="AE141" s="114"/>
      <c r="AF141" s="114"/>
      <c r="AG141" s="114"/>
      <c r="AH141" s="114"/>
      <c r="AI141" s="117"/>
      <c r="AJ141" s="113" t="s">
        <v>340</v>
      </c>
      <c r="AK141" s="16" t="e">
        <v>#N/A</v>
      </c>
      <c r="AL141" s="16">
        <v>16</v>
      </c>
    </row>
    <row r="142" spans="1:38" ht="12.75">
      <c r="A142" s="112"/>
      <c r="B142" s="116"/>
      <c r="C142" s="111" t="s">
        <v>347</v>
      </c>
      <c r="D142" s="109">
        <v>1.5</v>
      </c>
      <c r="E142" s="111">
        <v>33.75</v>
      </c>
      <c r="F142" s="109">
        <v>112153</v>
      </c>
      <c r="G142" s="111">
        <v>60</v>
      </c>
      <c r="H142" s="111">
        <v>1</v>
      </c>
      <c r="I142" s="112"/>
      <c r="J142" s="112"/>
      <c r="K142" s="112"/>
      <c r="L142" s="112"/>
      <c r="M142" s="112"/>
      <c r="N142" s="112"/>
      <c r="O142" s="112"/>
      <c r="P142" s="112"/>
      <c r="Q142" s="109">
        <v>3</v>
      </c>
      <c r="R142" s="109">
        <v>3</v>
      </c>
      <c r="S142" s="109">
        <v>3</v>
      </c>
      <c r="T142" s="109">
        <v>3</v>
      </c>
      <c r="U142" s="109">
        <v>3</v>
      </c>
      <c r="V142" s="109">
        <v>3</v>
      </c>
      <c r="W142" s="109">
        <v>3</v>
      </c>
      <c r="X142" s="109">
        <v>3</v>
      </c>
      <c r="Y142" s="109">
        <v>3</v>
      </c>
      <c r="Z142" s="109">
        <v>3</v>
      </c>
      <c r="AA142" s="112"/>
      <c r="AB142" s="16">
        <v>30</v>
      </c>
      <c r="AC142" s="114"/>
      <c r="AD142" s="114"/>
      <c r="AE142" s="114"/>
      <c r="AF142" s="114"/>
      <c r="AG142" s="114"/>
      <c r="AH142" s="114"/>
      <c r="AI142" s="117"/>
      <c r="AJ142" s="114"/>
      <c r="AK142" s="16" t="e">
        <v>#N/A</v>
      </c>
      <c r="AL142" s="16">
        <v>30</v>
      </c>
    </row>
    <row r="143" spans="1:38" ht="12.75">
      <c r="A143" s="112"/>
      <c r="B143" s="116"/>
      <c r="C143" s="111" t="s">
        <v>348</v>
      </c>
      <c r="D143" s="109">
        <v>0.5</v>
      </c>
      <c r="E143" s="111">
        <v>16</v>
      </c>
      <c r="F143" s="109">
        <v>112153</v>
      </c>
      <c r="G143" s="111">
        <v>30</v>
      </c>
      <c r="H143" s="111">
        <v>1.1000000000000001</v>
      </c>
      <c r="I143" s="112"/>
      <c r="J143" s="112"/>
      <c r="K143" s="112"/>
      <c r="L143" s="112"/>
      <c r="M143" s="112"/>
      <c r="N143" s="112"/>
      <c r="O143" s="112"/>
      <c r="P143" s="112"/>
      <c r="Q143" s="109">
        <v>3</v>
      </c>
      <c r="R143" s="109">
        <v>3</v>
      </c>
      <c r="S143" s="109">
        <v>3</v>
      </c>
      <c r="T143" s="109">
        <v>3</v>
      </c>
      <c r="U143" s="109">
        <v>3</v>
      </c>
      <c r="V143" s="109">
        <v>3</v>
      </c>
      <c r="W143" s="109">
        <v>3</v>
      </c>
      <c r="X143" s="109">
        <v>3</v>
      </c>
      <c r="Y143" s="109">
        <v>3</v>
      </c>
      <c r="Z143" s="109">
        <v>3</v>
      </c>
      <c r="AA143" s="112"/>
      <c r="AB143" s="16">
        <v>22</v>
      </c>
      <c r="AC143" s="114"/>
      <c r="AD143" s="114"/>
      <c r="AE143" s="114"/>
      <c r="AF143" s="114"/>
      <c r="AG143" s="114"/>
      <c r="AH143" s="114"/>
      <c r="AI143" s="117"/>
      <c r="AJ143" s="113" t="s">
        <v>340</v>
      </c>
      <c r="AK143" s="16" t="e">
        <v>#N/A</v>
      </c>
      <c r="AL143" s="16">
        <v>30</v>
      </c>
    </row>
    <row r="144" spans="1:38" ht="12.75">
      <c r="A144" s="119"/>
      <c r="B144" s="120"/>
      <c r="C144" s="111" t="s">
        <v>347</v>
      </c>
      <c r="D144" s="109">
        <v>1.5</v>
      </c>
      <c r="E144" s="111">
        <v>33.75</v>
      </c>
      <c r="F144" s="109" t="s">
        <v>417</v>
      </c>
      <c r="G144" s="111">
        <v>10</v>
      </c>
      <c r="H144" s="111">
        <v>1</v>
      </c>
      <c r="I144" s="119"/>
      <c r="J144" s="119"/>
      <c r="K144" s="119"/>
      <c r="L144" s="119"/>
      <c r="M144" s="119"/>
      <c r="N144" s="119"/>
      <c r="O144" s="119"/>
      <c r="P144" s="109">
        <v>3</v>
      </c>
      <c r="Q144" s="109">
        <v>3</v>
      </c>
      <c r="R144" s="109">
        <v>3</v>
      </c>
      <c r="S144" s="109">
        <v>3</v>
      </c>
      <c r="T144" s="109">
        <v>3</v>
      </c>
      <c r="U144" s="109">
        <v>3</v>
      </c>
      <c r="V144" s="109">
        <v>3</v>
      </c>
      <c r="W144" s="109">
        <v>3</v>
      </c>
      <c r="X144" s="109">
        <v>3</v>
      </c>
      <c r="Y144" s="109">
        <v>3</v>
      </c>
      <c r="Z144" s="112"/>
      <c r="AA144" s="112"/>
      <c r="AB144" s="16">
        <v>30</v>
      </c>
      <c r="AC144" s="124"/>
      <c r="AD144" s="114"/>
      <c r="AE144" s="114"/>
      <c r="AF144" s="124"/>
      <c r="AG144" s="124"/>
      <c r="AH144" s="124"/>
      <c r="AI144" s="117"/>
      <c r="AJ144" s="114"/>
      <c r="AK144" s="16" t="e">
        <v>#N/A</v>
      </c>
      <c r="AL144" s="16">
        <v>30</v>
      </c>
    </row>
    <row r="145" spans="1:38" ht="12.75">
      <c r="A145" s="112"/>
      <c r="B145" s="116"/>
      <c r="C145" s="111" t="s">
        <v>348</v>
      </c>
      <c r="D145" s="109">
        <v>0.5</v>
      </c>
      <c r="E145" s="111">
        <v>16</v>
      </c>
      <c r="F145" s="109" t="s">
        <v>417</v>
      </c>
      <c r="G145" s="111">
        <v>10</v>
      </c>
      <c r="H145" s="111">
        <v>0.75</v>
      </c>
      <c r="I145" s="112"/>
      <c r="J145" s="112"/>
      <c r="K145" s="119"/>
      <c r="L145" s="119"/>
      <c r="M145" s="119"/>
      <c r="N145" s="119"/>
      <c r="O145" s="119"/>
      <c r="P145" s="119"/>
      <c r="Q145" s="119"/>
      <c r="R145" s="119"/>
      <c r="S145" s="112"/>
      <c r="T145" s="112"/>
      <c r="U145" s="112"/>
      <c r="V145" s="109">
        <v>4</v>
      </c>
      <c r="W145" s="109">
        <v>4</v>
      </c>
      <c r="X145" s="109">
        <v>4</v>
      </c>
      <c r="Y145" s="109">
        <v>4</v>
      </c>
      <c r="Z145" s="112"/>
      <c r="AA145" s="112"/>
      <c r="AB145" s="16">
        <v>7</v>
      </c>
      <c r="AC145" s="114"/>
      <c r="AD145" s="114"/>
      <c r="AE145" s="114"/>
      <c r="AF145" s="114"/>
      <c r="AG145" s="114"/>
      <c r="AH145" s="114"/>
      <c r="AI145" s="117"/>
      <c r="AJ145" s="114"/>
      <c r="AK145" s="16" t="e">
        <v>#N/A</v>
      </c>
      <c r="AL145" s="16">
        <v>16</v>
      </c>
    </row>
    <row r="146" spans="1:38" ht="12.75">
      <c r="A146" s="112"/>
      <c r="B146" s="116"/>
      <c r="C146" s="111" t="s">
        <v>418</v>
      </c>
      <c r="D146" s="109">
        <v>2</v>
      </c>
      <c r="E146" s="111">
        <v>45</v>
      </c>
      <c r="F146" s="109">
        <v>101123</v>
      </c>
      <c r="G146" s="111">
        <v>16</v>
      </c>
      <c r="H146" s="111">
        <v>1</v>
      </c>
      <c r="I146" s="109">
        <v>4</v>
      </c>
      <c r="J146" s="109">
        <v>4</v>
      </c>
      <c r="K146" s="109">
        <v>4</v>
      </c>
      <c r="L146" s="109">
        <v>4</v>
      </c>
      <c r="M146" s="109">
        <v>4</v>
      </c>
      <c r="N146" s="109">
        <v>4</v>
      </c>
      <c r="O146" s="109">
        <v>4</v>
      </c>
      <c r="P146" s="109">
        <v>4</v>
      </c>
      <c r="Q146" s="109">
        <v>4</v>
      </c>
      <c r="R146" s="109">
        <v>4</v>
      </c>
      <c r="S146" s="112"/>
      <c r="T146" s="112"/>
      <c r="U146" s="112"/>
      <c r="V146" s="112"/>
      <c r="W146" s="112"/>
      <c r="X146" s="112"/>
      <c r="Y146" s="112"/>
      <c r="Z146" s="112"/>
      <c r="AA146" s="112"/>
      <c r="AB146" s="16">
        <v>40</v>
      </c>
      <c r="AC146" s="114"/>
      <c r="AD146" s="114"/>
      <c r="AE146" s="114"/>
      <c r="AF146" s="114"/>
      <c r="AG146" s="114"/>
      <c r="AH146" s="114"/>
      <c r="AI146" s="117"/>
      <c r="AJ146" s="114"/>
      <c r="AK146" s="13"/>
      <c r="AL146" s="13"/>
    </row>
    <row r="147" spans="1:38" ht="12.75">
      <c r="A147" s="112"/>
      <c r="B147" s="116"/>
      <c r="C147" s="111" t="s">
        <v>419</v>
      </c>
      <c r="D147" s="109">
        <v>1</v>
      </c>
      <c r="E147" s="111">
        <v>32</v>
      </c>
      <c r="F147" s="109">
        <v>101123</v>
      </c>
      <c r="G147" s="111">
        <v>16</v>
      </c>
      <c r="H147" s="111">
        <v>0.75</v>
      </c>
      <c r="I147" s="112"/>
      <c r="J147" s="112"/>
      <c r="K147" s="109">
        <v>4</v>
      </c>
      <c r="L147" s="109">
        <v>4</v>
      </c>
      <c r="M147" s="109">
        <v>4</v>
      </c>
      <c r="N147" s="109">
        <v>4</v>
      </c>
      <c r="O147" s="109">
        <v>4</v>
      </c>
      <c r="P147" s="109">
        <v>4</v>
      </c>
      <c r="Q147" s="109">
        <v>4</v>
      </c>
      <c r="R147" s="109">
        <v>4</v>
      </c>
      <c r="S147" s="112"/>
      <c r="T147" s="112"/>
      <c r="U147" s="112"/>
      <c r="V147" s="112"/>
      <c r="W147" s="112"/>
      <c r="X147" s="112"/>
      <c r="Y147" s="112"/>
      <c r="Z147" s="112"/>
      <c r="AA147" s="112"/>
      <c r="AB147" s="16">
        <v>14</v>
      </c>
      <c r="AC147" s="114"/>
      <c r="AD147" s="114"/>
      <c r="AE147" s="114"/>
      <c r="AF147" s="114"/>
      <c r="AG147" s="114"/>
      <c r="AH147" s="114"/>
      <c r="AI147" s="117"/>
      <c r="AJ147" s="114"/>
      <c r="AK147" s="13"/>
      <c r="AL147" s="13"/>
    </row>
    <row r="148" spans="1:38" ht="12.75">
      <c r="A148" s="112"/>
      <c r="B148" s="116"/>
      <c r="C148" s="122"/>
      <c r="D148" s="119"/>
      <c r="E148" s="122"/>
      <c r="F148" s="119"/>
      <c r="G148" s="122"/>
      <c r="H148" s="122"/>
      <c r="I148" s="112"/>
      <c r="J148" s="112"/>
      <c r="K148" s="112"/>
      <c r="L148" s="112"/>
      <c r="M148" s="112"/>
      <c r="N148" s="112"/>
      <c r="O148" s="112"/>
      <c r="P148" s="119"/>
      <c r="Q148" s="112"/>
      <c r="R148" s="112"/>
      <c r="S148" s="112"/>
      <c r="T148" s="112"/>
      <c r="U148" s="112"/>
      <c r="V148" s="112"/>
      <c r="W148" s="112"/>
      <c r="X148" s="112"/>
      <c r="Y148" s="112"/>
      <c r="Z148" s="112"/>
      <c r="AA148" s="112"/>
      <c r="AB148" s="13"/>
      <c r="AC148" s="114"/>
      <c r="AD148" s="114"/>
      <c r="AE148" s="114"/>
      <c r="AF148" s="114"/>
      <c r="AG148" s="114"/>
      <c r="AH148" s="114"/>
      <c r="AI148" s="117"/>
      <c r="AJ148" s="114"/>
      <c r="AK148" s="13"/>
      <c r="AL148" s="16">
        <v>0</v>
      </c>
    </row>
    <row r="149" spans="1:38" ht="12.75">
      <c r="A149" s="109">
        <v>17</v>
      </c>
      <c r="B149" s="110" t="s">
        <v>110</v>
      </c>
      <c r="C149" s="111" t="s">
        <v>420</v>
      </c>
      <c r="D149" s="135">
        <v>4</v>
      </c>
      <c r="E149" s="111">
        <v>90</v>
      </c>
      <c r="F149" s="109">
        <v>101123</v>
      </c>
      <c r="G149" s="111">
        <v>16</v>
      </c>
      <c r="H149" s="111">
        <v>1.1000000000000001</v>
      </c>
      <c r="I149" s="109">
        <v>4</v>
      </c>
      <c r="J149" s="109">
        <v>4</v>
      </c>
      <c r="K149" s="109">
        <v>4</v>
      </c>
      <c r="L149" s="109">
        <v>4</v>
      </c>
      <c r="M149" s="109">
        <v>4</v>
      </c>
      <c r="N149" s="109">
        <v>4</v>
      </c>
      <c r="O149" s="109">
        <v>4</v>
      </c>
      <c r="P149" s="109">
        <v>4</v>
      </c>
      <c r="Q149" s="109">
        <v>4</v>
      </c>
      <c r="R149" s="109">
        <v>4</v>
      </c>
      <c r="S149" s="112"/>
      <c r="T149" s="112"/>
      <c r="U149" s="112"/>
      <c r="V149" s="112"/>
      <c r="W149" s="112"/>
      <c r="X149" s="112"/>
      <c r="Y149" s="112"/>
      <c r="Z149" s="112"/>
      <c r="AA149" s="112"/>
      <c r="AB149" s="16">
        <v>87</v>
      </c>
      <c r="AC149" s="113">
        <v>237</v>
      </c>
      <c r="AD149" s="114"/>
      <c r="AE149" s="114"/>
      <c r="AF149" s="113">
        <v>237</v>
      </c>
      <c r="AG149" s="113">
        <v>220</v>
      </c>
      <c r="AH149" s="113">
        <v>17</v>
      </c>
      <c r="AI149" s="117"/>
      <c r="AJ149" s="114"/>
      <c r="AK149" s="16" t="s">
        <v>106</v>
      </c>
      <c r="AL149" s="16">
        <v>40</v>
      </c>
    </row>
    <row r="150" spans="1:38" ht="12.75">
      <c r="A150" s="112"/>
      <c r="B150" s="116"/>
      <c r="C150" s="111" t="s">
        <v>421</v>
      </c>
      <c r="D150" s="109">
        <v>1</v>
      </c>
      <c r="E150" s="111">
        <v>32</v>
      </c>
      <c r="F150" s="109">
        <v>101123</v>
      </c>
      <c r="G150" s="111">
        <v>16</v>
      </c>
      <c r="H150" s="111">
        <v>0.75</v>
      </c>
      <c r="I150" s="112"/>
      <c r="J150" s="112"/>
      <c r="K150" s="109">
        <v>4</v>
      </c>
      <c r="L150" s="109">
        <v>4</v>
      </c>
      <c r="M150" s="109">
        <v>4</v>
      </c>
      <c r="N150" s="109">
        <v>4</v>
      </c>
      <c r="O150" s="109">
        <v>4</v>
      </c>
      <c r="P150" s="109">
        <v>4</v>
      </c>
      <c r="Q150" s="109">
        <v>4</v>
      </c>
      <c r="R150" s="109">
        <v>4</v>
      </c>
      <c r="S150" s="112"/>
      <c r="T150" s="112"/>
      <c r="U150" s="112"/>
      <c r="V150" s="112"/>
      <c r="W150" s="112"/>
      <c r="X150" s="112"/>
      <c r="Y150" s="112"/>
      <c r="Z150" s="112"/>
      <c r="AA150" s="112"/>
      <c r="AB150" s="16">
        <v>14</v>
      </c>
      <c r="AC150" s="114"/>
      <c r="AD150" s="114"/>
      <c r="AE150" s="114"/>
      <c r="AF150" s="114"/>
      <c r="AG150" s="114"/>
      <c r="AH150" s="114"/>
      <c r="AI150" s="117"/>
      <c r="AJ150" s="114"/>
      <c r="AK150" s="16" t="e">
        <v>#N/A</v>
      </c>
      <c r="AL150" s="16">
        <v>32</v>
      </c>
    </row>
    <row r="151" spans="1:38" ht="12.75">
      <c r="A151" s="119"/>
      <c r="B151" s="120"/>
      <c r="C151" s="111" t="s">
        <v>422</v>
      </c>
      <c r="D151" s="109">
        <v>2</v>
      </c>
      <c r="E151" s="111">
        <v>45</v>
      </c>
      <c r="F151" s="109">
        <v>101133</v>
      </c>
      <c r="G151" s="111">
        <v>23</v>
      </c>
      <c r="H151" s="111">
        <v>1</v>
      </c>
      <c r="I151" s="109">
        <v>4</v>
      </c>
      <c r="J151" s="109">
        <v>4</v>
      </c>
      <c r="K151" s="109">
        <v>4</v>
      </c>
      <c r="L151" s="109">
        <v>4</v>
      </c>
      <c r="M151" s="109">
        <v>4</v>
      </c>
      <c r="N151" s="109">
        <v>4</v>
      </c>
      <c r="O151" s="109">
        <v>4</v>
      </c>
      <c r="P151" s="109">
        <v>4</v>
      </c>
      <c r="Q151" s="109">
        <v>4</v>
      </c>
      <c r="R151" s="109">
        <v>4</v>
      </c>
      <c r="S151" s="119"/>
      <c r="T151" s="119"/>
      <c r="U151" s="119"/>
      <c r="V151" s="119"/>
      <c r="W151" s="119"/>
      <c r="X151" s="119"/>
      <c r="Y151" s="119"/>
      <c r="Z151" s="119"/>
      <c r="AA151" s="112"/>
      <c r="AB151" s="16">
        <v>40</v>
      </c>
      <c r="AC151" s="124"/>
      <c r="AD151" s="114"/>
      <c r="AE151" s="124"/>
      <c r="AF151" s="124"/>
      <c r="AG151" s="124"/>
      <c r="AH151" s="124"/>
      <c r="AI151" s="117"/>
      <c r="AJ151" s="114"/>
      <c r="AK151" s="16" t="e">
        <v>#N/A</v>
      </c>
      <c r="AL151" s="16">
        <v>40</v>
      </c>
    </row>
    <row r="152" spans="1:38" ht="12.75">
      <c r="A152" s="112"/>
      <c r="B152" s="116"/>
      <c r="C152" s="111" t="s">
        <v>423</v>
      </c>
      <c r="D152" s="109">
        <v>1</v>
      </c>
      <c r="E152" s="111">
        <v>32</v>
      </c>
      <c r="F152" s="109">
        <v>101133</v>
      </c>
      <c r="G152" s="111">
        <v>23</v>
      </c>
      <c r="H152" s="111">
        <v>0.85</v>
      </c>
      <c r="I152" s="112"/>
      <c r="J152" s="112"/>
      <c r="K152" s="109">
        <v>4</v>
      </c>
      <c r="L152" s="109">
        <v>4</v>
      </c>
      <c r="M152" s="109">
        <v>4</v>
      </c>
      <c r="N152" s="109">
        <v>4</v>
      </c>
      <c r="O152" s="109">
        <v>4</v>
      </c>
      <c r="P152" s="109">
        <v>4</v>
      </c>
      <c r="Q152" s="109">
        <v>4</v>
      </c>
      <c r="R152" s="109">
        <v>4</v>
      </c>
      <c r="S152" s="112"/>
      <c r="T152" s="112"/>
      <c r="U152" s="112"/>
      <c r="V152" s="112"/>
      <c r="W152" s="119"/>
      <c r="X152" s="119"/>
      <c r="Y152" s="119"/>
      <c r="Z152" s="119"/>
      <c r="AA152" s="112"/>
      <c r="AB152" s="16">
        <v>16</v>
      </c>
      <c r="AC152" s="114"/>
      <c r="AD152" s="114"/>
      <c r="AE152" s="114"/>
      <c r="AF152" s="114"/>
      <c r="AG152" s="114"/>
      <c r="AH152" s="114"/>
      <c r="AI152" s="117"/>
      <c r="AJ152" s="114"/>
      <c r="AK152" s="16" t="e">
        <v>#N/A</v>
      </c>
      <c r="AL152" s="16">
        <v>32</v>
      </c>
    </row>
    <row r="153" spans="1:38" ht="12.75">
      <c r="A153" s="112"/>
      <c r="B153" s="116"/>
      <c r="C153" s="111" t="s">
        <v>368</v>
      </c>
      <c r="D153" s="109">
        <v>2</v>
      </c>
      <c r="E153" s="111">
        <v>45</v>
      </c>
      <c r="F153" s="109">
        <v>101153</v>
      </c>
      <c r="G153" s="111">
        <v>30</v>
      </c>
      <c r="H153" s="111">
        <v>1</v>
      </c>
      <c r="I153" s="112"/>
      <c r="J153" s="112"/>
      <c r="K153" s="112"/>
      <c r="L153" s="112"/>
      <c r="M153" s="112"/>
      <c r="N153" s="112"/>
      <c r="O153" s="112"/>
      <c r="P153" s="109" t="s">
        <v>134</v>
      </c>
      <c r="Q153" s="112"/>
      <c r="R153" s="112"/>
      <c r="S153" s="112"/>
      <c r="T153" s="112"/>
      <c r="U153" s="112"/>
      <c r="V153" s="112"/>
      <c r="W153" s="119"/>
      <c r="X153" s="119"/>
      <c r="Y153" s="119"/>
      <c r="Z153" s="119"/>
      <c r="AA153" s="112"/>
      <c r="AB153" s="16">
        <v>40</v>
      </c>
      <c r="AC153" s="114"/>
      <c r="AD153" s="114"/>
      <c r="AE153" s="114"/>
      <c r="AF153" s="114"/>
      <c r="AG153" s="114"/>
      <c r="AH153" s="114"/>
      <c r="AI153" s="117"/>
      <c r="AJ153" s="114"/>
      <c r="AK153" s="16" t="e">
        <v>#N/A</v>
      </c>
      <c r="AL153" s="16">
        <v>0</v>
      </c>
    </row>
    <row r="154" spans="1:38" ht="12.75">
      <c r="A154" s="112"/>
      <c r="B154" s="116"/>
      <c r="C154" s="111" t="s">
        <v>368</v>
      </c>
      <c r="D154" s="109">
        <v>2</v>
      </c>
      <c r="E154" s="111">
        <v>45</v>
      </c>
      <c r="F154" s="109">
        <v>101153</v>
      </c>
      <c r="G154" s="111">
        <v>30</v>
      </c>
      <c r="H154" s="111">
        <v>1</v>
      </c>
      <c r="I154" s="112"/>
      <c r="J154" s="112"/>
      <c r="K154" s="112"/>
      <c r="L154" s="112"/>
      <c r="M154" s="112"/>
      <c r="N154" s="112"/>
      <c r="O154" s="112"/>
      <c r="P154" s="109" t="s">
        <v>134</v>
      </c>
      <c r="Q154" s="112"/>
      <c r="R154" s="112"/>
      <c r="S154" s="112"/>
      <c r="T154" s="112"/>
      <c r="U154" s="112"/>
      <c r="V154" s="112"/>
      <c r="W154" s="112"/>
      <c r="X154" s="112"/>
      <c r="Y154" s="112"/>
      <c r="Z154" s="112"/>
      <c r="AA154" s="112"/>
      <c r="AB154" s="16">
        <v>40</v>
      </c>
      <c r="AC154" s="114"/>
      <c r="AD154" s="114"/>
      <c r="AE154" s="114"/>
      <c r="AF154" s="114"/>
      <c r="AG154" s="114"/>
      <c r="AH154" s="114"/>
      <c r="AI154" s="117"/>
      <c r="AJ154" s="114"/>
      <c r="AK154" s="16" t="e">
        <v>#N/A</v>
      </c>
      <c r="AL154" s="16">
        <v>0</v>
      </c>
    </row>
    <row r="155" spans="1:38" ht="12.75">
      <c r="A155" s="119"/>
      <c r="B155" s="120"/>
      <c r="C155" s="122"/>
      <c r="D155" s="119"/>
      <c r="E155" s="122"/>
      <c r="F155" s="119"/>
      <c r="G155" s="122"/>
      <c r="H155" s="122"/>
      <c r="I155" s="119"/>
      <c r="J155" s="119"/>
      <c r="K155" s="119"/>
      <c r="L155" s="119"/>
      <c r="M155" s="119"/>
      <c r="N155" s="119"/>
      <c r="O155" s="119"/>
      <c r="P155" s="119"/>
      <c r="Q155" s="119"/>
      <c r="R155" s="119"/>
      <c r="S155" s="119"/>
      <c r="T155" s="119"/>
      <c r="U155" s="119"/>
      <c r="V155" s="119"/>
      <c r="W155" s="119"/>
      <c r="X155" s="112"/>
      <c r="Y155" s="112"/>
      <c r="Z155" s="112"/>
      <c r="AA155" s="112"/>
      <c r="AB155" s="13"/>
      <c r="AC155" s="124"/>
      <c r="AD155" s="114"/>
      <c r="AE155" s="114"/>
      <c r="AF155" s="124"/>
      <c r="AG155" s="124"/>
      <c r="AH155" s="114"/>
      <c r="AI155" s="128"/>
      <c r="AJ155" s="114"/>
      <c r="AK155" s="13"/>
      <c r="AL155" s="16">
        <v>0</v>
      </c>
    </row>
    <row r="156" spans="1:38" ht="12.75">
      <c r="A156" s="109">
        <v>18</v>
      </c>
      <c r="B156" s="110" t="s">
        <v>112</v>
      </c>
      <c r="C156" s="111" t="s">
        <v>347</v>
      </c>
      <c r="D156" s="109">
        <v>1.5</v>
      </c>
      <c r="E156" s="111">
        <v>33.75</v>
      </c>
      <c r="F156" s="109">
        <v>607151</v>
      </c>
      <c r="G156" s="111">
        <v>18</v>
      </c>
      <c r="H156" s="111">
        <v>1</v>
      </c>
      <c r="I156" s="112"/>
      <c r="J156" s="112"/>
      <c r="K156" s="112"/>
      <c r="L156" s="112"/>
      <c r="M156" s="112"/>
      <c r="N156" s="112"/>
      <c r="O156" s="112"/>
      <c r="P156" s="119"/>
      <c r="Q156" s="109">
        <v>3</v>
      </c>
      <c r="R156" s="109">
        <v>3</v>
      </c>
      <c r="S156" s="109">
        <v>3</v>
      </c>
      <c r="T156" s="109">
        <v>3</v>
      </c>
      <c r="U156" s="109">
        <v>3</v>
      </c>
      <c r="V156" s="109">
        <v>3</v>
      </c>
      <c r="W156" s="109">
        <v>3</v>
      </c>
      <c r="X156" s="109">
        <v>3</v>
      </c>
      <c r="Y156" s="109">
        <v>3</v>
      </c>
      <c r="Z156" s="109">
        <v>3</v>
      </c>
      <c r="AA156" s="112"/>
      <c r="AB156" s="16">
        <v>30</v>
      </c>
      <c r="AC156" s="113">
        <v>37</v>
      </c>
      <c r="AD156" s="114"/>
      <c r="AE156" s="113">
        <v>310</v>
      </c>
      <c r="AF156" s="113">
        <v>347</v>
      </c>
      <c r="AG156" s="113">
        <v>275</v>
      </c>
      <c r="AH156" s="113">
        <v>72</v>
      </c>
      <c r="AI156" s="117"/>
      <c r="AJ156" s="114"/>
      <c r="AK156" s="16" t="s">
        <v>106</v>
      </c>
      <c r="AL156" s="16">
        <v>30</v>
      </c>
    </row>
    <row r="157" spans="1:38" ht="12.75">
      <c r="A157" s="112"/>
      <c r="B157" s="116"/>
      <c r="C157" s="111" t="s">
        <v>348</v>
      </c>
      <c r="D157" s="109">
        <v>0.5</v>
      </c>
      <c r="E157" s="111">
        <v>16</v>
      </c>
      <c r="F157" s="109">
        <v>607151</v>
      </c>
      <c r="G157" s="111">
        <v>18</v>
      </c>
      <c r="H157" s="111">
        <v>0.75</v>
      </c>
      <c r="I157" s="112"/>
      <c r="J157" s="112"/>
      <c r="K157" s="112"/>
      <c r="L157" s="112"/>
      <c r="M157" s="112"/>
      <c r="N157" s="112"/>
      <c r="O157" s="112"/>
      <c r="P157" s="119"/>
      <c r="Q157" s="119"/>
      <c r="R157" s="119"/>
      <c r="S157" s="119"/>
      <c r="T157" s="119"/>
      <c r="U157" s="119"/>
      <c r="V157" s="119"/>
      <c r="W157" s="109">
        <v>4</v>
      </c>
      <c r="X157" s="109">
        <v>4</v>
      </c>
      <c r="Y157" s="109">
        <v>4</v>
      </c>
      <c r="Z157" s="109">
        <v>4</v>
      </c>
      <c r="AA157" s="112"/>
      <c r="AB157" s="16">
        <v>7</v>
      </c>
      <c r="AC157" s="114"/>
      <c r="AD157" s="114"/>
      <c r="AE157" s="114"/>
      <c r="AF157" s="114"/>
      <c r="AG157" s="114"/>
      <c r="AH157" s="114"/>
      <c r="AI157" s="117"/>
      <c r="AJ157" s="114"/>
      <c r="AK157" s="16" t="e">
        <v>#N/A</v>
      </c>
      <c r="AL157" s="16">
        <v>16</v>
      </c>
    </row>
    <row r="158" spans="1:38" ht="12.75">
      <c r="A158" s="112"/>
      <c r="B158" s="116"/>
      <c r="C158" s="122"/>
      <c r="D158" s="119"/>
      <c r="E158" s="122"/>
      <c r="F158" s="119"/>
      <c r="G158" s="122"/>
      <c r="H158" s="122"/>
      <c r="I158" s="112"/>
      <c r="J158" s="112"/>
      <c r="K158" s="112"/>
      <c r="L158" s="112"/>
      <c r="M158" s="112"/>
      <c r="N158" s="112"/>
      <c r="O158" s="112"/>
      <c r="P158" s="119"/>
      <c r="Q158" s="119"/>
      <c r="R158" s="119"/>
      <c r="S158" s="119"/>
      <c r="T158" s="119"/>
      <c r="U158" s="119"/>
      <c r="V158" s="119"/>
      <c r="W158" s="119"/>
      <c r="X158" s="112"/>
      <c r="Y158" s="112"/>
      <c r="Z158" s="112"/>
      <c r="AA158" s="112"/>
      <c r="AB158" s="13"/>
      <c r="AC158" s="114"/>
      <c r="AD158" s="114"/>
      <c r="AE158" s="114"/>
      <c r="AF158" s="114"/>
      <c r="AG158" s="114"/>
      <c r="AH158" s="114"/>
      <c r="AI158" s="117"/>
      <c r="AJ158" s="114"/>
      <c r="AK158" s="13"/>
      <c r="AL158" s="16">
        <v>0</v>
      </c>
    </row>
    <row r="159" spans="1:38" ht="12.75">
      <c r="A159" s="109">
        <v>19</v>
      </c>
      <c r="B159" s="110" t="s">
        <v>114</v>
      </c>
      <c r="C159" s="111" t="s">
        <v>399</v>
      </c>
      <c r="D159" s="109">
        <v>3</v>
      </c>
      <c r="E159" s="111">
        <v>67.5</v>
      </c>
      <c r="F159" s="109">
        <v>101143</v>
      </c>
      <c r="G159" s="111">
        <v>19</v>
      </c>
      <c r="H159" s="111">
        <v>1</v>
      </c>
      <c r="I159" s="109">
        <v>4</v>
      </c>
      <c r="J159" s="109">
        <v>4</v>
      </c>
      <c r="K159" s="109">
        <v>4</v>
      </c>
      <c r="L159" s="109">
        <v>4</v>
      </c>
      <c r="M159" s="109">
        <v>4</v>
      </c>
      <c r="N159" s="109">
        <v>4</v>
      </c>
      <c r="O159" s="109">
        <v>4</v>
      </c>
      <c r="P159" s="109">
        <v>4</v>
      </c>
      <c r="Q159" s="109">
        <v>4</v>
      </c>
      <c r="R159" s="109">
        <v>4</v>
      </c>
      <c r="S159" s="109">
        <v>4</v>
      </c>
      <c r="T159" s="109">
        <v>4</v>
      </c>
      <c r="U159" s="109">
        <v>4</v>
      </c>
      <c r="V159" s="109">
        <v>4</v>
      </c>
      <c r="W159" s="109">
        <v>4</v>
      </c>
      <c r="X159" s="112"/>
      <c r="Y159" s="112"/>
      <c r="Z159" s="112"/>
      <c r="AA159" s="112"/>
      <c r="AB159" s="16">
        <v>59</v>
      </c>
      <c r="AC159" s="113">
        <v>233</v>
      </c>
      <c r="AD159" s="114"/>
      <c r="AE159" s="114"/>
      <c r="AF159" s="113">
        <v>233</v>
      </c>
      <c r="AG159" s="113">
        <v>275</v>
      </c>
      <c r="AH159" s="114"/>
      <c r="AI159" s="115">
        <v>42</v>
      </c>
      <c r="AJ159" s="114"/>
      <c r="AK159" s="16" t="s">
        <v>106</v>
      </c>
      <c r="AL159" s="16">
        <v>60</v>
      </c>
    </row>
    <row r="160" spans="1:38" ht="12.75">
      <c r="A160" s="112"/>
      <c r="B160" s="116"/>
      <c r="C160" s="111" t="s">
        <v>400</v>
      </c>
      <c r="D160" s="109">
        <v>1</v>
      </c>
      <c r="E160" s="111">
        <v>32</v>
      </c>
      <c r="F160" s="109">
        <v>101143</v>
      </c>
      <c r="G160" s="111">
        <v>19</v>
      </c>
      <c r="H160" s="111">
        <v>0.75</v>
      </c>
      <c r="I160" s="112"/>
      <c r="J160" s="112"/>
      <c r="K160" s="112"/>
      <c r="L160" s="112"/>
      <c r="M160" s="112"/>
      <c r="N160" s="112"/>
      <c r="O160" s="112"/>
      <c r="P160" s="109">
        <v>4</v>
      </c>
      <c r="Q160" s="109">
        <v>4</v>
      </c>
      <c r="R160" s="109">
        <v>4</v>
      </c>
      <c r="S160" s="109">
        <v>4</v>
      </c>
      <c r="T160" s="109">
        <v>4</v>
      </c>
      <c r="U160" s="109">
        <v>4</v>
      </c>
      <c r="V160" s="109">
        <v>4</v>
      </c>
      <c r="W160" s="109">
        <v>4</v>
      </c>
      <c r="X160" s="119"/>
      <c r="Y160" s="119"/>
      <c r="Z160" s="119"/>
      <c r="AA160" s="112"/>
      <c r="AB160" s="16">
        <v>14</v>
      </c>
      <c r="AC160" s="114"/>
      <c r="AD160" s="114"/>
      <c r="AE160" s="114"/>
      <c r="AF160" s="114"/>
      <c r="AG160" s="114"/>
      <c r="AH160" s="114"/>
      <c r="AI160" s="117"/>
      <c r="AJ160" s="114"/>
      <c r="AK160" s="16" t="e">
        <v>#N/A</v>
      </c>
      <c r="AL160" s="16">
        <v>32</v>
      </c>
    </row>
    <row r="161" spans="1:38" ht="12.75">
      <c r="A161" s="112"/>
      <c r="B161" s="116"/>
      <c r="C161" s="111" t="s">
        <v>347</v>
      </c>
      <c r="D161" s="109">
        <v>1.5</v>
      </c>
      <c r="E161" s="111">
        <v>33.75</v>
      </c>
      <c r="F161" s="109">
        <v>106152</v>
      </c>
      <c r="G161" s="111">
        <v>60</v>
      </c>
      <c r="H161" s="111">
        <v>1</v>
      </c>
      <c r="I161" s="112"/>
      <c r="J161" s="112"/>
      <c r="K161" s="112"/>
      <c r="L161" s="112"/>
      <c r="M161" s="112"/>
      <c r="N161" s="112"/>
      <c r="O161" s="112"/>
      <c r="P161" s="109">
        <v>4</v>
      </c>
      <c r="Q161" s="109">
        <v>4</v>
      </c>
      <c r="R161" s="109">
        <v>4</v>
      </c>
      <c r="S161" s="109">
        <v>4</v>
      </c>
      <c r="T161" s="109">
        <v>4</v>
      </c>
      <c r="U161" s="109">
        <v>4</v>
      </c>
      <c r="V161" s="109">
        <v>4</v>
      </c>
      <c r="W161" s="109">
        <v>2</v>
      </c>
      <c r="X161" s="119"/>
      <c r="Y161" s="119"/>
      <c r="Z161" s="119"/>
      <c r="AA161" s="112"/>
      <c r="AB161" s="16">
        <v>30</v>
      </c>
      <c r="AC161" s="114"/>
      <c r="AD161" s="114"/>
      <c r="AE161" s="114"/>
      <c r="AF161" s="114"/>
      <c r="AG161" s="114"/>
      <c r="AH161" s="114"/>
      <c r="AI161" s="117"/>
      <c r="AJ161" s="114"/>
      <c r="AK161" s="16" t="e">
        <v>#N/A</v>
      </c>
      <c r="AL161" s="16">
        <v>30</v>
      </c>
    </row>
    <row r="162" spans="1:38" ht="12.75">
      <c r="A162" s="112"/>
      <c r="B162" s="116"/>
      <c r="C162" s="111" t="s">
        <v>348</v>
      </c>
      <c r="D162" s="109">
        <v>0.5</v>
      </c>
      <c r="E162" s="111">
        <v>16</v>
      </c>
      <c r="F162" s="109">
        <v>106152</v>
      </c>
      <c r="G162" s="111">
        <v>30</v>
      </c>
      <c r="H162" s="111">
        <v>1.1000000000000001</v>
      </c>
      <c r="I162" s="112"/>
      <c r="J162" s="112"/>
      <c r="K162" s="112"/>
      <c r="L162" s="112"/>
      <c r="M162" s="112"/>
      <c r="N162" s="112"/>
      <c r="O162" s="112"/>
      <c r="P162" s="109">
        <v>4</v>
      </c>
      <c r="Q162" s="109">
        <v>4</v>
      </c>
      <c r="R162" s="109">
        <v>4</v>
      </c>
      <c r="S162" s="109">
        <v>4</v>
      </c>
      <c r="T162" s="109">
        <v>4</v>
      </c>
      <c r="U162" s="109">
        <v>4</v>
      </c>
      <c r="V162" s="109">
        <v>4</v>
      </c>
      <c r="W162" s="109">
        <v>2</v>
      </c>
      <c r="X162" s="119"/>
      <c r="Y162" s="119"/>
      <c r="Z162" s="119"/>
      <c r="AA162" s="112"/>
      <c r="AB162" s="16">
        <v>11</v>
      </c>
      <c r="AC162" s="114"/>
      <c r="AD162" s="114"/>
      <c r="AE162" s="114"/>
      <c r="AF162" s="114"/>
      <c r="AG162" s="114"/>
      <c r="AH162" s="114"/>
      <c r="AI162" s="117"/>
      <c r="AJ162" s="114"/>
      <c r="AK162" s="16" t="e">
        <v>#N/A</v>
      </c>
      <c r="AL162" s="16">
        <v>30</v>
      </c>
    </row>
    <row r="163" spans="1:38" ht="12.75">
      <c r="A163" s="112"/>
      <c r="B163" s="116"/>
      <c r="C163" s="111" t="s">
        <v>348</v>
      </c>
      <c r="D163" s="109">
        <v>0.5</v>
      </c>
      <c r="E163" s="111">
        <v>16</v>
      </c>
      <c r="F163" s="109">
        <v>106152</v>
      </c>
      <c r="G163" s="111">
        <v>30</v>
      </c>
      <c r="H163" s="111">
        <v>1.1000000000000001</v>
      </c>
      <c r="I163" s="119"/>
      <c r="J163" s="119"/>
      <c r="K163" s="119"/>
      <c r="L163" s="119"/>
      <c r="M163" s="119"/>
      <c r="N163" s="119"/>
      <c r="O163" s="119"/>
      <c r="P163" s="119"/>
      <c r="Q163" s="119"/>
      <c r="R163" s="119"/>
      <c r="S163" s="119"/>
      <c r="T163" s="109">
        <v>4</v>
      </c>
      <c r="U163" s="109">
        <v>4</v>
      </c>
      <c r="V163" s="109">
        <v>4</v>
      </c>
      <c r="W163" s="109">
        <v>4</v>
      </c>
      <c r="X163" s="112"/>
      <c r="Y163" s="112"/>
      <c r="Z163" s="112"/>
      <c r="AA163" s="112"/>
      <c r="AB163" s="16">
        <v>11</v>
      </c>
      <c r="AC163" s="114"/>
      <c r="AD163" s="114"/>
      <c r="AE163" s="114"/>
      <c r="AF163" s="114"/>
      <c r="AG163" s="114"/>
      <c r="AH163" s="114"/>
      <c r="AI163" s="117"/>
      <c r="AJ163" s="114"/>
      <c r="AK163" s="16" t="e">
        <v>#N/A</v>
      </c>
      <c r="AL163" s="16">
        <v>16</v>
      </c>
    </row>
    <row r="164" spans="1:38" ht="12.75">
      <c r="A164" s="112"/>
      <c r="B164" s="116"/>
      <c r="C164" s="111" t="s">
        <v>347</v>
      </c>
      <c r="D164" s="109">
        <v>1.5</v>
      </c>
      <c r="E164" s="111">
        <v>33.75</v>
      </c>
      <c r="F164" s="109">
        <v>112151</v>
      </c>
      <c r="G164" s="111">
        <v>60</v>
      </c>
      <c r="H164" s="111">
        <v>1</v>
      </c>
      <c r="I164" s="112"/>
      <c r="J164" s="112"/>
      <c r="K164" s="112"/>
      <c r="L164" s="112"/>
      <c r="M164" s="112"/>
      <c r="N164" s="119"/>
      <c r="O164" s="119"/>
      <c r="P164" s="119"/>
      <c r="Q164" s="109">
        <v>3</v>
      </c>
      <c r="R164" s="109">
        <v>3</v>
      </c>
      <c r="S164" s="109">
        <v>3</v>
      </c>
      <c r="T164" s="109">
        <v>3</v>
      </c>
      <c r="U164" s="109">
        <v>3</v>
      </c>
      <c r="V164" s="109">
        <v>3</v>
      </c>
      <c r="W164" s="109">
        <v>3</v>
      </c>
      <c r="X164" s="109">
        <v>3</v>
      </c>
      <c r="Y164" s="109">
        <v>3</v>
      </c>
      <c r="Z164" s="109">
        <v>3</v>
      </c>
      <c r="AA164" s="112"/>
      <c r="AB164" s="16">
        <v>30</v>
      </c>
      <c r="AC164" s="114"/>
      <c r="AD164" s="114"/>
      <c r="AE164" s="114"/>
      <c r="AF164" s="114"/>
      <c r="AG164" s="114"/>
      <c r="AH164" s="114"/>
      <c r="AI164" s="117"/>
      <c r="AJ164" s="114"/>
      <c r="AK164" s="16" t="e">
        <v>#N/A</v>
      </c>
      <c r="AL164" s="16">
        <v>30</v>
      </c>
    </row>
    <row r="165" spans="1:38" ht="12.75">
      <c r="A165" s="112"/>
      <c r="B165" s="116"/>
      <c r="C165" s="111" t="s">
        <v>348</v>
      </c>
      <c r="D165" s="109">
        <v>0.5</v>
      </c>
      <c r="E165" s="111">
        <v>16</v>
      </c>
      <c r="F165" s="109">
        <v>112151</v>
      </c>
      <c r="G165" s="111">
        <v>30</v>
      </c>
      <c r="H165" s="111">
        <v>1.1000000000000001</v>
      </c>
      <c r="I165" s="112"/>
      <c r="J165" s="112"/>
      <c r="K165" s="112"/>
      <c r="L165" s="112"/>
      <c r="M165" s="112"/>
      <c r="N165" s="112"/>
      <c r="O165" s="112"/>
      <c r="P165" s="112"/>
      <c r="Q165" s="112"/>
      <c r="R165" s="112"/>
      <c r="S165" s="112"/>
      <c r="T165" s="112"/>
      <c r="U165" s="112"/>
      <c r="V165" s="112"/>
      <c r="W165" s="109">
        <v>4</v>
      </c>
      <c r="X165" s="109">
        <v>4</v>
      </c>
      <c r="Y165" s="109">
        <v>4</v>
      </c>
      <c r="Z165" s="109">
        <v>4</v>
      </c>
      <c r="AA165" s="112"/>
      <c r="AB165" s="16">
        <v>11</v>
      </c>
      <c r="AC165" s="114"/>
      <c r="AD165" s="114"/>
      <c r="AE165" s="114"/>
      <c r="AF165" s="114"/>
      <c r="AG165" s="114"/>
      <c r="AH165" s="114"/>
      <c r="AI165" s="117"/>
      <c r="AJ165" s="114"/>
      <c r="AK165" s="16" t="e">
        <v>#N/A</v>
      </c>
      <c r="AL165" s="16">
        <v>16</v>
      </c>
    </row>
    <row r="166" spans="1:38" ht="12.75">
      <c r="A166" s="119"/>
      <c r="B166" s="120"/>
      <c r="C166" s="111" t="s">
        <v>348</v>
      </c>
      <c r="D166" s="109">
        <v>0.5</v>
      </c>
      <c r="E166" s="111">
        <v>16</v>
      </c>
      <c r="F166" s="109">
        <v>112151</v>
      </c>
      <c r="G166" s="111">
        <v>30</v>
      </c>
      <c r="H166" s="111">
        <v>1.1000000000000001</v>
      </c>
      <c r="I166" s="112"/>
      <c r="J166" s="112"/>
      <c r="K166" s="112"/>
      <c r="L166" s="112"/>
      <c r="M166" s="112"/>
      <c r="N166" s="112"/>
      <c r="O166" s="112"/>
      <c r="P166" s="112"/>
      <c r="Q166" s="112"/>
      <c r="R166" s="112"/>
      <c r="S166" s="119"/>
      <c r="T166" s="119"/>
      <c r="U166" s="119"/>
      <c r="V166" s="119"/>
      <c r="W166" s="109">
        <v>4</v>
      </c>
      <c r="X166" s="109">
        <v>4</v>
      </c>
      <c r="Y166" s="109">
        <v>4</v>
      </c>
      <c r="Z166" s="109">
        <v>4</v>
      </c>
      <c r="AA166" s="112"/>
      <c r="AB166" s="16">
        <v>11</v>
      </c>
      <c r="AC166" s="124"/>
      <c r="AD166" s="114"/>
      <c r="AE166" s="124"/>
      <c r="AF166" s="124"/>
      <c r="AG166" s="124"/>
      <c r="AH166" s="124"/>
      <c r="AI166" s="117"/>
      <c r="AJ166" s="114"/>
      <c r="AK166" s="16" t="e">
        <v>#N/A</v>
      </c>
      <c r="AL166" s="16">
        <v>16</v>
      </c>
    </row>
    <row r="167" spans="1:38" ht="12.75">
      <c r="A167" s="112"/>
      <c r="B167" s="116"/>
      <c r="C167" s="111" t="s">
        <v>428</v>
      </c>
      <c r="D167" s="109">
        <v>2</v>
      </c>
      <c r="E167" s="111">
        <v>45</v>
      </c>
      <c r="F167" s="109">
        <v>601131</v>
      </c>
      <c r="G167" s="111">
        <v>22</v>
      </c>
      <c r="H167" s="111">
        <v>1</v>
      </c>
      <c r="I167" s="109">
        <v>3</v>
      </c>
      <c r="J167" s="109">
        <v>3</v>
      </c>
      <c r="K167" s="109">
        <v>3</v>
      </c>
      <c r="L167" s="109">
        <v>3</v>
      </c>
      <c r="M167" s="109">
        <v>3</v>
      </c>
      <c r="N167" s="109">
        <v>3</v>
      </c>
      <c r="O167" s="109">
        <v>3</v>
      </c>
      <c r="P167" s="109">
        <v>3</v>
      </c>
      <c r="Q167" s="109">
        <v>3</v>
      </c>
      <c r="R167" s="109">
        <v>3</v>
      </c>
      <c r="S167" s="109">
        <v>3</v>
      </c>
      <c r="T167" s="109">
        <v>3</v>
      </c>
      <c r="U167" s="109">
        <v>3</v>
      </c>
      <c r="V167" s="119"/>
      <c r="W167" s="119"/>
      <c r="X167" s="112"/>
      <c r="Y167" s="112"/>
      <c r="Z167" s="112"/>
      <c r="AA167" s="112"/>
      <c r="AB167" s="16">
        <v>40</v>
      </c>
      <c r="AC167" s="114"/>
      <c r="AD167" s="114"/>
      <c r="AE167" s="114"/>
      <c r="AF167" s="114"/>
      <c r="AG167" s="114"/>
      <c r="AH167" s="114"/>
      <c r="AI167" s="117"/>
      <c r="AJ167" s="114"/>
      <c r="AK167" s="16" t="e">
        <v>#N/A</v>
      </c>
      <c r="AL167" s="16">
        <v>39</v>
      </c>
    </row>
    <row r="168" spans="1:38" ht="12.75">
      <c r="A168" s="112"/>
      <c r="B168" s="116"/>
      <c r="C168" s="111" t="s">
        <v>429</v>
      </c>
      <c r="D168" s="109">
        <v>1</v>
      </c>
      <c r="E168" s="111">
        <v>32</v>
      </c>
      <c r="F168" s="109">
        <v>601131</v>
      </c>
      <c r="G168" s="111">
        <v>22</v>
      </c>
      <c r="H168" s="111">
        <v>0.85</v>
      </c>
      <c r="I168" s="112"/>
      <c r="J168" s="112"/>
      <c r="K168" s="112"/>
      <c r="L168" s="112"/>
      <c r="M168" s="112"/>
      <c r="N168" s="109">
        <v>4</v>
      </c>
      <c r="O168" s="109">
        <v>4</v>
      </c>
      <c r="P168" s="109">
        <v>4</v>
      </c>
      <c r="Q168" s="109">
        <v>4</v>
      </c>
      <c r="R168" s="109">
        <v>4</v>
      </c>
      <c r="S168" s="109">
        <v>4</v>
      </c>
      <c r="T168" s="109">
        <v>4</v>
      </c>
      <c r="U168" s="109">
        <v>4</v>
      </c>
      <c r="V168" s="119"/>
      <c r="W168" s="119"/>
      <c r="X168" s="112"/>
      <c r="Y168" s="112"/>
      <c r="Z168" s="112"/>
      <c r="AA168" s="112"/>
      <c r="AB168" s="16">
        <v>16</v>
      </c>
      <c r="AC168" s="114"/>
      <c r="AD168" s="114"/>
      <c r="AE168" s="114"/>
      <c r="AF168" s="114"/>
      <c r="AG168" s="114"/>
      <c r="AH168" s="114"/>
      <c r="AI168" s="117"/>
      <c r="AJ168" s="114"/>
      <c r="AK168" s="16" t="e">
        <v>#N/A</v>
      </c>
      <c r="AL168" s="16">
        <v>32</v>
      </c>
    </row>
    <row r="169" spans="1:38" ht="12.75">
      <c r="A169" s="112"/>
      <c r="B169" s="116"/>
      <c r="C169" s="122"/>
      <c r="D169" s="119"/>
      <c r="E169" s="122"/>
      <c r="F169" s="119"/>
      <c r="G169" s="122"/>
      <c r="H169" s="122"/>
      <c r="I169" s="112"/>
      <c r="J169" s="112"/>
      <c r="K169" s="112"/>
      <c r="L169" s="112"/>
      <c r="M169" s="112"/>
      <c r="N169" s="112"/>
      <c r="O169" s="112"/>
      <c r="P169" s="119"/>
      <c r="Q169" s="119"/>
      <c r="R169" s="119"/>
      <c r="S169" s="119"/>
      <c r="T169" s="119"/>
      <c r="U169" s="119"/>
      <c r="V169" s="119"/>
      <c r="W169" s="119"/>
      <c r="X169" s="112"/>
      <c r="Y169" s="112"/>
      <c r="Z169" s="112"/>
      <c r="AA169" s="112"/>
      <c r="AB169" s="13"/>
      <c r="AC169" s="114"/>
      <c r="AD169" s="114"/>
      <c r="AE169" s="114"/>
      <c r="AF169" s="114"/>
      <c r="AG169" s="114"/>
      <c r="AH169" s="114"/>
      <c r="AI169" s="117"/>
      <c r="AJ169" s="114"/>
      <c r="AK169" s="13"/>
      <c r="AL169" s="16">
        <v>0</v>
      </c>
    </row>
    <row r="170" spans="1:38" ht="12.75">
      <c r="A170" s="109">
        <v>20</v>
      </c>
      <c r="B170" s="110" t="s">
        <v>117</v>
      </c>
      <c r="C170" s="111" t="s">
        <v>350</v>
      </c>
      <c r="D170" s="109">
        <v>4</v>
      </c>
      <c r="E170" s="111">
        <v>90</v>
      </c>
      <c r="F170" s="109">
        <v>101143</v>
      </c>
      <c r="G170" s="111">
        <v>9</v>
      </c>
      <c r="H170" s="111">
        <v>1</v>
      </c>
      <c r="I170" s="112"/>
      <c r="J170" s="112"/>
      <c r="K170" s="112"/>
      <c r="L170" s="112"/>
      <c r="M170" s="112"/>
      <c r="N170" s="112"/>
      <c r="O170" s="112"/>
      <c r="P170" s="112"/>
      <c r="Q170" s="119"/>
      <c r="R170" s="119"/>
      <c r="S170" s="109" t="s">
        <v>134</v>
      </c>
      <c r="T170" s="109" t="s">
        <v>134</v>
      </c>
      <c r="U170" s="109" t="s">
        <v>134</v>
      </c>
      <c r="V170" s="109" t="s">
        <v>134</v>
      </c>
      <c r="W170" s="109" t="s">
        <v>134</v>
      </c>
      <c r="X170" s="109" t="s">
        <v>134</v>
      </c>
      <c r="Y170" s="109" t="s">
        <v>134</v>
      </c>
      <c r="Z170" s="109" t="s">
        <v>134</v>
      </c>
      <c r="AA170" s="112"/>
      <c r="AB170" s="16">
        <v>18</v>
      </c>
      <c r="AC170" s="113">
        <v>174</v>
      </c>
      <c r="AD170" s="114"/>
      <c r="AE170" s="113">
        <v>80</v>
      </c>
      <c r="AF170" s="113">
        <v>254</v>
      </c>
      <c r="AG170" s="113">
        <v>275</v>
      </c>
      <c r="AH170" s="114"/>
      <c r="AI170" s="115">
        <v>21</v>
      </c>
      <c r="AJ170" s="114"/>
      <c r="AK170" s="16" t="s">
        <v>106</v>
      </c>
      <c r="AL170" s="16">
        <v>0</v>
      </c>
    </row>
    <row r="171" spans="1:38" ht="12.75">
      <c r="A171" s="112"/>
      <c r="B171" s="116"/>
      <c r="C171" s="111" t="s">
        <v>347</v>
      </c>
      <c r="D171" s="109">
        <v>1.5</v>
      </c>
      <c r="E171" s="111">
        <v>33.75</v>
      </c>
      <c r="F171" s="109">
        <v>106153</v>
      </c>
      <c r="G171" s="111">
        <v>60</v>
      </c>
      <c r="H171" s="111">
        <v>1</v>
      </c>
      <c r="I171" s="112"/>
      <c r="J171" s="112"/>
      <c r="K171" s="112"/>
      <c r="L171" s="112"/>
      <c r="M171" s="112"/>
      <c r="N171" s="112"/>
      <c r="O171" s="112"/>
      <c r="P171" s="109">
        <v>4</v>
      </c>
      <c r="Q171" s="109">
        <v>4</v>
      </c>
      <c r="R171" s="109">
        <v>4</v>
      </c>
      <c r="S171" s="109">
        <v>4</v>
      </c>
      <c r="T171" s="109">
        <v>4</v>
      </c>
      <c r="U171" s="109">
        <v>4</v>
      </c>
      <c r="V171" s="109">
        <v>4</v>
      </c>
      <c r="W171" s="109">
        <v>2</v>
      </c>
      <c r="X171" s="119"/>
      <c r="Y171" s="119"/>
      <c r="Z171" s="119"/>
      <c r="AA171" s="112"/>
      <c r="AB171" s="16">
        <v>30</v>
      </c>
      <c r="AC171" s="114"/>
      <c r="AD171" s="114"/>
      <c r="AE171" s="114"/>
      <c r="AF171" s="114"/>
      <c r="AG171" s="114"/>
      <c r="AH171" s="114"/>
      <c r="AI171" s="117"/>
      <c r="AJ171" s="114"/>
      <c r="AK171" s="16" t="e">
        <v>#N/A</v>
      </c>
      <c r="AL171" s="16">
        <v>30</v>
      </c>
    </row>
    <row r="172" spans="1:38" ht="12.75">
      <c r="A172" s="112"/>
      <c r="B172" s="116"/>
      <c r="C172" s="111" t="s">
        <v>348</v>
      </c>
      <c r="D172" s="109">
        <v>0.5</v>
      </c>
      <c r="E172" s="111">
        <v>16</v>
      </c>
      <c r="F172" s="109">
        <v>106153</v>
      </c>
      <c r="G172" s="111">
        <v>30</v>
      </c>
      <c r="H172" s="111">
        <v>1.1000000000000001</v>
      </c>
      <c r="I172" s="112"/>
      <c r="J172" s="112"/>
      <c r="K172" s="112"/>
      <c r="L172" s="112"/>
      <c r="M172" s="112"/>
      <c r="N172" s="112"/>
      <c r="O172" s="112"/>
      <c r="P172" s="109">
        <v>4</v>
      </c>
      <c r="Q172" s="109">
        <v>4</v>
      </c>
      <c r="R172" s="109">
        <v>4</v>
      </c>
      <c r="S172" s="109">
        <v>4</v>
      </c>
      <c r="T172" s="109">
        <v>4</v>
      </c>
      <c r="U172" s="109">
        <v>4</v>
      </c>
      <c r="V172" s="109">
        <v>4</v>
      </c>
      <c r="W172" s="109">
        <v>2</v>
      </c>
      <c r="X172" s="119"/>
      <c r="Y172" s="119"/>
      <c r="Z172" s="119"/>
      <c r="AA172" s="112"/>
      <c r="AB172" s="16">
        <v>22</v>
      </c>
      <c r="AC172" s="114"/>
      <c r="AD172" s="114"/>
      <c r="AE172" s="114"/>
      <c r="AF172" s="114"/>
      <c r="AG172" s="114"/>
      <c r="AH172" s="114"/>
      <c r="AI172" s="117"/>
      <c r="AJ172" s="113" t="s">
        <v>340</v>
      </c>
      <c r="AK172" s="16" t="e">
        <v>#N/A</v>
      </c>
      <c r="AL172" s="16">
        <v>30</v>
      </c>
    </row>
    <row r="173" spans="1:38" ht="12.75">
      <c r="A173" s="112"/>
      <c r="B173" s="116"/>
      <c r="C173" s="111" t="s">
        <v>347</v>
      </c>
      <c r="D173" s="109">
        <v>1.5</v>
      </c>
      <c r="E173" s="111">
        <v>33.75</v>
      </c>
      <c r="F173" s="109">
        <v>112152</v>
      </c>
      <c r="G173" s="111">
        <v>60</v>
      </c>
      <c r="H173" s="111">
        <v>1</v>
      </c>
      <c r="I173" s="112"/>
      <c r="J173" s="112"/>
      <c r="K173" s="112"/>
      <c r="L173" s="112"/>
      <c r="M173" s="112"/>
      <c r="N173" s="112"/>
      <c r="O173" s="112"/>
      <c r="P173" s="112"/>
      <c r="Q173" s="109">
        <v>3</v>
      </c>
      <c r="R173" s="109">
        <v>3</v>
      </c>
      <c r="S173" s="109">
        <v>3</v>
      </c>
      <c r="T173" s="109">
        <v>3</v>
      </c>
      <c r="U173" s="109">
        <v>3</v>
      </c>
      <c r="V173" s="109">
        <v>3</v>
      </c>
      <c r="W173" s="109">
        <v>3</v>
      </c>
      <c r="X173" s="109">
        <v>3</v>
      </c>
      <c r="Y173" s="109">
        <v>3</v>
      </c>
      <c r="Z173" s="109">
        <v>3</v>
      </c>
      <c r="AA173" s="112"/>
      <c r="AB173" s="16">
        <v>30</v>
      </c>
      <c r="AC173" s="114"/>
      <c r="AD173" s="114"/>
      <c r="AE173" s="114"/>
      <c r="AF173" s="114"/>
      <c r="AG173" s="114"/>
      <c r="AH173" s="114"/>
      <c r="AI173" s="117"/>
      <c r="AJ173" s="114"/>
      <c r="AK173" s="16" t="e">
        <v>#N/A</v>
      </c>
      <c r="AL173" s="16">
        <v>30</v>
      </c>
    </row>
    <row r="174" spans="1:38" ht="12.75">
      <c r="A174" s="112"/>
      <c r="B174" s="116"/>
      <c r="C174" s="111" t="s">
        <v>348</v>
      </c>
      <c r="D174" s="109">
        <v>0.5</v>
      </c>
      <c r="E174" s="111">
        <v>16</v>
      </c>
      <c r="F174" s="109">
        <v>112152</v>
      </c>
      <c r="G174" s="111">
        <v>30</v>
      </c>
      <c r="H174" s="111">
        <v>1.1000000000000001</v>
      </c>
      <c r="I174" s="112"/>
      <c r="J174" s="112"/>
      <c r="K174" s="112"/>
      <c r="L174" s="112"/>
      <c r="M174" s="112"/>
      <c r="N174" s="112"/>
      <c r="O174" s="112"/>
      <c r="P174" s="112"/>
      <c r="Q174" s="112"/>
      <c r="R174" s="112"/>
      <c r="S174" s="112"/>
      <c r="T174" s="112"/>
      <c r="U174" s="112"/>
      <c r="V174" s="112"/>
      <c r="W174" s="109">
        <v>4</v>
      </c>
      <c r="X174" s="109">
        <v>4</v>
      </c>
      <c r="Y174" s="109">
        <v>4</v>
      </c>
      <c r="Z174" s="109">
        <v>4</v>
      </c>
      <c r="AA174" s="112"/>
      <c r="AB174" s="16">
        <v>22</v>
      </c>
      <c r="AC174" s="114"/>
      <c r="AD174" s="114"/>
      <c r="AE174" s="114"/>
      <c r="AF174" s="114"/>
      <c r="AG174" s="114"/>
      <c r="AH174" s="114"/>
      <c r="AI174" s="117"/>
      <c r="AJ174" s="113" t="s">
        <v>340</v>
      </c>
      <c r="AK174" s="16" t="e">
        <v>#N/A</v>
      </c>
      <c r="AL174" s="16">
        <v>16</v>
      </c>
    </row>
    <row r="175" spans="1:38" ht="12.75">
      <c r="A175" s="112"/>
      <c r="B175" s="116"/>
      <c r="C175" s="111" t="s">
        <v>347</v>
      </c>
      <c r="D175" s="109">
        <v>1.5</v>
      </c>
      <c r="E175" s="111">
        <v>33.75</v>
      </c>
      <c r="F175" s="109">
        <v>112155</v>
      </c>
      <c r="G175" s="111">
        <v>60</v>
      </c>
      <c r="H175" s="111">
        <v>1</v>
      </c>
      <c r="I175" s="112"/>
      <c r="J175" s="112"/>
      <c r="K175" s="112"/>
      <c r="L175" s="112"/>
      <c r="M175" s="112"/>
      <c r="N175" s="112"/>
      <c r="O175" s="112"/>
      <c r="P175" s="112"/>
      <c r="Q175" s="109">
        <v>3</v>
      </c>
      <c r="R175" s="109">
        <v>3</v>
      </c>
      <c r="S175" s="109">
        <v>3</v>
      </c>
      <c r="T175" s="109">
        <v>3</v>
      </c>
      <c r="U175" s="109">
        <v>3</v>
      </c>
      <c r="V175" s="109">
        <v>3</v>
      </c>
      <c r="W175" s="109">
        <v>3</v>
      </c>
      <c r="X175" s="109">
        <v>3</v>
      </c>
      <c r="Y175" s="109">
        <v>3</v>
      </c>
      <c r="Z175" s="109">
        <v>3</v>
      </c>
      <c r="AA175" s="112"/>
      <c r="AB175" s="16">
        <v>30</v>
      </c>
      <c r="AC175" s="114"/>
      <c r="AD175" s="114"/>
      <c r="AE175" s="114"/>
      <c r="AF175" s="114"/>
      <c r="AG175" s="114"/>
      <c r="AH175" s="114"/>
      <c r="AI175" s="117"/>
      <c r="AJ175" s="114"/>
      <c r="AK175" s="16" t="e">
        <v>#N/A</v>
      </c>
      <c r="AL175" s="16">
        <v>30</v>
      </c>
    </row>
    <row r="176" spans="1:38" ht="12.75">
      <c r="A176" s="112"/>
      <c r="B176" s="116"/>
      <c r="C176" s="111" t="s">
        <v>348</v>
      </c>
      <c r="D176" s="109">
        <v>0.5</v>
      </c>
      <c r="E176" s="111">
        <v>16</v>
      </c>
      <c r="F176" s="109">
        <v>112155</v>
      </c>
      <c r="G176" s="111">
        <v>30</v>
      </c>
      <c r="H176" s="111">
        <v>1.1000000000000001</v>
      </c>
      <c r="I176" s="112"/>
      <c r="J176" s="112"/>
      <c r="K176" s="112"/>
      <c r="L176" s="112"/>
      <c r="M176" s="112"/>
      <c r="N176" s="112"/>
      <c r="O176" s="112"/>
      <c r="P176" s="112"/>
      <c r="Q176" s="112"/>
      <c r="R176" s="112"/>
      <c r="S176" s="112"/>
      <c r="T176" s="112"/>
      <c r="U176" s="112"/>
      <c r="V176" s="112"/>
      <c r="W176" s="109">
        <v>4</v>
      </c>
      <c r="X176" s="109">
        <v>4</v>
      </c>
      <c r="Y176" s="109">
        <v>4</v>
      </c>
      <c r="Z176" s="109">
        <v>4</v>
      </c>
      <c r="AA176" s="112"/>
      <c r="AB176" s="16">
        <v>11</v>
      </c>
      <c r="AC176" s="114"/>
      <c r="AD176" s="114"/>
      <c r="AE176" s="114"/>
      <c r="AF176" s="114"/>
      <c r="AG176" s="114"/>
      <c r="AH176" s="114"/>
      <c r="AI176" s="117"/>
      <c r="AJ176" s="114"/>
      <c r="AK176" s="16" t="e">
        <v>#N/A</v>
      </c>
      <c r="AL176" s="16">
        <v>16</v>
      </c>
    </row>
    <row r="177" spans="1:38" ht="12.75">
      <c r="A177" s="119"/>
      <c r="B177" s="120"/>
      <c r="C177" s="111" t="s">
        <v>348</v>
      </c>
      <c r="D177" s="109">
        <v>0.5</v>
      </c>
      <c r="E177" s="111">
        <v>16</v>
      </c>
      <c r="F177" s="109">
        <v>112155</v>
      </c>
      <c r="G177" s="111">
        <v>30</v>
      </c>
      <c r="H177" s="111">
        <v>1.1000000000000001</v>
      </c>
      <c r="I177" s="119"/>
      <c r="J177" s="119"/>
      <c r="K177" s="119"/>
      <c r="L177" s="119"/>
      <c r="M177" s="119"/>
      <c r="N177" s="119"/>
      <c r="O177" s="119"/>
      <c r="P177" s="119"/>
      <c r="Q177" s="119"/>
      <c r="R177" s="119"/>
      <c r="S177" s="112"/>
      <c r="T177" s="112"/>
      <c r="U177" s="112"/>
      <c r="V177" s="112"/>
      <c r="W177" s="109">
        <v>4</v>
      </c>
      <c r="X177" s="109">
        <v>4</v>
      </c>
      <c r="Y177" s="109">
        <v>4</v>
      </c>
      <c r="Z177" s="109">
        <v>4</v>
      </c>
      <c r="AA177" s="112"/>
      <c r="AB177" s="16">
        <v>11</v>
      </c>
      <c r="AC177" s="124"/>
      <c r="AD177" s="114"/>
      <c r="AE177" s="114"/>
      <c r="AF177" s="124"/>
      <c r="AG177" s="124"/>
      <c r="AH177" s="114"/>
      <c r="AI177" s="128"/>
      <c r="AJ177" s="114"/>
      <c r="AK177" s="16" t="e">
        <v>#N/A</v>
      </c>
      <c r="AL177" s="16">
        <v>16</v>
      </c>
    </row>
    <row r="178" spans="1:38" ht="12.75">
      <c r="A178" s="112"/>
      <c r="B178" s="116"/>
      <c r="C178" s="122"/>
      <c r="D178" s="119"/>
      <c r="E178" s="122"/>
      <c r="F178" s="119"/>
      <c r="G178" s="122"/>
      <c r="H178" s="122"/>
      <c r="I178" s="112"/>
      <c r="J178" s="112"/>
      <c r="K178" s="112"/>
      <c r="L178" s="112"/>
      <c r="M178" s="112"/>
      <c r="N178" s="112"/>
      <c r="O178" s="112"/>
      <c r="P178" s="112"/>
      <c r="Q178" s="112"/>
      <c r="R178" s="112"/>
      <c r="S178" s="119"/>
      <c r="T178" s="119"/>
      <c r="U178" s="119"/>
      <c r="V178" s="119"/>
      <c r="W178" s="119"/>
      <c r="X178" s="119"/>
      <c r="Y178" s="119"/>
      <c r="Z178" s="119"/>
      <c r="AA178" s="112"/>
      <c r="AB178" s="13"/>
      <c r="AC178" s="114"/>
      <c r="AD178" s="114"/>
      <c r="AE178" s="114"/>
      <c r="AF178" s="114"/>
      <c r="AG178" s="114"/>
      <c r="AH178" s="114"/>
      <c r="AI178" s="117"/>
      <c r="AJ178" s="114"/>
      <c r="AK178" s="13"/>
      <c r="AL178" s="16">
        <v>0</v>
      </c>
    </row>
    <row r="179" spans="1:38" ht="12.75">
      <c r="A179" s="109">
        <v>21</v>
      </c>
      <c r="B179" s="110" t="s">
        <v>120</v>
      </c>
      <c r="C179" s="110" t="s">
        <v>427</v>
      </c>
      <c r="D179" s="109">
        <v>2</v>
      </c>
      <c r="E179" s="111">
        <v>45</v>
      </c>
      <c r="F179" s="109">
        <v>101133</v>
      </c>
      <c r="G179" s="111">
        <v>23</v>
      </c>
      <c r="H179" s="111">
        <v>1</v>
      </c>
      <c r="I179" s="109">
        <v>4</v>
      </c>
      <c r="J179" s="109">
        <v>4</v>
      </c>
      <c r="K179" s="109">
        <v>4</v>
      </c>
      <c r="L179" s="109">
        <v>4</v>
      </c>
      <c r="M179" s="109">
        <v>4</v>
      </c>
      <c r="N179" s="109">
        <v>4</v>
      </c>
      <c r="O179" s="109">
        <v>4</v>
      </c>
      <c r="P179" s="109">
        <v>4</v>
      </c>
      <c r="Q179" s="109">
        <v>4</v>
      </c>
      <c r="R179" s="109">
        <v>4</v>
      </c>
      <c r="S179" s="112"/>
      <c r="T179" s="112"/>
      <c r="U179" s="112"/>
      <c r="V179" s="112"/>
      <c r="W179" s="112"/>
      <c r="X179" s="112"/>
      <c r="Y179" s="112"/>
      <c r="Z179" s="112"/>
      <c r="AA179" s="112"/>
      <c r="AB179" s="16">
        <v>40</v>
      </c>
      <c r="AC179" s="113">
        <v>182</v>
      </c>
      <c r="AD179" s="114"/>
      <c r="AE179" s="113">
        <v>40</v>
      </c>
      <c r="AF179" s="113">
        <v>222</v>
      </c>
      <c r="AG179" s="113">
        <v>275</v>
      </c>
      <c r="AH179" s="114"/>
      <c r="AI179" s="115">
        <v>53</v>
      </c>
      <c r="AJ179" s="114"/>
      <c r="AK179" s="16" t="s">
        <v>106</v>
      </c>
      <c r="AL179" s="16">
        <v>40</v>
      </c>
    </row>
    <row r="180" spans="1:38" ht="12.75">
      <c r="A180" s="112"/>
      <c r="B180" s="116"/>
      <c r="C180" s="111" t="s">
        <v>350</v>
      </c>
      <c r="D180" s="109">
        <v>4</v>
      </c>
      <c r="E180" s="111">
        <v>90</v>
      </c>
      <c r="F180" s="109">
        <v>101143</v>
      </c>
      <c r="G180" s="111">
        <v>23</v>
      </c>
      <c r="H180" s="111">
        <v>1</v>
      </c>
      <c r="I180" s="119"/>
      <c r="J180" s="119"/>
      <c r="K180" s="119"/>
      <c r="L180" s="119"/>
      <c r="M180" s="119"/>
      <c r="N180" s="119"/>
      <c r="O180" s="119"/>
      <c r="P180" s="119"/>
      <c r="Q180" s="119"/>
      <c r="R180" s="119"/>
      <c r="S180" s="109" t="s">
        <v>134</v>
      </c>
      <c r="T180" s="109" t="s">
        <v>134</v>
      </c>
      <c r="U180" s="109" t="s">
        <v>134</v>
      </c>
      <c r="V180" s="109" t="s">
        <v>134</v>
      </c>
      <c r="W180" s="109" t="s">
        <v>134</v>
      </c>
      <c r="X180" s="109" t="s">
        <v>134</v>
      </c>
      <c r="Y180" s="109" t="s">
        <v>134</v>
      </c>
      <c r="Z180" s="109" t="s">
        <v>134</v>
      </c>
      <c r="AA180" s="112"/>
      <c r="AB180" s="16">
        <v>46</v>
      </c>
      <c r="AC180" s="114"/>
      <c r="AD180" s="114"/>
      <c r="AE180" s="114"/>
      <c r="AF180" s="114"/>
      <c r="AG180" s="114"/>
      <c r="AH180" s="114"/>
      <c r="AI180" s="117"/>
      <c r="AJ180" s="114"/>
      <c r="AK180" s="16" t="e">
        <v>#N/A</v>
      </c>
      <c r="AL180" s="16">
        <v>0</v>
      </c>
    </row>
    <row r="181" spans="1:38" ht="12.75">
      <c r="A181" s="112"/>
      <c r="B181" s="116"/>
      <c r="C181" s="111" t="s">
        <v>427</v>
      </c>
      <c r="D181" s="109">
        <v>2</v>
      </c>
      <c r="E181" s="111">
        <v>45</v>
      </c>
      <c r="F181" s="109">
        <v>601131</v>
      </c>
      <c r="G181" s="111">
        <v>22</v>
      </c>
      <c r="H181" s="111">
        <v>1</v>
      </c>
      <c r="I181" s="109">
        <v>4</v>
      </c>
      <c r="J181" s="109">
        <v>4</v>
      </c>
      <c r="K181" s="109">
        <v>4</v>
      </c>
      <c r="L181" s="109">
        <v>4</v>
      </c>
      <c r="M181" s="109">
        <v>4</v>
      </c>
      <c r="N181" s="109">
        <v>4</v>
      </c>
      <c r="O181" s="109">
        <v>4</v>
      </c>
      <c r="P181" s="109">
        <v>4</v>
      </c>
      <c r="Q181" s="111">
        <v>4</v>
      </c>
      <c r="R181" s="111">
        <v>4</v>
      </c>
      <c r="S181" s="119"/>
      <c r="T181" s="119"/>
      <c r="U181" s="119"/>
      <c r="V181" s="119"/>
      <c r="W181" s="18"/>
      <c r="X181" s="18"/>
      <c r="Y181" s="112"/>
      <c r="Z181" s="112"/>
      <c r="AA181" s="112"/>
      <c r="AB181" s="16">
        <v>40</v>
      </c>
      <c r="AC181" s="114"/>
      <c r="AD181" s="114"/>
      <c r="AE181" s="114"/>
      <c r="AF181" s="114"/>
      <c r="AG181" s="114"/>
      <c r="AH181" s="114"/>
      <c r="AI181" s="117"/>
      <c r="AJ181" s="114"/>
      <c r="AK181" s="16" t="e">
        <v>#N/A</v>
      </c>
      <c r="AL181" s="16">
        <v>40</v>
      </c>
    </row>
    <row r="182" spans="1:38" ht="12.75">
      <c r="A182" s="112"/>
      <c r="B182" s="116"/>
      <c r="C182" s="111" t="s">
        <v>433</v>
      </c>
      <c r="D182" s="109">
        <v>2</v>
      </c>
      <c r="E182" s="111">
        <v>45</v>
      </c>
      <c r="F182" s="109">
        <v>601131</v>
      </c>
      <c r="G182" s="111">
        <v>22</v>
      </c>
      <c r="H182" s="111">
        <v>1</v>
      </c>
      <c r="I182" s="109">
        <v>3</v>
      </c>
      <c r="J182" s="109">
        <v>3</v>
      </c>
      <c r="K182" s="109">
        <v>3</v>
      </c>
      <c r="L182" s="109">
        <v>3</v>
      </c>
      <c r="M182" s="109">
        <v>3</v>
      </c>
      <c r="N182" s="109">
        <v>3</v>
      </c>
      <c r="O182" s="109">
        <v>3</v>
      </c>
      <c r="P182" s="109">
        <v>3</v>
      </c>
      <c r="Q182" s="111">
        <v>3</v>
      </c>
      <c r="R182" s="111">
        <v>3</v>
      </c>
      <c r="S182" s="109">
        <v>3</v>
      </c>
      <c r="T182" s="109">
        <v>3</v>
      </c>
      <c r="U182" s="109">
        <v>3</v>
      </c>
      <c r="V182" s="109">
        <v>3</v>
      </c>
      <c r="W182" s="112"/>
      <c r="X182" s="112"/>
      <c r="Y182" s="112"/>
      <c r="Z182" s="112"/>
      <c r="AA182" s="18"/>
      <c r="AB182" s="16">
        <v>40</v>
      </c>
      <c r="AC182" s="114"/>
      <c r="AD182" s="114"/>
      <c r="AE182" s="114"/>
      <c r="AF182" s="114"/>
      <c r="AG182" s="114"/>
      <c r="AH182" s="114"/>
      <c r="AI182" s="117"/>
      <c r="AJ182" s="114"/>
      <c r="AK182" s="16" t="e">
        <v>#N/A</v>
      </c>
      <c r="AL182" s="16">
        <v>42</v>
      </c>
    </row>
    <row r="183" spans="1:38" ht="12.75">
      <c r="A183" s="119"/>
      <c r="B183" s="120"/>
      <c r="C183" s="111" t="s">
        <v>434</v>
      </c>
      <c r="D183" s="109">
        <v>1</v>
      </c>
      <c r="E183" s="111">
        <v>32</v>
      </c>
      <c r="F183" s="109">
        <v>601131</v>
      </c>
      <c r="G183" s="111">
        <v>22</v>
      </c>
      <c r="H183" s="111">
        <v>0.85</v>
      </c>
      <c r="I183" s="119"/>
      <c r="J183" s="119"/>
      <c r="K183" s="119"/>
      <c r="L183" s="119"/>
      <c r="M183" s="119"/>
      <c r="N183" s="119"/>
      <c r="O183" s="109">
        <v>4</v>
      </c>
      <c r="P183" s="109">
        <v>4</v>
      </c>
      <c r="Q183" s="111">
        <v>4</v>
      </c>
      <c r="R183" s="111">
        <v>4</v>
      </c>
      <c r="S183" s="109">
        <v>4</v>
      </c>
      <c r="T183" s="109">
        <v>4</v>
      </c>
      <c r="U183" s="109">
        <v>4</v>
      </c>
      <c r="V183" s="109">
        <v>4</v>
      </c>
      <c r="W183" s="119"/>
      <c r="X183" s="119"/>
      <c r="Y183" s="112"/>
      <c r="Z183" s="112"/>
      <c r="AA183" s="18"/>
      <c r="AB183" s="16">
        <v>16</v>
      </c>
      <c r="AC183" s="124"/>
      <c r="AD183" s="114"/>
      <c r="AE183" s="124"/>
      <c r="AF183" s="124"/>
      <c r="AG183" s="124"/>
      <c r="AH183" s="124"/>
      <c r="AI183" s="117"/>
      <c r="AJ183" s="114"/>
      <c r="AK183" s="16" t="e">
        <v>#N/A</v>
      </c>
      <c r="AL183" s="16">
        <v>32</v>
      </c>
    </row>
    <row r="184" spans="1:38" ht="12.75">
      <c r="A184" s="112"/>
      <c r="B184" s="116"/>
      <c r="C184" s="122"/>
      <c r="D184" s="119"/>
      <c r="E184" s="122"/>
      <c r="F184" s="119"/>
      <c r="G184" s="122"/>
      <c r="H184" s="122"/>
      <c r="I184" s="112"/>
      <c r="J184" s="112"/>
      <c r="K184" s="112"/>
      <c r="L184" s="112"/>
      <c r="M184" s="112"/>
      <c r="N184" s="112"/>
      <c r="O184" s="112"/>
      <c r="P184" s="112"/>
      <c r="Q184" s="18"/>
      <c r="R184" s="18"/>
      <c r="S184" s="119"/>
      <c r="T184" s="119"/>
      <c r="U184" s="119"/>
      <c r="V184" s="119"/>
      <c r="W184" s="119"/>
      <c r="X184" s="119"/>
      <c r="Y184" s="119"/>
      <c r="Z184" s="119"/>
      <c r="AA184" s="18"/>
      <c r="AB184" s="13"/>
      <c r="AC184" s="114"/>
      <c r="AD184" s="114"/>
      <c r="AE184" s="114"/>
      <c r="AF184" s="114"/>
      <c r="AG184" s="114"/>
      <c r="AH184" s="114"/>
      <c r="AI184" s="117"/>
      <c r="AJ184" s="114"/>
      <c r="AK184" s="13"/>
      <c r="AL184" s="16">
        <v>0</v>
      </c>
    </row>
    <row r="185" spans="1:38" ht="12.75">
      <c r="A185" s="109">
        <v>22</v>
      </c>
      <c r="B185" s="110" t="s">
        <v>123</v>
      </c>
      <c r="C185" s="111" t="s">
        <v>338</v>
      </c>
      <c r="D185" s="109">
        <v>4</v>
      </c>
      <c r="E185" s="111">
        <v>90</v>
      </c>
      <c r="F185" s="109">
        <v>101123</v>
      </c>
      <c r="G185" s="111">
        <v>16</v>
      </c>
      <c r="H185" s="111">
        <v>1</v>
      </c>
      <c r="I185" s="109" t="s">
        <v>134</v>
      </c>
      <c r="J185" s="109" t="s">
        <v>134</v>
      </c>
      <c r="K185" s="109" t="s">
        <v>134</v>
      </c>
      <c r="L185" s="109" t="s">
        <v>134</v>
      </c>
      <c r="M185" s="109" t="s">
        <v>134</v>
      </c>
      <c r="N185" s="109" t="s">
        <v>134</v>
      </c>
      <c r="O185" s="109" t="s">
        <v>134</v>
      </c>
      <c r="P185" s="109" t="s">
        <v>134</v>
      </c>
      <c r="Q185" s="109" t="s">
        <v>134</v>
      </c>
      <c r="R185" s="109" t="s">
        <v>134</v>
      </c>
      <c r="S185" s="109" t="s">
        <v>134</v>
      </c>
      <c r="T185" s="109" t="s">
        <v>134</v>
      </c>
      <c r="U185" s="109" t="s">
        <v>134</v>
      </c>
      <c r="V185" s="109" t="s">
        <v>134</v>
      </c>
      <c r="W185" s="109" t="s">
        <v>134</v>
      </c>
      <c r="X185" s="109" t="s">
        <v>134</v>
      </c>
      <c r="Y185" s="112"/>
      <c r="Z185" s="112"/>
      <c r="AA185" s="112"/>
      <c r="AB185" s="16">
        <v>32</v>
      </c>
      <c r="AC185" s="113">
        <v>274</v>
      </c>
      <c r="AD185" s="114"/>
      <c r="AE185" s="114"/>
      <c r="AF185" s="113">
        <v>274</v>
      </c>
      <c r="AG185" s="113">
        <v>275</v>
      </c>
      <c r="AH185" s="114"/>
      <c r="AI185" s="115">
        <v>1</v>
      </c>
      <c r="AJ185" s="114"/>
      <c r="AK185" s="16" t="s">
        <v>106</v>
      </c>
      <c r="AL185" s="16">
        <v>0</v>
      </c>
    </row>
    <row r="186" spans="1:38" ht="12.75">
      <c r="A186" s="112"/>
      <c r="B186" s="116"/>
      <c r="C186" s="110" t="s">
        <v>341</v>
      </c>
      <c r="D186" s="109">
        <v>3</v>
      </c>
      <c r="E186" s="111">
        <v>67.5</v>
      </c>
      <c r="F186" s="109">
        <v>101133</v>
      </c>
      <c r="G186" s="111">
        <v>23</v>
      </c>
      <c r="H186" s="111">
        <v>1</v>
      </c>
      <c r="I186" s="112"/>
      <c r="J186" s="112"/>
      <c r="K186" s="112"/>
      <c r="L186" s="112"/>
      <c r="M186" s="112"/>
      <c r="N186" s="112"/>
      <c r="O186" s="112"/>
      <c r="P186" s="112"/>
      <c r="Q186" s="112"/>
      <c r="R186" s="112"/>
      <c r="S186" s="109" t="s">
        <v>134</v>
      </c>
      <c r="T186" s="109" t="s">
        <v>134</v>
      </c>
      <c r="U186" s="109" t="s">
        <v>134</v>
      </c>
      <c r="V186" s="109" t="s">
        <v>134</v>
      </c>
      <c r="W186" s="109" t="s">
        <v>134</v>
      </c>
      <c r="X186" s="109" t="s">
        <v>134</v>
      </c>
      <c r="Y186" s="109" t="s">
        <v>134</v>
      </c>
      <c r="Z186" s="109" t="s">
        <v>134</v>
      </c>
      <c r="AA186" s="112"/>
      <c r="AB186" s="16">
        <v>46</v>
      </c>
      <c r="AC186" s="114"/>
      <c r="AD186" s="114"/>
      <c r="AE186" s="114"/>
      <c r="AF186" s="114"/>
      <c r="AG186" s="114"/>
      <c r="AH186" s="114"/>
      <c r="AI186" s="117"/>
      <c r="AJ186" s="114"/>
      <c r="AK186" s="16" t="e">
        <v>#N/A</v>
      </c>
      <c r="AL186" s="16">
        <v>0</v>
      </c>
    </row>
    <row r="187" spans="1:38" ht="12.75">
      <c r="A187" s="112"/>
      <c r="B187" s="116"/>
      <c r="C187" s="111" t="s">
        <v>347</v>
      </c>
      <c r="D187" s="109">
        <v>1.5</v>
      </c>
      <c r="E187" s="111">
        <v>33.75</v>
      </c>
      <c r="F187" s="109">
        <v>101152</v>
      </c>
      <c r="G187" s="111">
        <v>60</v>
      </c>
      <c r="H187" s="111">
        <v>1</v>
      </c>
      <c r="I187" s="112"/>
      <c r="J187" s="112"/>
      <c r="K187" s="112"/>
      <c r="L187" s="112"/>
      <c r="M187" s="112"/>
      <c r="N187" s="112"/>
      <c r="O187" s="112"/>
      <c r="P187" s="112"/>
      <c r="Q187" s="109">
        <v>4</v>
      </c>
      <c r="R187" s="109">
        <v>4</v>
      </c>
      <c r="S187" s="109">
        <v>4</v>
      </c>
      <c r="T187" s="109">
        <v>4</v>
      </c>
      <c r="U187" s="109">
        <v>4</v>
      </c>
      <c r="V187" s="109">
        <v>4</v>
      </c>
      <c r="W187" s="109">
        <v>4</v>
      </c>
      <c r="X187" s="109">
        <v>4</v>
      </c>
      <c r="Y187" s="112"/>
      <c r="Z187" s="112"/>
      <c r="AA187" s="112"/>
      <c r="AB187" s="16">
        <v>30</v>
      </c>
      <c r="AC187" s="114"/>
      <c r="AD187" s="114"/>
      <c r="AE187" s="114"/>
      <c r="AF187" s="114"/>
      <c r="AG187" s="114"/>
      <c r="AH187" s="114"/>
      <c r="AI187" s="117"/>
      <c r="AJ187" s="114"/>
      <c r="AK187" s="16" t="e">
        <v>#N/A</v>
      </c>
      <c r="AL187" s="16">
        <v>32</v>
      </c>
    </row>
    <row r="188" spans="1:38" ht="12.75">
      <c r="A188" s="112"/>
      <c r="B188" s="116"/>
      <c r="C188" s="111" t="s">
        <v>348</v>
      </c>
      <c r="D188" s="109">
        <v>0.5</v>
      </c>
      <c r="E188" s="111">
        <v>16</v>
      </c>
      <c r="F188" s="109">
        <v>101152</v>
      </c>
      <c r="G188" s="111">
        <v>30</v>
      </c>
      <c r="H188" s="111">
        <v>1.1000000000000001</v>
      </c>
      <c r="I188" s="112"/>
      <c r="J188" s="112"/>
      <c r="K188" s="112"/>
      <c r="L188" s="112"/>
      <c r="M188" s="112"/>
      <c r="N188" s="112"/>
      <c r="O188" s="112"/>
      <c r="P188" s="119"/>
      <c r="Q188" s="119"/>
      <c r="R188" s="119"/>
      <c r="S188" s="119"/>
      <c r="T188" s="119"/>
      <c r="U188" s="109">
        <v>4</v>
      </c>
      <c r="V188" s="109">
        <v>4</v>
      </c>
      <c r="W188" s="109">
        <v>4</v>
      </c>
      <c r="X188" s="109">
        <v>4</v>
      </c>
      <c r="Y188" s="112"/>
      <c r="Z188" s="112"/>
      <c r="AA188" s="112"/>
      <c r="AB188" s="16">
        <v>22</v>
      </c>
      <c r="AC188" s="114"/>
      <c r="AD188" s="114"/>
      <c r="AE188" s="114"/>
      <c r="AF188" s="114"/>
      <c r="AG188" s="114"/>
      <c r="AH188" s="114"/>
      <c r="AI188" s="117"/>
      <c r="AJ188" s="113" t="s">
        <v>340</v>
      </c>
      <c r="AK188" s="16" t="e">
        <v>#N/A</v>
      </c>
      <c r="AL188" s="16">
        <v>16</v>
      </c>
    </row>
    <row r="189" spans="1:38" ht="12.75">
      <c r="A189" s="112"/>
      <c r="B189" s="116"/>
      <c r="C189" s="111" t="s">
        <v>347</v>
      </c>
      <c r="D189" s="109">
        <v>1.5</v>
      </c>
      <c r="E189" s="111">
        <v>33.75</v>
      </c>
      <c r="F189" s="109">
        <v>113151</v>
      </c>
      <c r="G189" s="111">
        <v>60</v>
      </c>
      <c r="H189" s="111">
        <v>1</v>
      </c>
      <c r="I189" s="112"/>
      <c r="J189" s="112"/>
      <c r="K189" s="112"/>
      <c r="L189" s="112"/>
      <c r="M189" s="112"/>
      <c r="N189" s="112"/>
      <c r="O189" s="112"/>
      <c r="P189" s="109">
        <v>4</v>
      </c>
      <c r="Q189" s="109">
        <v>4</v>
      </c>
      <c r="R189" s="109">
        <v>4</v>
      </c>
      <c r="S189" s="109">
        <v>4</v>
      </c>
      <c r="T189" s="109">
        <v>4</v>
      </c>
      <c r="U189" s="109">
        <v>4</v>
      </c>
      <c r="V189" s="109">
        <v>4</v>
      </c>
      <c r="W189" s="109">
        <v>2</v>
      </c>
      <c r="X189" s="112"/>
      <c r="Y189" s="112"/>
      <c r="Z189" s="112"/>
      <c r="AA189" s="112"/>
      <c r="AB189" s="16">
        <v>30</v>
      </c>
      <c r="AC189" s="114"/>
      <c r="AD189" s="114"/>
      <c r="AE189" s="114"/>
      <c r="AF189" s="114"/>
      <c r="AG189" s="114"/>
      <c r="AH189" s="114"/>
      <c r="AI189" s="117"/>
      <c r="AJ189" s="114"/>
      <c r="AK189" s="16" t="e">
        <v>#N/A</v>
      </c>
      <c r="AL189" s="16">
        <v>30</v>
      </c>
    </row>
    <row r="190" spans="1:38" ht="12.75">
      <c r="A190" s="112"/>
      <c r="B190" s="116"/>
      <c r="C190" s="111" t="s">
        <v>348</v>
      </c>
      <c r="D190" s="109">
        <v>0.5</v>
      </c>
      <c r="E190" s="111">
        <v>16</v>
      </c>
      <c r="F190" s="109">
        <v>113151</v>
      </c>
      <c r="G190" s="111">
        <v>30</v>
      </c>
      <c r="H190" s="111">
        <v>1.1000000000000001</v>
      </c>
      <c r="I190" s="112"/>
      <c r="J190" s="112"/>
      <c r="K190" s="112"/>
      <c r="L190" s="112"/>
      <c r="M190" s="112"/>
      <c r="N190" s="112"/>
      <c r="O190" s="112"/>
      <c r="P190" s="112"/>
      <c r="Q190" s="112"/>
      <c r="R190" s="112"/>
      <c r="S190" s="112"/>
      <c r="T190" s="109">
        <v>4</v>
      </c>
      <c r="U190" s="109">
        <v>4</v>
      </c>
      <c r="V190" s="109">
        <v>4</v>
      </c>
      <c r="W190" s="109">
        <v>4</v>
      </c>
      <c r="X190" s="112"/>
      <c r="Y190" s="112"/>
      <c r="Z190" s="112"/>
      <c r="AA190" s="112"/>
      <c r="AB190" s="16">
        <v>22</v>
      </c>
      <c r="AC190" s="114"/>
      <c r="AD190" s="114"/>
      <c r="AE190" s="114"/>
      <c r="AF190" s="114"/>
      <c r="AG190" s="114"/>
      <c r="AH190" s="114"/>
      <c r="AI190" s="117"/>
      <c r="AJ190" s="113" t="s">
        <v>340</v>
      </c>
      <c r="AK190" s="16" t="e">
        <v>#N/A</v>
      </c>
      <c r="AL190" s="16">
        <v>16</v>
      </c>
    </row>
    <row r="191" spans="1:38" ht="12.75">
      <c r="A191" s="112"/>
      <c r="B191" s="116"/>
      <c r="C191" s="111" t="s">
        <v>347</v>
      </c>
      <c r="D191" s="109">
        <v>1.5</v>
      </c>
      <c r="E191" s="111">
        <v>33.75</v>
      </c>
      <c r="F191" s="109">
        <v>113152</v>
      </c>
      <c r="G191" s="111">
        <v>20</v>
      </c>
      <c r="H191" s="111">
        <v>1</v>
      </c>
      <c r="I191" s="112"/>
      <c r="J191" s="112"/>
      <c r="K191" s="112"/>
      <c r="L191" s="112"/>
      <c r="M191" s="112"/>
      <c r="N191" s="112"/>
      <c r="O191" s="112"/>
      <c r="P191" s="109">
        <v>4</v>
      </c>
      <c r="Q191" s="109">
        <v>4</v>
      </c>
      <c r="R191" s="109">
        <v>4</v>
      </c>
      <c r="S191" s="109">
        <v>4</v>
      </c>
      <c r="T191" s="109">
        <v>4</v>
      </c>
      <c r="U191" s="109">
        <v>4</v>
      </c>
      <c r="V191" s="109">
        <v>4</v>
      </c>
      <c r="W191" s="109">
        <v>2</v>
      </c>
      <c r="X191" s="112"/>
      <c r="Y191" s="112"/>
      <c r="Z191" s="112"/>
      <c r="AA191" s="112"/>
      <c r="AB191" s="16">
        <v>30</v>
      </c>
      <c r="AC191" s="114"/>
      <c r="AD191" s="114"/>
      <c r="AE191" s="114"/>
      <c r="AF191" s="114"/>
      <c r="AG191" s="114"/>
      <c r="AH191" s="114"/>
      <c r="AI191" s="117"/>
      <c r="AJ191" s="114"/>
      <c r="AK191" s="16" t="e">
        <v>#N/A</v>
      </c>
      <c r="AL191" s="16">
        <v>30</v>
      </c>
    </row>
    <row r="192" spans="1:38" ht="12.75">
      <c r="A192" s="112"/>
      <c r="B192" s="116"/>
      <c r="C192" s="111" t="s">
        <v>348</v>
      </c>
      <c r="D192" s="109">
        <v>0.5</v>
      </c>
      <c r="E192" s="111">
        <v>16</v>
      </c>
      <c r="F192" s="109">
        <v>113152</v>
      </c>
      <c r="G192" s="111">
        <v>20</v>
      </c>
      <c r="H192" s="111">
        <v>0.85</v>
      </c>
      <c r="I192" s="112"/>
      <c r="J192" s="112"/>
      <c r="K192" s="112"/>
      <c r="L192" s="112"/>
      <c r="M192" s="112"/>
      <c r="N192" s="112"/>
      <c r="O192" s="112"/>
      <c r="P192" s="112"/>
      <c r="Q192" s="112"/>
      <c r="R192" s="112"/>
      <c r="S192" s="112"/>
      <c r="T192" s="109">
        <v>4</v>
      </c>
      <c r="U192" s="109">
        <v>4</v>
      </c>
      <c r="V192" s="109">
        <v>4</v>
      </c>
      <c r="W192" s="109">
        <v>4</v>
      </c>
      <c r="X192" s="112"/>
      <c r="Y192" s="112"/>
      <c r="Z192" s="112"/>
      <c r="AA192" s="112"/>
      <c r="AB192" s="16">
        <v>8</v>
      </c>
      <c r="AC192" s="114"/>
      <c r="AD192" s="114"/>
      <c r="AE192" s="114"/>
      <c r="AF192" s="114"/>
      <c r="AG192" s="114"/>
      <c r="AH192" s="114"/>
      <c r="AI192" s="117"/>
      <c r="AJ192" s="114"/>
      <c r="AK192" s="16" t="e">
        <v>#N/A</v>
      </c>
      <c r="AL192" s="16">
        <v>16</v>
      </c>
    </row>
    <row r="193" spans="1:38" ht="12.75">
      <c r="A193" s="112"/>
      <c r="B193" s="116"/>
      <c r="C193" s="111" t="s">
        <v>435</v>
      </c>
      <c r="D193" s="109">
        <v>2</v>
      </c>
      <c r="E193" s="111">
        <v>45</v>
      </c>
      <c r="F193" s="109">
        <v>201151</v>
      </c>
      <c r="G193" s="111">
        <v>11</v>
      </c>
      <c r="H193" s="111">
        <v>1</v>
      </c>
      <c r="I193" s="112"/>
      <c r="J193" s="112"/>
      <c r="K193" s="112"/>
      <c r="L193" s="112"/>
      <c r="M193" s="112"/>
      <c r="N193" s="112"/>
      <c r="O193" s="112"/>
      <c r="P193" s="112"/>
      <c r="Q193" s="112"/>
      <c r="R193" s="112"/>
      <c r="S193" s="112"/>
      <c r="T193" s="112"/>
      <c r="U193" s="112"/>
      <c r="V193" s="112"/>
      <c r="W193" s="112"/>
      <c r="X193" s="112"/>
      <c r="Y193" s="112"/>
      <c r="Z193" s="109" t="s">
        <v>134</v>
      </c>
      <c r="AA193" s="109" t="s">
        <v>134</v>
      </c>
      <c r="AB193" s="16">
        <v>40</v>
      </c>
      <c r="AC193" s="114"/>
      <c r="AD193" s="114"/>
      <c r="AE193" s="114"/>
      <c r="AF193" s="114"/>
      <c r="AG193" s="114"/>
      <c r="AH193" s="114"/>
      <c r="AI193" s="117"/>
      <c r="AJ193" s="114"/>
      <c r="AK193" s="16" t="e">
        <v>#N/A</v>
      </c>
      <c r="AL193" s="16">
        <v>0</v>
      </c>
    </row>
    <row r="194" spans="1:38" ht="12.75">
      <c r="A194" s="112"/>
      <c r="B194" s="116"/>
      <c r="C194" s="111" t="s">
        <v>436</v>
      </c>
      <c r="D194" s="109">
        <v>1</v>
      </c>
      <c r="E194" s="111">
        <v>32</v>
      </c>
      <c r="F194" s="109">
        <v>201151</v>
      </c>
      <c r="G194" s="111">
        <v>11</v>
      </c>
      <c r="H194" s="111">
        <v>0.75</v>
      </c>
      <c r="I194" s="112"/>
      <c r="J194" s="112"/>
      <c r="K194" s="112"/>
      <c r="L194" s="112"/>
      <c r="M194" s="112"/>
      <c r="N194" s="112"/>
      <c r="O194" s="112"/>
      <c r="P194" s="112"/>
      <c r="Q194" s="112"/>
      <c r="R194" s="112"/>
      <c r="S194" s="112"/>
      <c r="T194" s="112"/>
      <c r="U194" s="112"/>
      <c r="V194" s="112"/>
      <c r="W194" s="112"/>
      <c r="X194" s="112"/>
      <c r="Y194" s="112"/>
      <c r="Z194" s="109" t="s">
        <v>134</v>
      </c>
      <c r="AA194" s="109" t="s">
        <v>134</v>
      </c>
      <c r="AB194" s="16">
        <v>14</v>
      </c>
      <c r="AC194" s="114"/>
      <c r="AD194" s="114"/>
      <c r="AE194" s="114"/>
      <c r="AF194" s="114"/>
      <c r="AG194" s="114"/>
      <c r="AH194" s="114"/>
      <c r="AI194" s="117"/>
      <c r="AJ194" s="114"/>
      <c r="AK194" s="16" t="e">
        <v>#N/A</v>
      </c>
      <c r="AL194" s="16">
        <v>0</v>
      </c>
    </row>
    <row r="195" spans="1:38" ht="12.75">
      <c r="A195" s="112"/>
      <c r="B195" s="116"/>
      <c r="C195" s="18"/>
      <c r="D195" s="112"/>
      <c r="E195" s="18"/>
      <c r="F195" s="112"/>
      <c r="G195" s="18"/>
      <c r="H195" s="18"/>
      <c r="I195" s="112"/>
      <c r="J195" s="112"/>
      <c r="K195" s="112"/>
      <c r="L195" s="112"/>
      <c r="M195" s="112"/>
      <c r="N195" s="112"/>
      <c r="O195" s="112"/>
      <c r="P195" s="112"/>
      <c r="Q195" s="112"/>
      <c r="R195" s="112"/>
      <c r="S195" s="112"/>
      <c r="T195" s="112"/>
      <c r="U195" s="112"/>
      <c r="V195" s="112"/>
      <c r="W195" s="112"/>
      <c r="X195" s="112"/>
      <c r="Y195" s="112"/>
      <c r="Z195" s="112"/>
      <c r="AA195" s="112"/>
      <c r="AB195" s="108"/>
      <c r="AC195" s="114"/>
      <c r="AD195" s="114"/>
      <c r="AE195" s="114"/>
      <c r="AF195" s="114"/>
      <c r="AG195" s="114"/>
      <c r="AH195" s="114"/>
      <c r="AI195" s="117"/>
      <c r="AJ195" s="114"/>
      <c r="AK195" s="108"/>
      <c r="AL195" s="16">
        <v>0</v>
      </c>
    </row>
    <row r="196" spans="1:38" ht="12.75">
      <c r="A196" s="109">
        <v>23</v>
      </c>
      <c r="B196" s="110" t="s">
        <v>128</v>
      </c>
      <c r="C196" s="111" t="s">
        <v>338</v>
      </c>
      <c r="D196" s="109">
        <v>4</v>
      </c>
      <c r="E196" s="111">
        <v>90</v>
      </c>
      <c r="F196" s="109">
        <v>101122</v>
      </c>
      <c r="G196" s="111">
        <v>3</v>
      </c>
      <c r="H196" s="111">
        <v>1</v>
      </c>
      <c r="I196" s="109" t="s">
        <v>134</v>
      </c>
      <c r="J196" s="109" t="s">
        <v>134</v>
      </c>
      <c r="K196" s="109" t="s">
        <v>134</v>
      </c>
      <c r="L196" s="109" t="s">
        <v>134</v>
      </c>
      <c r="M196" s="109" t="s">
        <v>134</v>
      </c>
      <c r="N196" s="109" t="s">
        <v>134</v>
      </c>
      <c r="O196" s="109" t="s">
        <v>134</v>
      </c>
      <c r="P196" s="109" t="s">
        <v>134</v>
      </c>
      <c r="Q196" s="109" t="s">
        <v>134</v>
      </c>
      <c r="R196" s="109" t="s">
        <v>134</v>
      </c>
      <c r="S196" s="109" t="s">
        <v>134</v>
      </c>
      <c r="T196" s="109" t="s">
        <v>134</v>
      </c>
      <c r="U196" s="109" t="s">
        <v>134</v>
      </c>
      <c r="V196" s="109" t="s">
        <v>134</v>
      </c>
      <c r="W196" s="109" t="s">
        <v>134</v>
      </c>
      <c r="X196" s="109" t="s">
        <v>134</v>
      </c>
      <c r="Y196" s="112"/>
      <c r="Z196" s="112"/>
      <c r="AA196" s="112"/>
      <c r="AB196" s="16">
        <v>6</v>
      </c>
      <c r="AC196" s="113">
        <v>188</v>
      </c>
      <c r="AD196" s="114"/>
      <c r="AE196" s="113">
        <v>40</v>
      </c>
      <c r="AF196" s="113">
        <v>228</v>
      </c>
      <c r="AG196" s="113">
        <v>275</v>
      </c>
      <c r="AH196" s="124"/>
      <c r="AI196" s="115">
        <v>47</v>
      </c>
      <c r="AJ196" s="114"/>
      <c r="AK196" s="16" t="s">
        <v>129</v>
      </c>
      <c r="AL196" s="16">
        <v>0</v>
      </c>
    </row>
    <row r="197" spans="1:38" ht="12.75">
      <c r="A197" s="112"/>
      <c r="B197" s="116"/>
      <c r="C197" s="111" t="s">
        <v>437</v>
      </c>
      <c r="D197" s="109">
        <v>2.5</v>
      </c>
      <c r="E197" s="111">
        <v>56.25</v>
      </c>
      <c r="F197" s="109">
        <v>101122</v>
      </c>
      <c r="G197" s="111">
        <v>35</v>
      </c>
      <c r="H197" s="111">
        <v>1</v>
      </c>
      <c r="I197" s="109">
        <v>4</v>
      </c>
      <c r="J197" s="109">
        <v>4</v>
      </c>
      <c r="K197" s="109">
        <v>4</v>
      </c>
      <c r="L197" s="109">
        <v>4</v>
      </c>
      <c r="M197" s="109">
        <v>4</v>
      </c>
      <c r="N197" s="109">
        <v>4</v>
      </c>
      <c r="O197" s="109">
        <v>4</v>
      </c>
      <c r="P197" s="109">
        <v>4</v>
      </c>
      <c r="Q197" s="109">
        <v>4</v>
      </c>
      <c r="R197" s="109">
        <v>4</v>
      </c>
      <c r="S197" s="109">
        <v>4</v>
      </c>
      <c r="T197" s="109">
        <v>4</v>
      </c>
      <c r="U197" s="109">
        <v>4</v>
      </c>
      <c r="V197" s="112"/>
      <c r="W197" s="112"/>
      <c r="X197" s="112"/>
      <c r="Y197" s="112"/>
      <c r="Z197" s="112"/>
      <c r="AA197" s="112"/>
      <c r="AB197" s="16">
        <v>50</v>
      </c>
      <c r="AC197" s="114"/>
      <c r="AD197" s="114"/>
      <c r="AE197" s="114"/>
      <c r="AF197" s="114"/>
      <c r="AG197" s="114"/>
      <c r="AH197" s="114"/>
      <c r="AI197" s="117"/>
      <c r="AJ197" s="114"/>
      <c r="AK197" s="16" t="e">
        <v>#N/A</v>
      </c>
      <c r="AL197" s="16">
        <v>52</v>
      </c>
    </row>
    <row r="198" spans="1:38" ht="12.75">
      <c r="A198" s="112"/>
      <c r="B198" s="116"/>
      <c r="C198" s="111" t="s">
        <v>438</v>
      </c>
      <c r="D198" s="109">
        <v>0.5</v>
      </c>
      <c r="E198" s="111">
        <v>16</v>
      </c>
      <c r="F198" s="109">
        <v>101122</v>
      </c>
      <c r="G198" s="111">
        <v>35</v>
      </c>
      <c r="H198" s="111">
        <v>1.2</v>
      </c>
      <c r="I198" s="112"/>
      <c r="J198" s="112"/>
      <c r="K198" s="112"/>
      <c r="L198" s="112"/>
      <c r="M198" s="112"/>
      <c r="N198" s="112"/>
      <c r="O198" s="112"/>
      <c r="P198" s="112"/>
      <c r="Q198" s="112"/>
      <c r="R198" s="109">
        <v>4</v>
      </c>
      <c r="S198" s="109">
        <v>4</v>
      </c>
      <c r="T198" s="109">
        <v>4</v>
      </c>
      <c r="U198" s="109">
        <v>4</v>
      </c>
      <c r="V198" s="112"/>
      <c r="W198" s="112"/>
      <c r="X198" s="112"/>
      <c r="Y198" s="112"/>
      <c r="Z198" s="112"/>
      <c r="AA198" s="112"/>
      <c r="AB198" s="16">
        <v>12</v>
      </c>
      <c r="AC198" s="114"/>
      <c r="AD198" s="114"/>
      <c r="AE198" s="114"/>
      <c r="AF198" s="114"/>
      <c r="AG198" s="114"/>
      <c r="AH198" s="114"/>
      <c r="AI198" s="117"/>
      <c r="AJ198" s="114"/>
      <c r="AK198" s="16" t="e">
        <v>#N/A</v>
      </c>
      <c r="AL198" s="16">
        <v>16</v>
      </c>
    </row>
    <row r="199" spans="1:38" ht="12.75">
      <c r="A199" s="112"/>
      <c r="B199" s="116"/>
      <c r="C199" s="111" t="s">
        <v>350</v>
      </c>
      <c r="D199" s="109">
        <v>4</v>
      </c>
      <c r="E199" s="111">
        <v>90</v>
      </c>
      <c r="F199" s="109">
        <v>101142</v>
      </c>
      <c r="G199" s="111">
        <v>10</v>
      </c>
      <c r="H199" s="111">
        <v>1</v>
      </c>
      <c r="I199" s="112"/>
      <c r="J199" s="112"/>
      <c r="K199" s="112"/>
      <c r="L199" s="112"/>
      <c r="M199" s="112"/>
      <c r="N199" s="112"/>
      <c r="O199" s="112"/>
      <c r="P199" s="112"/>
      <c r="Q199" s="112"/>
      <c r="R199" s="112"/>
      <c r="S199" s="109" t="s">
        <v>134</v>
      </c>
      <c r="T199" s="109" t="s">
        <v>134</v>
      </c>
      <c r="U199" s="109" t="s">
        <v>134</v>
      </c>
      <c r="V199" s="109" t="s">
        <v>134</v>
      </c>
      <c r="W199" s="109" t="s">
        <v>134</v>
      </c>
      <c r="X199" s="109" t="s">
        <v>134</v>
      </c>
      <c r="Y199" s="109" t="s">
        <v>134</v>
      </c>
      <c r="Z199" s="109" t="s">
        <v>134</v>
      </c>
      <c r="AA199" s="112"/>
      <c r="AB199" s="16">
        <v>20</v>
      </c>
      <c r="AC199" s="114"/>
      <c r="AD199" s="114"/>
      <c r="AE199" s="114"/>
      <c r="AF199" s="114"/>
      <c r="AG199" s="114"/>
      <c r="AH199" s="114"/>
      <c r="AI199" s="117"/>
      <c r="AJ199" s="114"/>
      <c r="AK199" s="16" t="e">
        <v>#N/A</v>
      </c>
      <c r="AL199" s="16">
        <v>0</v>
      </c>
    </row>
    <row r="200" spans="1:38" ht="12.75">
      <c r="A200" s="112"/>
      <c r="B200" s="116"/>
      <c r="C200" s="111" t="s">
        <v>347</v>
      </c>
      <c r="D200" s="109">
        <v>1.5</v>
      </c>
      <c r="E200" s="111">
        <v>33.75</v>
      </c>
      <c r="F200" s="109">
        <v>112158</v>
      </c>
      <c r="G200" s="111">
        <v>50</v>
      </c>
      <c r="H200" s="111">
        <v>1</v>
      </c>
      <c r="I200" s="112"/>
      <c r="J200" s="112"/>
      <c r="K200" s="112"/>
      <c r="L200" s="112"/>
      <c r="M200" s="112"/>
      <c r="N200" s="119"/>
      <c r="O200" s="112"/>
      <c r="P200" s="109">
        <v>3</v>
      </c>
      <c r="Q200" s="109">
        <v>3</v>
      </c>
      <c r="R200" s="109">
        <v>3</v>
      </c>
      <c r="S200" s="109">
        <v>3</v>
      </c>
      <c r="T200" s="109">
        <v>3</v>
      </c>
      <c r="U200" s="109">
        <v>3</v>
      </c>
      <c r="V200" s="109">
        <v>3</v>
      </c>
      <c r="W200" s="109">
        <v>3</v>
      </c>
      <c r="X200" s="109">
        <v>3</v>
      </c>
      <c r="Y200" s="109">
        <v>3</v>
      </c>
      <c r="Z200" s="112"/>
      <c r="AA200" s="112"/>
      <c r="AB200" s="16">
        <v>30</v>
      </c>
      <c r="AC200" s="114"/>
      <c r="AD200" s="114"/>
      <c r="AE200" s="114"/>
      <c r="AF200" s="114"/>
      <c r="AG200" s="114"/>
      <c r="AH200" s="114"/>
      <c r="AI200" s="117"/>
      <c r="AJ200" s="114"/>
      <c r="AK200" s="16" t="e">
        <v>#N/A</v>
      </c>
      <c r="AL200" s="16">
        <v>30</v>
      </c>
    </row>
    <row r="201" spans="1:38" ht="12.75">
      <c r="A201" s="112"/>
      <c r="B201" s="116"/>
      <c r="C201" s="111" t="s">
        <v>348</v>
      </c>
      <c r="D201" s="109">
        <v>0.5</v>
      </c>
      <c r="E201" s="111">
        <v>16</v>
      </c>
      <c r="F201" s="109">
        <v>112158</v>
      </c>
      <c r="G201" s="111">
        <v>25</v>
      </c>
      <c r="H201" s="111">
        <v>1</v>
      </c>
      <c r="I201" s="112"/>
      <c r="J201" s="112"/>
      <c r="K201" s="112"/>
      <c r="L201" s="112"/>
      <c r="M201" s="112"/>
      <c r="N201" s="112"/>
      <c r="O201" s="112"/>
      <c r="P201" s="119"/>
      <c r="Q201" s="119"/>
      <c r="R201" s="119"/>
      <c r="S201" s="119"/>
      <c r="T201" s="119"/>
      <c r="U201" s="119"/>
      <c r="V201" s="109">
        <v>4</v>
      </c>
      <c r="W201" s="109">
        <v>4</v>
      </c>
      <c r="X201" s="109">
        <v>4</v>
      </c>
      <c r="Y201" s="109">
        <v>4</v>
      </c>
      <c r="Z201" s="112"/>
      <c r="AA201" s="112"/>
      <c r="AB201" s="16">
        <v>20</v>
      </c>
      <c r="AC201" s="114"/>
      <c r="AD201" s="114"/>
      <c r="AE201" s="114"/>
      <c r="AF201" s="114"/>
      <c r="AG201" s="114"/>
      <c r="AH201" s="114"/>
      <c r="AI201" s="117"/>
      <c r="AJ201" s="113" t="s">
        <v>340</v>
      </c>
      <c r="AK201" s="16" t="e">
        <v>#N/A</v>
      </c>
      <c r="AL201" s="16">
        <v>16</v>
      </c>
    </row>
    <row r="202" spans="1:38" ht="12.75">
      <c r="A202" s="112"/>
      <c r="B202" s="116"/>
      <c r="C202" s="111" t="s">
        <v>347</v>
      </c>
      <c r="D202" s="109">
        <v>1.5</v>
      </c>
      <c r="E202" s="111">
        <v>33.75</v>
      </c>
      <c r="F202" s="109">
        <v>110154</v>
      </c>
      <c r="G202" s="111">
        <v>50</v>
      </c>
      <c r="H202" s="111">
        <v>1</v>
      </c>
      <c r="I202" s="109" t="s">
        <v>439</v>
      </c>
      <c r="J202" s="112"/>
      <c r="K202" s="112"/>
      <c r="L202" s="112"/>
      <c r="M202" s="112"/>
      <c r="N202" s="112"/>
      <c r="O202" s="112"/>
      <c r="P202" s="109">
        <v>3</v>
      </c>
      <c r="Q202" s="109">
        <v>3</v>
      </c>
      <c r="R202" s="109">
        <v>3</v>
      </c>
      <c r="S202" s="109">
        <v>3</v>
      </c>
      <c r="T202" s="109">
        <v>3</v>
      </c>
      <c r="U202" s="109">
        <v>3</v>
      </c>
      <c r="V202" s="109">
        <v>3</v>
      </c>
      <c r="W202" s="109">
        <v>3</v>
      </c>
      <c r="X202" s="109">
        <v>3</v>
      </c>
      <c r="Y202" s="109">
        <v>3</v>
      </c>
      <c r="Z202" s="112"/>
      <c r="AA202" s="112"/>
      <c r="AB202" s="16">
        <v>30</v>
      </c>
      <c r="AC202" s="114"/>
      <c r="AD202" s="114"/>
      <c r="AE202" s="114"/>
      <c r="AF202" s="114"/>
      <c r="AG202" s="114"/>
      <c r="AH202" s="114"/>
      <c r="AI202" s="117"/>
      <c r="AJ202" s="124"/>
      <c r="AK202" s="16" t="e">
        <v>#N/A</v>
      </c>
      <c r="AL202" s="16">
        <v>30</v>
      </c>
    </row>
    <row r="203" spans="1:38" ht="12.75">
      <c r="A203" s="112"/>
      <c r="B203" s="116"/>
      <c r="C203" s="111" t="s">
        <v>348</v>
      </c>
      <c r="D203" s="109">
        <v>0.5</v>
      </c>
      <c r="E203" s="111">
        <v>16</v>
      </c>
      <c r="F203" s="109">
        <v>110154</v>
      </c>
      <c r="G203" s="111">
        <v>25</v>
      </c>
      <c r="H203" s="111">
        <v>1</v>
      </c>
      <c r="I203" s="109" t="s">
        <v>439</v>
      </c>
      <c r="J203" s="112"/>
      <c r="K203" s="112"/>
      <c r="L203" s="112"/>
      <c r="M203" s="112"/>
      <c r="N203" s="112"/>
      <c r="O203" s="112"/>
      <c r="P203" s="119"/>
      <c r="Q203" s="119"/>
      <c r="R203" s="119"/>
      <c r="S203" s="119"/>
      <c r="T203" s="119"/>
      <c r="U203" s="119"/>
      <c r="V203" s="109">
        <v>4</v>
      </c>
      <c r="W203" s="109">
        <v>4</v>
      </c>
      <c r="X203" s="109">
        <v>4</v>
      </c>
      <c r="Y203" s="109">
        <v>4</v>
      </c>
      <c r="Z203" s="112"/>
      <c r="AA203" s="112"/>
      <c r="AB203" s="16">
        <v>20</v>
      </c>
      <c r="AC203" s="114"/>
      <c r="AD203" s="114"/>
      <c r="AE203" s="114"/>
      <c r="AF203" s="114"/>
      <c r="AG203" s="114"/>
      <c r="AH203" s="114"/>
      <c r="AI203" s="117"/>
      <c r="AJ203" s="113" t="s">
        <v>340</v>
      </c>
      <c r="AK203" s="16" t="e">
        <v>#N/A</v>
      </c>
      <c r="AL203" s="16">
        <v>16</v>
      </c>
    </row>
    <row r="204" spans="1:38" ht="12.75">
      <c r="A204" s="112"/>
      <c r="B204" s="116"/>
      <c r="C204" s="111" t="s">
        <v>343</v>
      </c>
      <c r="D204" s="119"/>
      <c r="E204" s="122"/>
      <c r="F204" s="109">
        <v>101152</v>
      </c>
      <c r="G204" s="122"/>
      <c r="H204" s="122"/>
      <c r="I204" s="112"/>
      <c r="J204" s="112"/>
      <c r="K204" s="112"/>
      <c r="L204" s="112"/>
      <c r="M204" s="112"/>
      <c r="N204" s="112"/>
      <c r="O204" s="112"/>
      <c r="P204" s="112"/>
      <c r="Q204" s="112"/>
      <c r="R204" s="112"/>
      <c r="S204" s="112"/>
      <c r="T204" s="112"/>
      <c r="U204" s="112"/>
      <c r="V204" s="119"/>
      <c r="W204" s="119"/>
      <c r="X204" s="119"/>
      <c r="Y204" s="119"/>
      <c r="Z204" s="112"/>
      <c r="AA204" s="112"/>
      <c r="AB204" s="13"/>
      <c r="AC204" s="114"/>
      <c r="AD204" s="114"/>
      <c r="AE204" s="114"/>
      <c r="AF204" s="114"/>
      <c r="AG204" s="114"/>
      <c r="AH204" s="114"/>
      <c r="AI204" s="117"/>
      <c r="AJ204" s="114"/>
      <c r="AK204" s="13"/>
      <c r="AL204" s="13"/>
    </row>
    <row r="205" spans="1:38" ht="12.75">
      <c r="A205" s="112"/>
      <c r="B205" s="116"/>
      <c r="C205" s="122"/>
      <c r="D205" s="119"/>
      <c r="E205" s="122"/>
      <c r="F205" s="119"/>
      <c r="G205" s="122"/>
      <c r="H205" s="122"/>
      <c r="I205" s="112"/>
      <c r="J205" s="112"/>
      <c r="K205" s="112"/>
      <c r="L205" s="112"/>
      <c r="M205" s="112"/>
      <c r="N205" s="112"/>
      <c r="O205" s="112"/>
      <c r="P205" s="119"/>
      <c r="Q205" s="119"/>
      <c r="R205" s="119"/>
      <c r="S205" s="119"/>
      <c r="T205" s="119"/>
      <c r="U205" s="119"/>
      <c r="V205" s="119"/>
      <c r="W205" s="119"/>
      <c r="X205" s="119"/>
      <c r="Y205" s="119"/>
      <c r="Z205" s="112"/>
      <c r="AA205" s="112"/>
      <c r="AB205" s="13"/>
      <c r="AC205" s="114"/>
      <c r="AD205" s="114"/>
      <c r="AE205" s="114"/>
      <c r="AF205" s="114"/>
      <c r="AG205" s="114"/>
      <c r="AH205" s="114"/>
      <c r="AI205" s="117"/>
      <c r="AJ205" s="114"/>
      <c r="AK205" s="13"/>
      <c r="AL205" s="16">
        <v>0</v>
      </c>
    </row>
    <row r="206" spans="1:38" ht="12.75">
      <c r="A206" s="109">
        <v>24</v>
      </c>
      <c r="B206" s="110" t="s">
        <v>131</v>
      </c>
      <c r="C206" s="111" t="s">
        <v>338</v>
      </c>
      <c r="D206" s="109">
        <v>4</v>
      </c>
      <c r="E206" s="111">
        <v>90</v>
      </c>
      <c r="F206" s="109">
        <v>101122</v>
      </c>
      <c r="G206" s="111">
        <v>4</v>
      </c>
      <c r="H206" s="111">
        <v>1</v>
      </c>
      <c r="I206" s="109" t="s">
        <v>134</v>
      </c>
      <c r="J206" s="109" t="s">
        <v>134</v>
      </c>
      <c r="K206" s="109" t="s">
        <v>134</v>
      </c>
      <c r="L206" s="109" t="s">
        <v>134</v>
      </c>
      <c r="M206" s="109" t="s">
        <v>134</v>
      </c>
      <c r="N206" s="109" t="s">
        <v>134</v>
      </c>
      <c r="O206" s="109" t="s">
        <v>134</v>
      </c>
      <c r="P206" s="109" t="s">
        <v>134</v>
      </c>
      <c r="Q206" s="109" t="s">
        <v>134</v>
      </c>
      <c r="R206" s="109" t="s">
        <v>134</v>
      </c>
      <c r="S206" s="109" t="s">
        <v>134</v>
      </c>
      <c r="T206" s="109" t="s">
        <v>134</v>
      </c>
      <c r="U206" s="109" t="s">
        <v>134</v>
      </c>
      <c r="V206" s="109" t="s">
        <v>134</v>
      </c>
      <c r="W206" s="109" t="s">
        <v>134</v>
      </c>
      <c r="X206" s="109" t="s">
        <v>134</v>
      </c>
      <c r="Y206" s="119"/>
      <c r="Z206" s="112"/>
      <c r="AA206" s="112"/>
      <c r="AB206" s="16">
        <v>8</v>
      </c>
      <c r="AC206" s="113">
        <v>227</v>
      </c>
      <c r="AD206" s="114"/>
      <c r="AE206" s="114"/>
      <c r="AF206" s="113">
        <v>227</v>
      </c>
      <c r="AG206" s="113">
        <v>220</v>
      </c>
      <c r="AH206" s="113">
        <v>7</v>
      </c>
      <c r="AI206" s="117"/>
      <c r="AJ206" s="124"/>
      <c r="AK206" s="16" t="s">
        <v>129</v>
      </c>
      <c r="AL206" s="16">
        <v>0</v>
      </c>
    </row>
    <row r="207" spans="1:38" ht="12.75">
      <c r="A207" s="112"/>
      <c r="B207" s="116"/>
      <c r="C207" s="111" t="s">
        <v>303</v>
      </c>
      <c r="D207" s="109">
        <v>4</v>
      </c>
      <c r="E207" s="111">
        <v>90</v>
      </c>
      <c r="F207" s="109">
        <v>101132</v>
      </c>
      <c r="G207" s="111">
        <v>53</v>
      </c>
      <c r="H207" s="111">
        <v>1</v>
      </c>
      <c r="I207" s="109">
        <v>4</v>
      </c>
      <c r="J207" s="109">
        <v>4</v>
      </c>
      <c r="K207" s="109">
        <v>4</v>
      </c>
      <c r="L207" s="109">
        <v>4</v>
      </c>
      <c r="M207" s="109">
        <v>4</v>
      </c>
      <c r="N207" s="109">
        <v>4</v>
      </c>
      <c r="O207" s="109">
        <v>4</v>
      </c>
      <c r="P207" s="109">
        <v>4</v>
      </c>
      <c r="Q207" s="109">
        <v>4</v>
      </c>
      <c r="R207" s="109">
        <v>4</v>
      </c>
      <c r="S207" s="109">
        <v>4</v>
      </c>
      <c r="T207" s="109">
        <v>4</v>
      </c>
      <c r="U207" s="109">
        <v>4</v>
      </c>
      <c r="V207" s="109">
        <v>4</v>
      </c>
      <c r="W207" s="109">
        <v>4</v>
      </c>
      <c r="X207" s="109">
        <v>4</v>
      </c>
      <c r="Y207" s="109">
        <v>4</v>
      </c>
      <c r="Z207" s="109">
        <v>4</v>
      </c>
      <c r="AA207" s="109">
        <v>4</v>
      </c>
      <c r="AB207" s="16">
        <v>79</v>
      </c>
      <c r="AC207" s="114"/>
      <c r="AD207" s="114"/>
      <c r="AE207" s="114"/>
      <c r="AF207" s="114"/>
      <c r="AG207" s="114"/>
      <c r="AH207" s="114"/>
      <c r="AI207" s="117"/>
      <c r="AJ207" s="114"/>
      <c r="AK207" s="16" t="e">
        <v>#N/A</v>
      </c>
      <c r="AL207" s="16">
        <v>76</v>
      </c>
    </row>
    <row r="208" spans="1:38" ht="12.75">
      <c r="A208" s="112"/>
      <c r="B208" s="116"/>
      <c r="C208" s="111" t="s">
        <v>341</v>
      </c>
      <c r="D208" s="109">
        <v>4</v>
      </c>
      <c r="E208" s="111">
        <v>90</v>
      </c>
      <c r="F208" s="109">
        <v>101132</v>
      </c>
      <c r="G208" s="111">
        <v>9</v>
      </c>
      <c r="H208" s="111">
        <v>1</v>
      </c>
      <c r="I208" s="112"/>
      <c r="J208" s="112"/>
      <c r="K208" s="112"/>
      <c r="L208" s="112"/>
      <c r="M208" s="112"/>
      <c r="N208" s="112"/>
      <c r="O208" s="112"/>
      <c r="P208" s="112"/>
      <c r="Q208" s="112"/>
      <c r="R208" s="112"/>
      <c r="S208" s="112"/>
      <c r="T208" s="112"/>
      <c r="U208" s="112"/>
      <c r="V208" s="119"/>
      <c r="W208" s="119"/>
      <c r="X208" s="119"/>
      <c r="Y208" s="119"/>
      <c r="Z208" s="112"/>
      <c r="AA208" s="112"/>
      <c r="AB208" s="16">
        <v>18</v>
      </c>
      <c r="AC208" s="114"/>
      <c r="AD208" s="114"/>
      <c r="AE208" s="114"/>
      <c r="AF208" s="114"/>
      <c r="AG208" s="114"/>
      <c r="AH208" s="114"/>
      <c r="AI208" s="117"/>
      <c r="AJ208" s="124"/>
      <c r="AK208" s="16" t="e">
        <v>#N/A</v>
      </c>
      <c r="AL208" s="16">
        <v>0</v>
      </c>
    </row>
    <row r="209" spans="1:38" ht="12.75">
      <c r="A209" s="112"/>
      <c r="B209" s="116"/>
      <c r="C209" s="111" t="s">
        <v>350</v>
      </c>
      <c r="D209" s="109">
        <v>4</v>
      </c>
      <c r="E209" s="111">
        <v>90</v>
      </c>
      <c r="F209" s="109">
        <v>101142</v>
      </c>
      <c r="G209" s="111">
        <v>10</v>
      </c>
      <c r="H209" s="111">
        <v>1</v>
      </c>
      <c r="I209" s="112"/>
      <c r="J209" s="112"/>
      <c r="K209" s="112"/>
      <c r="L209" s="112"/>
      <c r="M209" s="112"/>
      <c r="N209" s="112"/>
      <c r="O209" s="112"/>
      <c r="P209" s="112"/>
      <c r="Q209" s="112"/>
      <c r="R209" s="112"/>
      <c r="S209" s="109" t="s">
        <v>134</v>
      </c>
      <c r="T209" s="109" t="s">
        <v>134</v>
      </c>
      <c r="U209" s="109" t="s">
        <v>134</v>
      </c>
      <c r="V209" s="109" t="s">
        <v>134</v>
      </c>
      <c r="W209" s="109" t="s">
        <v>134</v>
      </c>
      <c r="X209" s="109" t="s">
        <v>134</v>
      </c>
      <c r="Y209" s="109" t="s">
        <v>134</v>
      </c>
      <c r="Z209" s="109" t="s">
        <v>134</v>
      </c>
      <c r="AA209" s="112"/>
      <c r="AB209" s="16">
        <v>20</v>
      </c>
      <c r="AC209" s="114"/>
      <c r="AD209" s="114"/>
      <c r="AE209" s="114"/>
      <c r="AF209" s="114"/>
      <c r="AG209" s="114"/>
      <c r="AH209" s="114"/>
      <c r="AI209" s="117"/>
      <c r="AJ209" s="114"/>
      <c r="AK209" s="16" t="e">
        <v>#N/A</v>
      </c>
      <c r="AL209" s="16">
        <v>0</v>
      </c>
    </row>
    <row r="210" spans="1:38" ht="12.75">
      <c r="A210" s="119"/>
      <c r="B210" s="120"/>
      <c r="C210" s="111" t="s">
        <v>368</v>
      </c>
      <c r="D210" s="109">
        <v>2</v>
      </c>
      <c r="E210" s="111">
        <v>45</v>
      </c>
      <c r="F210" s="109">
        <v>101152</v>
      </c>
      <c r="G210" s="111">
        <v>30</v>
      </c>
      <c r="H210" s="111">
        <v>1</v>
      </c>
      <c r="I210" s="119"/>
      <c r="J210" s="119"/>
      <c r="K210" s="119"/>
      <c r="L210" s="119"/>
      <c r="M210" s="119"/>
      <c r="N210" s="119"/>
      <c r="O210" s="119"/>
      <c r="P210" s="109" t="s">
        <v>134</v>
      </c>
      <c r="Q210" s="119"/>
      <c r="R210" s="119"/>
      <c r="S210" s="119"/>
      <c r="T210" s="119"/>
      <c r="U210" s="119"/>
      <c r="V210" s="119"/>
      <c r="W210" s="119"/>
      <c r="X210" s="119"/>
      <c r="Y210" s="112"/>
      <c r="Z210" s="112"/>
      <c r="AA210" s="112"/>
      <c r="AB210" s="16">
        <v>40</v>
      </c>
      <c r="AC210" s="124"/>
      <c r="AD210" s="114"/>
      <c r="AE210" s="114"/>
      <c r="AF210" s="124"/>
      <c r="AG210" s="124"/>
      <c r="AH210" s="114"/>
      <c r="AI210" s="128"/>
      <c r="AJ210" s="114"/>
      <c r="AK210" s="16" t="e">
        <v>#N/A</v>
      </c>
      <c r="AL210" s="16">
        <v>0</v>
      </c>
    </row>
    <row r="211" spans="1:38" ht="12.75">
      <c r="A211" s="112"/>
      <c r="B211" s="116"/>
      <c r="C211" s="111" t="s">
        <v>368</v>
      </c>
      <c r="D211" s="109">
        <v>2</v>
      </c>
      <c r="E211" s="111">
        <v>45</v>
      </c>
      <c r="F211" s="109">
        <v>101152</v>
      </c>
      <c r="G211" s="111">
        <v>30</v>
      </c>
      <c r="H211" s="111">
        <v>1</v>
      </c>
      <c r="I211" s="119"/>
      <c r="J211" s="119"/>
      <c r="K211" s="119"/>
      <c r="L211" s="119"/>
      <c r="M211" s="119"/>
      <c r="N211" s="119"/>
      <c r="O211" s="119"/>
      <c r="P211" s="109" t="s">
        <v>134</v>
      </c>
      <c r="Q211" s="119"/>
      <c r="R211" s="119"/>
      <c r="S211" s="119"/>
      <c r="T211" s="119"/>
      <c r="U211" s="119"/>
      <c r="V211" s="119"/>
      <c r="W211" s="119"/>
      <c r="X211" s="119"/>
      <c r="Y211" s="119"/>
      <c r="Z211" s="119"/>
      <c r="AA211" s="119"/>
      <c r="AB211" s="16">
        <v>40</v>
      </c>
      <c r="AC211" s="114"/>
      <c r="AD211" s="114"/>
      <c r="AE211" s="114"/>
      <c r="AF211" s="114"/>
      <c r="AG211" s="114"/>
      <c r="AH211" s="114"/>
      <c r="AI211" s="117"/>
      <c r="AJ211" s="114"/>
      <c r="AK211" s="16" t="e">
        <v>#N/A</v>
      </c>
      <c r="AL211" s="16">
        <v>0</v>
      </c>
    </row>
    <row r="212" spans="1:38" ht="12.75">
      <c r="A212" s="112"/>
      <c r="B212" s="116"/>
      <c r="C212" s="111" t="s">
        <v>338</v>
      </c>
      <c r="D212" s="109">
        <v>4</v>
      </c>
      <c r="E212" s="111">
        <v>90</v>
      </c>
      <c r="F212" s="109">
        <v>501131</v>
      </c>
      <c r="G212" s="111">
        <v>11</v>
      </c>
      <c r="H212" s="111">
        <v>1</v>
      </c>
      <c r="I212" s="112"/>
      <c r="J212" s="112"/>
      <c r="K212" s="112"/>
      <c r="L212" s="112"/>
      <c r="M212" s="112"/>
      <c r="N212" s="112"/>
      <c r="O212" s="112"/>
      <c r="P212" s="112"/>
      <c r="Q212" s="112"/>
      <c r="R212" s="112"/>
      <c r="S212" s="112"/>
      <c r="T212" s="112"/>
      <c r="U212" s="112"/>
      <c r="V212" s="112"/>
      <c r="W212" s="112"/>
      <c r="X212" s="112"/>
      <c r="Y212" s="112"/>
      <c r="Z212" s="109" t="s">
        <v>134</v>
      </c>
      <c r="AA212" s="109" t="s">
        <v>134</v>
      </c>
      <c r="AB212" s="16">
        <v>22</v>
      </c>
      <c r="AC212" s="114"/>
      <c r="AD212" s="114"/>
      <c r="AE212" s="114"/>
      <c r="AF212" s="114"/>
      <c r="AG212" s="114"/>
      <c r="AH212" s="114"/>
      <c r="AI212" s="117"/>
      <c r="AJ212" s="114"/>
      <c r="AK212" s="16" t="e">
        <v>#N/A</v>
      </c>
      <c r="AL212" s="16">
        <v>0</v>
      </c>
    </row>
    <row r="213" spans="1:38" ht="12.75">
      <c r="A213" s="112"/>
      <c r="B213" s="116"/>
      <c r="C213" s="122"/>
      <c r="D213" s="119"/>
      <c r="E213" s="122"/>
      <c r="F213" s="119"/>
      <c r="G213" s="122"/>
      <c r="H213" s="122"/>
      <c r="I213" s="18"/>
      <c r="J213" s="18"/>
      <c r="K213" s="112"/>
      <c r="L213" s="112"/>
      <c r="M213" s="112"/>
      <c r="N213" s="112"/>
      <c r="O213" s="112"/>
      <c r="P213" s="112"/>
      <c r="Q213" s="112"/>
      <c r="R213" s="112"/>
      <c r="S213" s="119"/>
      <c r="T213" s="119"/>
      <c r="U213" s="119"/>
      <c r="V213" s="119"/>
      <c r="W213" s="119"/>
      <c r="X213" s="119"/>
      <c r="Y213" s="119"/>
      <c r="Z213" s="119"/>
      <c r="AA213" s="112"/>
      <c r="AB213" s="13"/>
      <c r="AC213" s="114"/>
      <c r="AD213" s="114"/>
      <c r="AE213" s="114"/>
      <c r="AF213" s="114"/>
      <c r="AG213" s="114"/>
      <c r="AH213" s="114"/>
      <c r="AI213" s="117"/>
      <c r="AJ213" s="114"/>
      <c r="AK213" s="13"/>
      <c r="AL213" s="16">
        <v>0</v>
      </c>
    </row>
    <row r="214" spans="1:38" ht="12.75">
      <c r="A214" s="109">
        <v>25</v>
      </c>
      <c r="B214" s="110" t="s">
        <v>133</v>
      </c>
      <c r="C214" s="111" t="s">
        <v>338</v>
      </c>
      <c r="D214" s="109">
        <v>4</v>
      </c>
      <c r="E214" s="111">
        <v>90</v>
      </c>
      <c r="F214" s="109">
        <v>101122</v>
      </c>
      <c r="G214" s="111">
        <v>4</v>
      </c>
      <c r="H214" s="111">
        <v>1</v>
      </c>
      <c r="I214" s="109" t="s">
        <v>134</v>
      </c>
      <c r="J214" s="109" t="s">
        <v>134</v>
      </c>
      <c r="K214" s="109" t="s">
        <v>134</v>
      </c>
      <c r="L214" s="109" t="s">
        <v>134</v>
      </c>
      <c r="M214" s="109" t="s">
        <v>134</v>
      </c>
      <c r="N214" s="109" t="s">
        <v>134</v>
      </c>
      <c r="O214" s="109" t="s">
        <v>134</v>
      </c>
      <c r="P214" s="109" t="s">
        <v>134</v>
      </c>
      <c r="Q214" s="109" t="s">
        <v>134</v>
      </c>
      <c r="R214" s="109" t="s">
        <v>134</v>
      </c>
      <c r="S214" s="109" t="s">
        <v>134</v>
      </c>
      <c r="T214" s="109" t="s">
        <v>134</v>
      </c>
      <c r="U214" s="109" t="s">
        <v>134</v>
      </c>
      <c r="V214" s="109" t="s">
        <v>134</v>
      </c>
      <c r="W214" s="109" t="s">
        <v>134</v>
      </c>
      <c r="X214" s="109" t="s">
        <v>134</v>
      </c>
      <c r="Y214" s="112"/>
      <c r="Z214" s="112"/>
      <c r="AA214" s="112"/>
      <c r="AB214" s="16">
        <v>8</v>
      </c>
      <c r="AC214" s="113">
        <v>215</v>
      </c>
      <c r="AD214" s="114"/>
      <c r="AE214" s="113">
        <v>40</v>
      </c>
      <c r="AF214" s="113">
        <v>255</v>
      </c>
      <c r="AG214" s="113">
        <v>275</v>
      </c>
      <c r="AH214" s="114"/>
      <c r="AI214" s="115">
        <v>20</v>
      </c>
      <c r="AJ214" s="114"/>
      <c r="AK214" s="16" t="s">
        <v>129</v>
      </c>
      <c r="AL214" s="16">
        <v>0</v>
      </c>
    </row>
    <row r="215" spans="1:38" ht="12.75">
      <c r="A215" s="112"/>
      <c r="B215" s="116"/>
      <c r="C215" s="111" t="s">
        <v>341</v>
      </c>
      <c r="D215" s="109">
        <v>4</v>
      </c>
      <c r="E215" s="111">
        <v>90</v>
      </c>
      <c r="F215" s="109">
        <v>101132</v>
      </c>
      <c r="G215" s="111">
        <v>10</v>
      </c>
      <c r="H215" s="111">
        <v>1</v>
      </c>
      <c r="I215" s="112"/>
      <c r="J215" s="112"/>
      <c r="K215" s="112"/>
      <c r="L215" s="112"/>
      <c r="M215" s="112"/>
      <c r="N215" s="112"/>
      <c r="O215" s="112"/>
      <c r="P215" s="119"/>
      <c r="Q215" s="112"/>
      <c r="R215" s="112"/>
      <c r="S215" s="109" t="s">
        <v>134</v>
      </c>
      <c r="T215" s="109" t="s">
        <v>134</v>
      </c>
      <c r="U215" s="109" t="s">
        <v>134</v>
      </c>
      <c r="V215" s="109" t="s">
        <v>134</v>
      </c>
      <c r="W215" s="109" t="s">
        <v>134</v>
      </c>
      <c r="X215" s="109" t="s">
        <v>134</v>
      </c>
      <c r="Y215" s="109" t="s">
        <v>134</v>
      </c>
      <c r="Z215" s="109" t="s">
        <v>134</v>
      </c>
      <c r="AA215" s="112"/>
      <c r="AB215" s="16">
        <v>20</v>
      </c>
      <c r="AC215" s="114"/>
      <c r="AD215" s="114"/>
      <c r="AE215" s="114"/>
      <c r="AF215" s="114"/>
      <c r="AG215" s="114"/>
      <c r="AH215" s="114"/>
      <c r="AI215" s="117"/>
      <c r="AJ215" s="114"/>
      <c r="AK215" s="16" t="e">
        <v>#N/A</v>
      </c>
      <c r="AL215" s="16">
        <v>0</v>
      </c>
    </row>
    <row r="216" spans="1:38" ht="12.75">
      <c r="A216" s="112"/>
      <c r="B216" s="116"/>
      <c r="C216" s="111" t="s">
        <v>359</v>
      </c>
      <c r="D216" s="109">
        <v>1</v>
      </c>
      <c r="E216" s="111">
        <v>22.5</v>
      </c>
      <c r="F216" s="109">
        <v>101132</v>
      </c>
      <c r="G216" s="111">
        <v>27</v>
      </c>
      <c r="H216" s="111">
        <v>1</v>
      </c>
      <c r="I216" s="112"/>
      <c r="J216" s="112"/>
      <c r="K216" s="109">
        <v>4</v>
      </c>
      <c r="L216" s="109">
        <v>4</v>
      </c>
      <c r="M216" s="109">
        <v>4</v>
      </c>
      <c r="N216" s="109">
        <v>4</v>
      </c>
      <c r="O216" s="109">
        <v>4</v>
      </c>
      <c r="P216" s="109">
        <v>4</v>
      </c>
      <c r="Q216" s="109">
        <v>4</v>
      </c>
      <c r="R216" s="109">
        <v>4</v>
      </c>
      <c r="S216" s="112"/>
      <c r="T216" s="112"/>
      <c r="U216" s="112"/>
      <c r="V216" s="112"/>
      <c r="W216" s="112"/>
      <c r="X216" s="112"/>
      <c r="Y216" s="112"/>
      <c r="Z216" s="119"/>
      <c r="AA216" s="119"/>
      <c r="AB216" s="16">
        <v>20</v>
      </c>
      <c r="AC216" s="114"/>
      <c r="AD216" s="114"/>
      <c r="AE216" s="114"/>
      <c r="AF216" s="114"/>
      <c r="AG216" s="114"/>
      <c r="AH216" s="114"/>
      <c r="AI216" s="117"/>
      <c r="AJ216" s="114"/>
      <c r="AK216" s="16" t="e">
        <v>#N/A</v>
      </c>
      <c r="AL216" s="16">
        <v>32</v>
      </c>
    </row>
    <row r="217" spans="1:38" ht="12.75">
      <c r="A217" s="112"/>
      <c r="B217" s="116"/>
      <c r="C217" s="111" t="s">
        <v>399</v>
      </c>
      <c r="D217" s="109">
        <v>3</v>
      </c>
      <c r="E217" s="111">
        <v>67.5</v>
      </c>
      <c r="F217" s="109">
        <v>101142</v>
      </c>
      <c r="G217" s="111">
        <v>42</v>
      </c>
      <c r="H217" s="111">
        <v>1.1000000000000001</v>
      </c>
      <c r="I217" s="109">
        <v>4</v>
      </c>
      <c r="J217" s="109">
        <v>4</v>
      </c>
      <c r="K217" s="109">
        <v>4</v>
      </c>
      <c r="L217" s="109">
        <v>4</v>
      </c>
      <c r="M217" s="109">
        <v>4</v>
      </c>
      <c r="N217" s="109">
        <v>4</v>
      </c>
      <c r="O217" s="109">
        <v>4</v>
      </c>
      <c r="P217" s="109">
        <v>4</v>
      </c>
      <c r="Q217" s="109">
        <v>4</v>
      </c>
      <c r="R217" s="109">
        <v>4</v>
      </c>
      <c r="S217" s="109">
        <v>4</v>
      </c>
      <c r="T217" s="109">
        <v>4</v>
      </c>
      <c r="U217" s="109">
        <v>4</v>
      </c>
      <c r="V217" s="109">
        <v>4</v>
      </c>
      <c r="W217" s="109">
        <v>4</v>
      </c>
      <c r="X217" s="112"/>
      <c r="Y217" s="112"/>
      <c r="Z217" s="112"/>
      <c r="AA217" s="112"/>
      <c r="AB217" s="16">
        <v>65</v>
      </c>
      <c r="AC217" s="114"/>
      <c r="AD217" s="114"/>
      <c r="AE217" s="114"/>
      <c r="AF217" s="114"/>
      <c r="AG217" s="114"/>
      <c r="AH217" s="114"/>
      <c r="AI217" s="117"/>
      <c r="AJ217" s="114"/>
      <c r="AK217" s="16" t="e">
        <v>#N/A</v>
      </c>
      <c r="AL217" s="16">
        <v>60</v>
      </c>
    </row>
    <row r="218" spans="1:38" ht="12.75">
      <c r="A218" s="112"/>
      <c r="B218" s="116"/>
      <c r="C218" s="111" t="s">
        <v>400</v>
      </c>
      <c r="D218" s="109">
        <v>1</v>
      </c>
      <c r="E218" s="111">
        <v>32</v>
      </c>
      <c r="F218" s="109">
        <v>101142</v>
      </c>
      <c r="G218" s="111">
        <v>21</v>
      </c>
      <c r="H218" s="111">
        <v>0.85</v>
      </c>
      <c r="I218" s="112"/>
      <c r="J218" s="112"/>
      <c r="K218" s="112"/>
      <c r="L218" s="112"/>
      <c r="M218" s="112"/>
      <c r="N218" s="112"/>
      <c r="O218" s="112"/>
      <c r="P218" s="109">
        <v>4</v>
      </c>
      <c r="Q218" s="109">
        <v>4</v>
      </c>
      <c r="R218" s="109">
        <v>4</v>
      </c>
      <c r="S218" s="109">
        <v>4</v>
      </c>
      <c r="T218" s="109">
        <v>4</v>
      </c>
      <c r="U218" s="109">
        <v>4</v>
      </c>
      <c r="V218" s="109">
        <v>4</v>
      </c>
      <c r="W218" s="109">
        <v>4</v>
      </c>
      <c r="X218" s="112"/>
      <c r="Y218" s="112"/>
      <c r="Z218" s="112"/>
      <c r="AA218" s="112"/>
      <c r="AB218" s="16">
        <v>16</v>
      </c>
      <c r="AC218" s="114"/>
      <c r="AD218" s="114"/>
      <c r="AE218" s="114"/>
      <c r="AF218" s="114"/>
      <c r="AG218" s="114"/>
      <c r="AH218" s="114"/>
      <c r="AI218" s="117"/>
      <c r="AJ218" s="114"/>
      <c r="AK218" s="16" t="e">
        <v>#N/A</v>
      </c>
      <c r="AL218" s="16">
        <v>32</v>
      </c>
    </row>
    <row r="219" spans="1:38" ht="12.75">
      <c r="A219" s="119"/>
      <c r="B219" s="120"/>
      <c r="C219" s="111" t="s">
        <v>400</v>
      </c>
      <c r="D219" s="109">
        <v>1</v>
      </c>
      <c r="E219" s="111">
        <v>32</v>
      </c>
      <c r="F219" s="109">
        <v>101142</v>
      </c>
      <c r="G219" s="111">
        <v>21</v>
      </c>
      <c r="H219" s="111">
        <v>0.85</v>
      </c>
      <c r="I219" s="119"/>
      <c r="J219" s="119"/>
      <c r="K219" s="119"/>
      <c r="L219" s="119"/>
      <c r="M219" s="119"/>
      <c r="N219" s="119"/>
      <c r="O219" s="119"/>
      <c r="P219" s="109">
        <v>4</v>
      </c>
      <c r="Q219" s="109">
        <v>4</v>
      </c>
      <c r="R219" s="109">
        <v>4</v>
      </c>
      <c r="S219" s="109">
        <v>4</v>
      </c>
      <c r="T219" s="109">
        <v>4</v>
      </c>
      <c r="U219" s="109">
        <v>4</v>
      </c>
      <c r="V219" s="109">
        <v>4</v>
      </c>
      <c r="W219" s="109">
        <v>4</v>
      </c>
      <c r="X219" s="119"/>
      <c r="Y219" s="112"/>
      <c r="Z219" s="112"/>
      <c r="AA219" s="112"/>
      <c r="AB219" s="16">
        <v>16</v>
      </c>
      <c r="AC219" s="124"/>
      <c r="AD219" s="114"/>
      <c r="AE219" s="114"/>
      <c r="AF219" s="124"/>
      <c r="AG219" s="124"/>
      <c r="AH219" s="114"/>
      <c r="AI219" s="128"/>
      <c r="AJ219" s="114"/>
      <c r="AK219" s="16" t="e">
        <v>#N/A</v>
      </c>
      <c r="AL219" s="16">
        <v>32</v>
      </c>
    </row>
    <row r="220" spans="1:38" ht="12.75">
      <c r="A220" s="112"/>
      <c r="B220" s="116"/>
      <c r="C220" s="111" t="s">
        <v>350</v>
      </c>
      <c r="D220" s="109">
        <v>4</v>
      </c>
      <c r="E220" s="111">
        <v>90</v>
      </c>
      <c r="F220" s="109">
        <v>101142</v>
      </c>
      <c r="G220" s="111">
        <v>10</v>
      </c>
      <c r="H220" s="111">
        <v>1</v>
      </c>
      <c r="I220" s="112"/>
      <c r="J220" s="112"/>
      <c r="K220" s="112"/>
      <c r="L220" s="112"/>
      <c r="M220" s="112"/>
      <c r="N220" s="112"/>
      <c r="O220" s="112"/>
      <c r="P220" s="112"/>
      <c r="Q220" s="112"/>
      <c r="R220" s="112"/>
      <c r="S220" s="109" t="s">
        <v>134</v>
      </c>
      <c r="T220" s="109" t="s">
        <v>134</v>
      </c>
      <c r="U220" s="109" t="s">
        <v>134</v>
      </c>
      <c r="V220" s="109" t="s">
        <v>134</v>
      </c>
      <c r="W220" s="109" t="s">
        <v>134</v>
      </c>
      <c r="X220" s="109" t="s">
        <v>134</v>
      </c>
      <c r="Y220" s="109" t="s">
        <v>134</v>
      </c>
      <c r="Z220" s="109" t="s">
        <v>134</v>
      </c>
      <c r="AA220" s="112"/>
      <c r="AB220" s="16">
        <v>20</v>
      </c>
      <c r="AC220" s="114"/>
      <c r="AD220" s="114"/>
      <c r="AE220" s="114"/>
      <c r="AF220" s="114"/>
      <c r="AG220" s="114"/>
      <c r="AH220" s="114"/>
      <c r="AI220" s="117"/>
      <c r="AJ220" s="114"/>
      <c r="AK220" s="16" t="e">
        <v>#N/A</v>
      </c>
      <c r="AL220" s="16">
        <v>0</v>
      </c>
    </row>
    <row r="221" spans="1:38" ht="12.75">
      <c r="A221" s="112"/>
      <c r="B221" s="116"/>
      <c r="C221" s="111" t="s">
        <v>347</v>
      </c>
      <c r="D221" s="109">
        <v>1.5</v>
      </c>
      <c r="E221" s="111">
        <v>33.75</v>
      </c>
      <c r="F221" s="109">
        <v>612151</v>
      </c>
      <c r="G221" s="111">
        <v>50</v>
      </c>
      <c r="H221" s="111">
        <v>1</v>
      </c>
      <c r="I221" s="112"/>
      <c r="J221" s="112"/>
      <c r="K221" s="119"/>
      <c r="L221" s="119"/>
      <c r="M221" s="119"/>
      <c r="N221" s="119"/>
      <c r="O221" s="119"/>
      <c r="P221" s="109">
        <v>3</v>
      </c>
      <c r="Q221" s="109">
        <v>3</v>
      </c>
      <c r="R221" s="109">
        <v>3</v>
      </c>
      <c r="S221" s="109">
        <v>3</v>
      </c>
      <c r="T221" s="109">
        <v>3</v>
      </c>
      <c r="U221" s="109">
        <v>3</v>
      </c>
      <c r="V221" s="109">
        <v>3</v>
      </c>
      <c r="W221" s="109">
        <v>3</v>
      </c>
      <c r="X221" s="109">
        <v>3</v>
      </c>
      <c r="Y221" s="109">
        <v>3</v>
      </c>
      <c r="Z221" s="112"/>
      <c r="AA221" s="112"/>
      <c r="AB221" s="16">
        <v>30</v>
      </c>
      <c r="AC221" s="114"/>
      <c r="AD221" s="114"/>
      <c r="AE221" s="114"/>
      <c r="AF221" s="114"/>
      <c r="AG221" s="114"/>
      <c r="AH221" s="114"/>
      <c r="AI221" s="117"/>
      <c r="AJ221" s="114"/>
      <c r="AK221" s="16" t="e">
        <v>#N/A</v>
      </c>
      <c r="AL221" s="16">
        <v>30</v>
      </c>
    </row>
    <row r="222" spans="1:38" ht="12.75">
      <c r="A222" s="112"/>
      <c r="B222" s="116"/>
      <c r="C222" s="111" t="s">
        <v>348</v>
      </c>
      <c r="D222" s="109">
        <v>0.5</v>
      </c>
      <c r="E222" s="111">
        <v>16</v>
      </c>
      <c r="F222" s="109">
        <v>612151</v>
      </c>
      <c r="G222" s="111">
        <v>25</v>
      </c>
      <c r="H222" s="111">
        <v>1</v>
      </c>
      <c r="I222" s="119"/>
      <c r="J222" s="119"/>
      <c r="K222" s="119"/>
      <c r="L222" s="119"/>
      <c r="M222" s="119"/>
      <c r="N222" s="119"/>
      <c r="O222" s="119"/>
      <c r="P222" s="119"/>
      <c r="Q222" s="119"/>
      <c r="R222" s="119"/>
      <c r="S222" s="119"/>
      <c r="T222" s="119"/>
      <c r="U222" s="119"/>
      <c r="V222" s="109">
        <v>4</v>
      </c>
      <c r="W222" s="109">
        <v>4</v>
      </c>
      <c r="X222" s="109">
        <v>4</v>
      </c>
      <c r="Y222" s="109">
        <v>4</v>
      </c>
      <c r="Z222" s="112"/>
      <c r="AA222" s="112"/>
      <c r="AB222" s="16">
        <v>10</v>
      </c>
      <c r="AC222" s="114"/>
      <c r="AD222" s="114"/>
      <c r="AE222" s="114"/>
      <c r="AF222" s="114"/>
      <c r="AG222" s="114"/>
      <c r="AH222" s="114"/>
      <c r="AI222" s="117"/>
      <c r="AJ222" s="114"/>
      <c r="AK222" s="16" t="e">
        <v>#N/A</v>
      </c>
      <c r="AL222" s="16">
        <v>16</v>
      </c>
    </row>
    <row r="223" spans="1:38" ht="12.75">
      <c r="A223" s="112"/>
      <c r="B223" s="116"/>
      <c r="C223" s="111" t="s">
        <v>348</v>
      </c>
      <c r="D223" s="109">
        <v>0.5</v>
      </c>
      <c r="E223" s="111">
        <v>16</v>
      </c>
      <c r="F223" s="109">
        <v>612151</v>
      </c>
      <c r="G223" s="111">
        <v>25</v>
      </c>
      <c r="H223" s="111">
        <v>1</v>
      </c>
      <c r="I223" s="112"/>
      <c r="J223" s="112"/>
      <c r="K223" s="112"/>
      <c r="L223" s="112"/>
      <c r="M223" s="112"/>
      <c r="N223" s="112"/>
      <c r="O223" s="112"/>
      <c r="P223" s="119"/>
      <c r="Q223" s="119"/>
      <c r="R223" s="119"/>
      <c r="S223" s="119"/>
      <c r="T223" s="119"/>
      <c r="U223" s="119"/>
      <c r="V223" s="109">
        <v>4</v>
      </c>
      <c r="W223" s="109">
        <v>4</v>
      </c>
      <c r="X223" s="109">
        <v>4</v>
      </c>
      <c r="Y223" s="109">
        <v>4</v>
      </c>
      <c r="Z223" s="112"/>
      <c r="AA223" s="112"/>
      <c r="AB223" s="16">
        <v>10</v>
      </c>
      <c r="AC223" s="114"/>
      <c r="AD223" s="114"/>
      <c r="AE223" s="114"/>
      <c r="AF223" s="114"/>
      <c r="AG223" s="114"/>
      <c r="AH223" s="114"/>
      <c r="AI223" s="117"/>
      <c r="AJ223" s="114"/>
      <c r="AK223" s="16" t="e">
        <v>#N/A</v>
      </c>
      <c r="AL223" s="16">
        <v>16</v>
      </c>
    </row>
    <row r="224" spans="1:38" ht="12.75">
      <c r="A224" s="112"/>
      <c r="B224" s="116"/>
      <c r="C224" s="111" t="s">
        <v>343</v>
      </c>
      <c r="D224" s="119"/>
      <c r="E224" s="122"/>
      <c r="F224" s="109">
        <v>101121</v>
      </c>
      <c r="G224" s="122"/>
      <c r="H224" s="122"/>
      <c r="I224" s="112"/>
      <c r="J224" s="112"/>
      <c r="K224" s="112"/>
      <c r="L224" s="112"/>
      <c r="M224" s="112"/>
      <c r="N224" s="112"/>
      <c r="O224" s="112"/>
      <c r="P224" s="119"/>
      <c r="Q224" s="119"/>
      <c r="R224" s="119"/>
      <c r="S224" s="119"/>
      <c r="T224" s="119"/>
      <c r="U224" s="119"/>
      <c r="V224" s="119"/>
      <c r="W224" s="119"/>
      <c r="X224" s="112"/>
      <c r="Y224" s="112"/>
      <c r="Z224" s="112"/>
      <c r="AA224" s="112"/>
      <c r="AB224" s="13"/>
      <c r="AC224" s="114"/>
      <c r="AD224" s="114"/>
      <c r="AE224" s="114"/>
      <c r="AF224" s="114"/>
      <c r="AG224" s="114"/>
      <c r="AH224" s="114"/>
      <c r="AI224" s="117"/>
      <c r="AJ224" s="114"/>
      <c r="AK224" s="13"/>
      <c r="AL224" s="13"/>
    </row>
    <row r="225" spans="1:38" ht="12.75">
      <c r="A225" s="112"/>
      <c r="B225" s="116"/>
      <c r="C225" s="122"/>
      <c r="D225" s="119"/>
      <c r="E225" s="122"/>
      <c r="F225" s="119"/>
      <c r="G225" s="122"/>
      <c r="H225" s="122"/>
      <c r="I225" s="112"/>
      <c r="J225" s="112"/>
      <c r="K225" s="112"/>
      <c r="L225" s="112"/>
      <c r="M225" s="112"/>
      <c r="N225" s="112"/>
      <c r="O225" s="112"/>
      <c r="P225" s="112"/>
      <c r="Q225" s="112"/>
      <c r="R225" s="112"/>
      <c r="S225" s="119"/>
      <c r="T225" s="119"/>
      <c r="U225" s="119"/>
      <c r="V225" s="119"/>
      <c r="W225" s="119"/>
      <c r="X225" s="119"/>
      <c r="Y225" s="119"/>
      <c r="Z225" s="119"/>
      <c r="AA225" s="112"/>
      <c r="AB225" s="13"/>
      <c r="AC225" s="114"/>
      <c r="AD225" s="114"/>
      <c r="AE225" s="114"/>
      <c r="AF225" s="114"/>
      <c r="AG225" s="114"/>
      <c r="AH225" s="114"/>
      <c r="AI225" s="117"/>
      <c r="AJ225" s="114"/>
      <c r="AK225" s="13"/>
      <c r="AL225" s="16">
        <v>0</v>
      </c>
    </row>
    <row r="226" spans="1:38" ht="12.75">
      <c r="A226" s="109">
        <v>26</v>
      </c>
      <c r="B226" s="110" t="s">
        <v>136</v>
      </c>
      <c r="C226" s="111" t="s">
        <v>338</v>
      </c>
      <c r="D226" s="109">
        <v>4</v>
      </c>
      <c r="E226" s="111">
        <v>90</v>
      </c>
      <c r="F226" s="109">
        <v>101122</v>
      </c>
      <c r="G226" s="111">
        <v>4</v>
      </c>
      <c r="H226" s="111">
        <v>1</v>
      </c>
      <c r="I226" s="109" t="s">
        <v>134</v>
      </c>
      <c r="J226" s="109" t="s">
        <v>134</v>
      </c>
      <c r="K226" s="109" t="s">
        <v>134</v>
      </c>
      <c r="L226" s="109" t="s">
        <v>134</v>
      </c>
      <c r="M226" s="109" t="s">
        <v>134</v>
      </c>
      <c r="N226" s="109" t="s">
        <v>134</v>
      </c>
      <c r="O226" s="109" t="s">
        <v>134</v>
      </c>
      <c r="P226" s="109" t="s">
        <v>134</v>
      </c>
      <c r="Q226" s="109" t="s">
        <v>134</v>
      </c>
      <c r="R226" s="109" t="s">
        <v>134</v>
      </c>
      <c r="S226" s="109" t="s">
        <v>134</v>
      </c>
      <c r="T226" s="109" t="s">
        <v>134</v>
      </c>
      <c r="U226" s="109" t="s">
        <v>134</v>
      </c>
      <c r="V226" s="109" t="s">
        <v>134</v>
      </c>
      <c r="W226" s="109" t="s">
        <v>134</v>
      </c>
      <c r="X226" s="109" t="s">
        <v>134</v>
      </c>
      <c r="Y226" s="112"/>
      <c r="Z226" s="112"/>
      <c r="AA226" s="112"/>
      <c r="AB226" s="16">
        <v>8</v>
      </c>
      <c r="AC226" s="113">
        <v>120</v>
      </c>
      <c r="AD226" s="114"/>
      <c r="AE226" s="113">
        <v>120</v>
      </c>
      <c r="AF226" s="113">
        <v>240</v>
      </c>
      <c r="AG226" s="113">
        <v>275</v>
      </c>
      <c r="AH226" s="114"/>
      <c r="AI226" s="115">
        <v>35</v>
      </c>
      <c r="AJ226" s="114"/>
      <c r="AK226" s="16" t="s">
        <v>129</v>
      </c>
      <c r="AL226" s="16">
        <v>0</v>
      </c>
    </row>
    <row r="227" spans="1:38" ht="12.75">
      <c r="A227" s="112"/>
      <c r="B227" s="116"/>
      <c r="C227" s="111" t="s">
        <v>341</v>
      </c>
      <c r="D227" s="109">
        <v>4</v>
      </c>
      <c r="E227" s="111">
        <v>90</v>
      </c>
      <c r="F227" s="109">
        <v>101132</v>
      </c>
      <c r="G227" s="111">
        <v>10</v>
      </c>
      <c r="H227" s="111">
        <v>1</v>
      </c>
      <c r="I227" s="112"/>
      <c r="J227" s="112"/>
      <c r="K227" s="112"/>
      <c r="L227" s="112"/>
      <c r="M227" s="112"/>
      <c r="N227" s="112"/>
      <c r="O227" s="112"/>
      <c r="P227" s="119"/>
      <c r="Q227" s="119"/>
      <c r="R227" s="119"/>
      <c r="S227" s="109" t="s">
        <v>134</v>
      </c>
      <c r="T227" s="109" t="s">
        <v>134</v>
      </c>
      <c r="U227" s="109" t="s">
        <v>134</v>
      </c>
      <c r="V227" s="109" t="s">
        <v>134</v>
      </c>
      <c r="W227" s="109" t="s">
        <v>134</v>
      </c>
      <c r="X227" s="109" t="s">
        <v>134</v>
      </c>
      <c r="Y227" s="109" t="s">
        <v>134</v>
      </c>
      <c r="Z227" s="109" t="s">
        <v>134</v>
      </c>
      <c r="AA227" s="112"/>
      <c r="AB227" s="16">
        <v>20</v>
      </c>
      <c r="AC227" s="114"/>
      <c r="AD227" s="114"/>
      <c r="AE227" s="114"/>
      <c r="AF227" s="114"/>
      <c r="AG227" s="114"/>
      <c r="AH227" s="114"/>
      <c r="AI227" s="117"/>
      <c r="AJ227" s="114"/>
      <c r="AK227" s="16" t="e">
        <v>#N/A</v>
      </c>
      <c r="AL227" s="16">
        <v>0</v>
      </c>
    </row>
    <row r="228" spans="1:38" ht="12.75">
      <c r="A228" s="112"/>
      <c r="B228" s="116"/>
      <c r="C228" s="111" t="s">
        <v>350</v>
      </c>
      <c r="D228" s="109">
        <v>4</v>
      </c>
      <c r="E228" s="111">
        <v>90</v>
      </c>
      <c r="F228" s="109">
        <v>101142</v>
      </c>
      <c r="G228" s="111">
        <v>10</v>
      </c>
      <c r="H228" s="111">
        <v>1</v>
      </c>
      <c r="I228" s="112"/>
      <c r="J228" s="112"/>
      <c r="K228" s="112"/>
      <c r="L228" s="112"/>
      <c r="M228" s="112"/>
      <c r="N228" s="112"/>
      <c r="O228" s="112"/>
      <c r="P228" s="112"/>
      <c r="Q228" s="112"/>
      <c r="R228" s="112"/>
      <c r="S228" s="109" t="s">
        <v>134</v>
      </c>
      <c r="T228" s="109" t="s">
        <v>134</v>
      </c>
      <c r="U228" s="109" t="s">
        <v>134</v>
      </c>
      <c r="V228" s="109" t="s">
        <v>134</v>
      </c>
      <c r="W228" s="109" t="s">
        <v>134</v>
      </c>
      <c r="X228" s="109" t="s">
        <v>134</v>
      </c>
      <c r="Y228" s="109" t="s">
        <v>134</v>
      </c>
      <c r="Z228" s="109" t="s">
        <v>134</v>
      </c>
      <c r="AA228" s="112"/>
      <c r="AB228" s="16">
        <v>20</v>
      </c>
      <c r="AC228" s="114"/>
      <c r="AD228" s="114"/>
      <c r="AE228" s="114"/>
      <c r="AF228" s="114"/>
      <c r="AG228" s="114"/>
      <c r="AH228" s="114"/>
      <c r="AI228" s="117"/>
      <c r="AJ228" s="114"/>
      <c r="AK228" s="16" t="e">
        <v>#N/A</v>
      </c>
      <c r="AL228" s="16">
        <v>0</v>
      </c>
    </row>
    <row r="229" spans="1:38" ht="12.75">
      <c r="A229" s="112"/>
      <c r="B229" s="116"/>
      <c r="C229" s="111" t="s">
        <v>347</v>
      </c>
      <c r="D229" s="109">
        <v>1.5</v>
      </c>
      <c r="E229" s="111">
        <v>33.75</v>
      </c>
      <c r="F229" s="109">
        <v>114151</v>
      </c>
      <c r="G229" s="111">
        <v>60</v>
      </c>
      <c r="H229" s="111">
        <v>1</v>
      </c>
      <c r="I229" s="112"/>
      <c r="J229" s="112"/>
      <c r="K229" s="112"/>
      <c r="L229" s="112"/>
      <c r="M229" s="112"/>
      <c r="N229" s="112"/>
      <c r="O229" s="112"/>
      <c r="P229" s="109">
        <v>3</v>
      </c>
      <c r="Q229" s="109">
        <v>3</v>
      </c>
      <c r="R229" s="109">
        <v>3</v>
      </c>
      <c r="S229" s="109">
        <v>3</v>
      </c>
      <c r="T229" s="109">
        <v>3</v>
      </c>
      <c r="U229" s="109">
        <v>3</v>
      </c>
      <c r="V229" s="109">
        <v>3</v>
      </c>
      <c r="W229" s="109">
        <v>3</v>
      </c>
      <c r="X229" s="109">
        <v>3</v>
      </c>
      <c r="Y229" s="109">
        <v>3</v>
      </c>
      <c r="Z229" s="112"/>
      <c r="AA229" s="108"/>
      <c r="AB229" s="16">
        <v>30</v>
      </c>
      <c r="AC229" s="114"/>
      <c r="AD229" s="114"/>
      <c r="AE229" s="114"/>
      <c r="AF229" s="114"/>
      <c r="AG229" s="114"/>
      <c r="AH229" s="114"/>
      <c r="AI229" s="117"/>
      <c r="AJ229" s="114"/>
      <c r="AK229" s="16" t="e">
        <v>#N/A</v>
      </c>
      <c r="AL229" s="16">
        <v>30</v>
      </c>
    </row>
    <row r="230" spans="1:38" ht="12.75">
      <c r="A230" s="112"/>
      <c r="B230" s="116"/>
      <c r="C230" s="111" t="s">
        <v>348</v>
      </c>
      <c r="D230" s="109">
        <v>0.5</v>
      </c>
      <c r="E230" s="111">
        <v>16</v>
      </c>
      <c r="F230" s="109">
        <v>114151</v>
      </c>
      <c r="G230" s="111">
        <v>30</v>
      </c>
      <c r="H230" s="111">
        <v>1.1000000000000001</v>
      </c>
      <c r="I230" s="112"/>
      <c r="J230" s="112"/>
      <c r="K230" s="112"/>
      <c r="L230" s="112"/>
      <c r="M230" s="112"/>
      <c r="N230" s="112"/>
      <c r="O230" s="112"/>
      <c r="P230" s="112"/>
      <c r="Q230" s="112"/>
      <c r="R230" s="112"/>
      <c r="S230" s="112"/>
      <c r="T230" s="112"/>
      <c r="U230" s="112"/>
      <c r="V230" s="112"/>
      <c r="W230" s="112"/>
      <c r="X230" s="112"/>
      <c r="Y230" s="112"/>
      <c r="Z230" s="112"/>
      <c r="AA230" s="108"/>
      <c r="AB230" s="16">
        <v>11</v>
      </c>
      <c r="AC230" s="114"/>
      <c r="AD230" s="114"/>
      <c r="AE230" s="114"/>
      <c r="AF230" s="114"/>
      <c r="AG230" s="114"/>
      <c r="AH230" s="114"/>
      <c r="AI230" s="117"/>
      <c r="AJ230" s="114"/>
      <c r="AK230" s="16" t="e">
        <v>#N/A</v>
      </c>
      <c r="AL230" s="16">
        <v>0</v>
      </c>
    </row>
    <row r="231" spans="1:38" ht="12.75">
      <c r="A231" s="119"/>
      <c r="B231" s="120"/>
      <c r="C231" s="111" t="s">
        <v>348</v>
      </c>
      <c r="D231" s="109">
        <v>0.5</v>
      </c>
      <c r="E231" s="111">
        <v>16</v>
      </c>
      <c r="F231" s="109">
        <v>114151</v>
      </c>
      <c r="G231" s="111">
        <v>30</v>
      </c>
      <c r="H231" s="111">
        <v>1.1000000000000001</v>
      </c>
      <c r="I231" s="119"/>
      <c r="J231" s="119"/>
      <c r="K231" s="119"/>
      <c r="L231" s="119"/>
      <c r="M231" s="119"/>
      <c r="N231" s="119"/>
      <c r="O231" s="119"/>
      <c r="P231" s="119"/>
      <c r="Q231" s="119"/>
      <c r="R231" s="119"/>
      <c r="S231" s="119"/>
      <c r="T231" s="119"/>
      <c r="U231" s="119"/>
      <c r="V231" s="119"/>
      <c r="W231" s="119"/>
      <c r="X231" s="119"/>
      <c r="Y231" s="112"/>
      <c r="Z231" s="112"/>
      <c r="AA231" s="108"/>
      <c r="AB231" s="16">
        <v>11</v>
      </c>
      <c r="AC231" s="124"/>
      <c r="AD231" s="114"/>
      <c r="AE231" s="124"/>
      <c r="AF231" s="124"/>
      <c r="AG231" s="124"/>
      <c r="AH231" s="114"/>
      <c r="AI231" s="128"/>
      <c r="AJ231" s="114"/>
      <c r="AK231" s="16" t="e">
        <v>#N/A</v>
      </c>
      <c r="AL231" s="16">
        <v>0</v>
      </c>
    </row>
    <row r="232" spans="1:38" ht="12.75">
      <c r="A232" s="112"/>
      <c r="B232" s="116"/>
      <c r="C232" s="111" t="s">
        <v>447</v>
      </c>
      <c r="D232" s="109">
        <v>4</v>
      </c>
      <c r="E232" s="111">
        <v>90</v>
      </c>
      <c r="F232" s="109">
        <v>601141</v>
      </c>
      <c r="G232" s="111">
        <v>10</v>
      </c>
      <c r="H232" s="111">
        <v>1</v>
      </c>
      <c r="I232" s="18"/>
      <c r="J232" s="18"/>
      <c r="K232" s="112"/>
      <c r="L232" s="112"/>
      <c r="M232" s="112"/>
      <c r="N232" s="109" t="s">
        <v>134</v>
      </c>
      <c r="O232" s="112"/>
      <c r="P232" s="112"/>
      <c r="Q232" s="112"/>
      <c r="R232" s="112"/>
      <c r="S232" s="119"/>
      <c r="T232" s="119"/>
      <c r="U232" s="119"/>
      <c r="V232" s="119"/>
      <c r="W232" s="119"/>
      <c r="X232" s="119"/>
      <c r="Y232" s="119"/>
      <c r="Z232" s="119"/>
      <c r="AA232" s="112"/>
      <c r="AB232" s="16">
        <v>20</v>
      </c>
      <c r="AC232" s="114"/>
      <c r="AD232" s="114"/>
      <c r="AE232" s="114"/>
      <c r="AF232" s="114"/>
      <c r="AG232" s="114"/>
      <c r="AH232" s="114"/>
      <c r="AI232" s="117"/>
      <c r="AJ232" s="114"/>
      <c r="AK232" s="16" t="e">
        <v>#N/A</v>
      </c>
      <c r="AL232" s="16">
        <v>0</v>
      </c>
    </row>
    <row r="233" spans="1:38" ht="12.75">
      <c r="A233" s="112"/>
      <c r="B233" s="116"/>
      <c r="C233" s="111" t="s">
        <v>343</v>
      </c>
      <c r="D233" s="119"/>
      <c r="E233" s="122"/>
      <c r="F233" s="109">
        <v>101132</v>
      </c>
      <c r="G233" s="122"/>
      <c r="H233" s="122"/>
      <c r="I233" s="18"/>
      <c r="J233" s="18"/>
      <c r="K233" s="112"/>
      <c r="L233" s="112"/>
      <c r="M233" s="112"/>
      <c r="N233" s="112"/>
      <c r="O233" s="112"/>
      <c r="P233" s="112"/>
      <c r="Q233" s="112"/>
      <c r="R233" s="112"/>
      <c r="S233" s="119"/>
      <c r="T233" s="119"/>
      <c r="U233" s="119"/>
      <c r="V233" s="119"/>
      <c r="W233" s="119"/>
      <c r="X233" s="119"/>
      <c r="Y233" s="119"/>
      <c r="Z233" s="119"/>
      <c r="AA233" s="112"/>
      <c r="AB233" s="13"/>
      <c r="AC233" s="114"/>
      <c r="AD233" s="114"/>
      <c r="AE233" s="114"/>
      <c r="AF233" s="114"/>
      <c r="AG233" s="114"/>
      <c r="AH233" s="114"/>
      <c r="AI233" s="117"/>
      <c r="AJ233" s="114"/>
      <c r="AK233" s="13"/>
      <c r="AL233" s="13"/>
    </row>
    <row r="234" spans="1:38" ht="12.75">
      <c r="A234" s="112"/>
      <c r="B234" s="116"/>
      <c r="C234" s="122"/>
      <c r="D234" s="119"/>
      <c r="E234" s="122"/>
      <c r="F234" s="119"/>
      <c r="G234" s="122"/>
      <c r="H234" s="122"/>
      <c r="I234" s="112"/>
      <c r="J234" s="112"/>
      <c r="K234" s="112"/>
      <c r="L234" s="112"/>
      <c r="M234" s="112"/>
      <c r="N234" s="112"/>
      <c r="O234" s="112"/>
      <c r="P234" s="119"/>
      <c r="Q234" s="119"/>
      <c r="R234" s="119"/>
      <c r="S234" s="119"/>
      <c r="T234" s="119"/>
      <c r="U234" s="119"/>
      <c r="V234" s="119"/>
      <c r="W234" s="119"/>
      <c r="X234" s="119"/>
      <c r="Y234" s="119"/>
      <c r="Z234" s="112"/>
      <c r="AA234" s="112"/>
      <c r="AB234" s="13"/>
      <c r="AC234" s="114"/>
      <c r="AD234" s="114"/>
      <c r="AE234" s="114"/>
      <c r="AF234" s="114"/>
      <c r="AG234" s="114"/>
      <c r="AH234" s="114"/>
      <c r="AI234" s="117"/>
      <c r="AJ234" s="114"/>
      <c r="AK234" s="13"/>
      <c r="AL234" s="16">
        <v>0</v>
      </c>
    </row>
    <row r="235" spans="1:38" ht="12.75">
      <c r="A235" s="109">
        <v>27</v>
      </c>
      <c r="B235" s="110" t="s">
        <v>140</v>
      </c>
      <c r="C235" s="111" t="s">
        <v>338</v>
      </c>
      <c r="D235" s="109">
        <v>4</v>
      </c>
      <c r="E235" s="111">
        <v>90</v>
      </c>
      <c r="F235" s="109">
        <v>101122</v>
      </c>
      <c r="G235" s="111">
        <v>3</v>
      </c>
      <c r="H235" s="111">
        <v>1</v>
      </c>
      <c r="I235" s="109" t="s">
        <v>134</v>
      </c>
      <c r="J235" s="109" t="s">
        <v>134</v>
      </c>
      <c r="K235" s="109" t="s">
        <v>134</v>
      </c>
      <c r="L235" s="109" t="s">
        <v>134</v>
      </c>
      <c r="M235" s="109" t="s">
        <v>134</v>
      </c>
      <c r="N235" s="109" t="s">
        <v>134</v>
      </c>
      <c r="O235" s="109" t="s">
        <v>134</v>
      </c>
      <c r="P235" s="109" t="s">
        <v>134</v>
      </c>
      <c r="Q235" s="109" t="s">
        <v>134</v>
      </c>
      <c r="R235" s="109" t="s">
        <v>134</v>
      </c>
      <c r="S235" s="109" t="s">
        <v>134</v>
      </c>
      <c r="T235" s="109" t="s">
        <v>134</v>
      </c>
      <c r="U235" s="109" t="s">
        <v>134</v>
      </c>
      <c r="V235" s="109" t="s">
        <v>134</v>
      </c>
      <c r="W235" s="109" t="s">
        <v>134</v>
      </c>
      <c r="X235" s="109" t="s">
        <v>134</v>
      </c>
      <c r="Y235" s="112"/>
      <c r="Z235" s="112"/>
      <c r="AA235" s="112"/>
      <c r="AB235" s="16">
        <v>6</v>
      </c>
      <c r="AC235" s="113">
        <v>62</v>
      </c>
      <c r="AD235" s="114"/>
      <c r="AE235" s="114"/>
      <c r="AF235" s="113">
        <v>62</v>
      </c>
      <c r="AG235" s="113">
        <v>75</v>
      </c>
      <c r="AH235" s="114"/>
      <c r="AI235" s="115">
        <v>13</v>
      </c>
      <c r="AJ235" s="114"/>
      <c r="AK235" s="16" t="s">
        <v>129</v>
      </c>
      <c r="AL235" s="16">
        <v>0</v>
      </c>
    </row>
    <row r="236" spans="1:38" ht="12.75">
      <c r="A236" s="112"/>
      <c r="B236" s="116"/>
      <c r="C236" s="111" t="s">
        <v>448</v>
      </c>
      <c r="D236" s="109">
        <v>2</v>
      </c>
      <c r="E236" s="111">
        <v>45</v>
      </c>
      <c r="F236" s="109">
        <v>101122</v>
      </c>
      <c r="G236" s="111">
        <v>35</v>
      </c>
      <c r="H236" s="111">
        <v>1</v>
      </c>
      <c r="I236" s="112"/>
      <c r="J236" s="112"/>
      <c r="K236" s="109">
        <v>4</v>
      </c>
      <c r="L236" s="109">
        <v>4</v>
      </c>
      <c r="M236" s="109">
        <v>4</v>
      </c>
      <c r="N236" s="109">
        <v>4</v>
      </c>
      <c r="O236" s="109">
        <v>4</v>
      </c>
      <c r="P236" s="109">
        <v>4</v>
      </c>
      <c r="Q236" s="109">
        <v>4</v>
      </c>
      <c r="R236" s="109">
        <v>4</v>
      </c>
      <c r="S236" s="109">
        <v>4</v>
      </c>
      <c r="T236" s="109">
        <v>4</v>
      </c>
      <c r="U236" s="112"/>
      <c r="V236" s="112"/>
      <c r="W236" s="112"/>
      <c r="X236" s="112"/>
      <c r="Y236" s="112"/>
      <c r="Z236" s="112"/>
      <c r="AA236" s="112"/>
      <c r="AB236" s="16">
        <v>40</v>
      </c>
      <c r="AC236" s="114"/>
      <c r="AD236" s="114"/>
      <c r="AE236" s="114"/>
      <c r="AF236" s="114"/>
      <c r="AG236" s="114"/>
      <c r="AH236" s="114"/>
      <c r="AI236" s="117"/>
      <c r="AJ236" s="114"/>
      <c r="AK236" s="16" t="e">
        <v>#N/A</v>
      </c>
      <c r="AL236" s="16">
        <v>40</v>
      </c>
    </row>
    <row r="237" spans="1:38" ht="12.75">
      <c r="A237" s="112"/>
      <c r="B237" s="116"/>
      <c r="C237" s="111" t="s">
        <v>341</v>
      </c>
      <c r="D237" s="109">
        <v>4</v>
      </c>
      <c r="E237" s="111">
        <v>90</v>
      </c>
      <c r="F237" s="109">
        <v>101132</v>
      </c>
      <c r="G237" s="111">
        <v>8</v>
      </c>
      <c r="H237" s="111">
        <v>1</v>
      </c>
      <c r="I237" s="112"/>
      <c r="J237" s="112"/>
      <c r="K237" s="112"/>
      <c r="L237" s="112"/>
      <c r="M237" s="112"/>
      <c r="N237" s="119"/>
      <c r="O237" s="112"/>
      <c r="P237" s="112"/>
      <c r="Q237" s="112"/>
      <c r="R237" s="112"/>
      <c r="S237" s="109" t="s">
        <v>134</v>
      </c>
      <c r="T237" s="109" t="s">
        <v>134</v>
      </c>
      <c r="U237" s="109" t="s">
        <v>134</v>
      </c>
      <c r="V237" s="109" t="s">
        <v>134</v>
      </c>
      <c r="W237" s="109" t="s">
        <v>134</v>
      </c>
      <c r="X237" s="109" t="s">
        <v>134</v>
      </c>
      <c r="Y237" s="109" t="s">
        <v>134</v>
      </c>
      <c r="Z237" s="109" t="s">
        <v>134</v>
      </c>
      <c r="AA237" s="112"/>
      <c r="AB237" s="16">
        <v>16</v>
      </c>
      <c r="AC237" s="114"/>
      <c r="AD237" s="114"/>
      <c r="AE237" s="114"/>
      <c r="AF237" s="114"/>
      <c r="AG237" s="114"/>
      <c r="AH237" s="114"/>
      <c r="AI237" s="117"/>
      <c r="AJ237" s="114"/>
      <c r="AK237" s="16" t="e">
        <v>#N/A</v>
      </c>
      <c r="AL237" s="16">
        <v>0</v>
      </c>
    </row>
    <row r="238" spans="1:38" ht="12.75">
      <c r="A238" s="112"/>
      <c r="B238" s="116"/>
      <c r="C238" s="18"/>
      <c r="D238" s="112"/>
      <c r="E238" s="18"/>
      <c r="F238" s="112"/>
      <c r="G238" s="18"/>
      <c r="H238" s="18"/>
      <c r="I238" s="112"/>
      <c r="J238" s="112"/>
      <c r="K238" s="112"/>
      <c r="L238" s="112"/>
      <c r="M238" s="112"/>
      <c r="N238" s="112"/>
      <c r="O238" s="112"/>
      <c r="P238" s="112"/>
      <c r="Q238" s="112"/>
      <c r="R238" s="112"/>
      <c r="S238" s="112"/>
      <c r="T238" s="112"/>
      <c r="U238" s="112"/>
      <c r="V238" s="112"/>
      <c r="W238" s="112"/>
      <c r="X238" s="112"/>
      <c r="Y238" s="112"/>
      <c r="Z238" s="112"/>
      <c r="AA238" s="112"/>
      <c r="AB238" s="108"/>
      <c r="AC238" s="114"/>
      <c r="AD238" s="114"/>
      <c r="AE238" s="114"/>
      <c r="AF238" s="114"/>
      <c r="AG238" s="114"/>
      <c r="AH238" s="114"/>
      <c r="AI238" s="117"/>
      <c r="AJ238" s="114"/>
      <c r="AK238" s="108"/>
      <c r="AL238" s="16">
        <v>0</v>
      </c>
    </row>
    <row r="239" spans="1:38" ht="12.75">
      <c r="A239" s="109">
        <v>28</v>
      </c>
      <c r="B239" s="110" t="s">
        <v>142</v>
      </c>
      <c r="C239" s="111" t="s">
        <v>338</v>
      </c>
      <c r="D239" s="109">
        <v>4</v>
      </c>
      <c r="E239" s="111">
        <v>90</v>
      </c>
      <c r="F239" s="109">
        <v>101122</v>
      </c>
      <c r="G239" s="111">
        <v>3</v>
      </c>
      <c r="H239" s="111">
        <v>1</v>
      </c>
      <c r="I239" s="109" t="s">
        <v>134</v>
      </c>
      <c r="J239" s="109" t="s">
        <v>134</v>
      </c>
      <c r="K239" s="109" t="s">
        <v>134</v>
      </c>
      <c r="L239" s="109" t="s">
        <v>134</v>
      </c>
      <c r="M239" s="109" t="s">
        <v>134</v>
      </c>
      <c r="N239" s="109" t="s">
        <v>134</v>
      </c>
      <c r="O239" s="109" t="s">
        <v>134</v>
      </c>
      <c r="P239" s="109" t="s">
        <v>134</v>
      </c>
      <c r="Q239" s="109" t="s">
        <v>134</v>
      </c>
      <c r="R239" s="109" t="s">
        <v>134</v>
      </c>
      <c r="S239" s="109" t="s">
        <v>134</v>
      </c>
      <c r="T239" s="109" t="s">
        <v>134</v>
      </c>
      <c r="U239" s="109" t="s">
        <v>134</v>
      </c>
      <c r="V239" s="109" t="s">
        <v>134</v>
      </c>
      <c r="W239" s="109" t="s">
        <v>134</v>
      </c>
      <c r="X239" s="109" t="s">
        <v>134</v>
      </c>
      <c r="Y239" s="112"/>
      <c r="Z239" s="112"/>
      <c r="AA239" s="112"/>
      <c r="AB239" s="16">
        <v>6</v>
      </c>
      <c r="AC239" s="113">
        <v>46</v>
      </c>
      <c r="AD239" s="113">
        <v>32</v>
      </c>
      <c r="AE239" s="114"/>
      <c r="AF239" s="113">
        <v>78</v>
      </c>
      <c r="AG239" s="113">
        <v>135</v>
      </c>
      <c r="AH239" s="114"/>
      <c r="AI239" s="115">
        <v>57</v>
      </c>
      <c r="AJ239" s="114"/>
      <c r="AK239" s="16" t="s">
        <v>129</v>
      </c>
      <c r="AL239" s="16">
        <v>0</v>
      </c>
    </row>
    <row r="240" spans="1:38" ht="12.75">
      <c r="A240" s="112"/>
      <c r="B240" s="116"/>
      <c r="C240" s="111" t="s">
        <v>449</v>
      </c>
      <c r="D240" s="109">
        <v>2</v>
      </c>
      <c r="E240" s="111">
        <v>45</v>
      </c>
      <c r="F240" s="109">
        <v>101132</v>
      </c>
      <c r="G240" s="111">
        <v>53</v>
      </c>
      <c r="H240" s="111">
        <v>1</v>
      </c>
      <c r="I240" s="109">
        <v>4</v>
      </c>
      <c r="J240" s="109">
        <v>4</v>
      </c>
      <c r="K240" s="109">
        <v>4</v>
      </c>
      <c r="L240" s="109">
        <v>4</v>
      </c>
      <c r="M240" s="109">
        <v>4</v>
      </c>
      <c r="N240" s="109">
        <v>4</v>
      </c>
      <c r="O240" s="109">
        <v>4</v>
      </c>
      <c r="P240" s="109">
        <v>4</v>
      </c>
      <c r="Q240" s="109">
        <v>4</v>
      </c>
      <c r="R240" s="109">
        <v>4</v>
      </c>
      <c r="S240" s="119"/>
      <c r="T240" s="119"/>
      <c r="U240" s="112"/>
      <c r="V240" s="112"/>
      <c r="W240" s="112"/>
      <c r="X240" s="112"/>
      <c r="Y240" s="112"/>
      <c r="Z240" s="112"/>
      <c r="AA240" s="112"/>
      <c r="AB240" s="16">
        <v>40</v>
      </c>
      <c r="AC240" s="114"/>
      <c r="AD240" s="114"/>
      <c r="AE240" s="114"/>
      <c r="AF240" s="114"/>
      <c r="AG240" s="114"/>
      <c r="AH240" s="114"/>
      <c r="AI240" s="117"/>
      <c r="AJ240" s="114"/>
      <c r="AK240" s="16" t="e">
        <v>#N/A</v>
      </c>
      <c r="AL240" s="16">
        <v>40</v>
      </c>
    </row>
    <row r="241" spans="1:38" ht="12.75">
      <c r="A241" s="112"/>
      <c r="B241" s="116"/>
      <c r="C241" s="111" t="s">
        <v>338</v>
      </c>
      <c r="D241" s="109">
        <v>5</v>
      </c>
      <c r="E241" s="111">
        <v>112.5</v>
      </c>
      <c r="F241" s="109" t="s">
        <v>377</v>
      </c>
      <c r="G241" s="111">
        <v>16</v>
      </c>
      <c r="H241" s="111">
        <v>1</v>
      </c>
      <c r="I241" s="112"/>
      <c r="J241" s="112"/>
      <c r="K241" s="112"/>
      <c r="L241" s="112"/>
      <c r="M241" s="112"/>
      <c r="N241" s="112"/>
      <c r="O241" s="112"/>
      <c r="P241" s="112"/>
      <c r="Q241" s="112"/>
      <c r="R241" s="112"/>
      <c r="S241" s="109" t="s">
        <v>134</v>
      </c>
      <c r="T241" s="109" t="s">
        <v>134</v>
      </c>
      <c r="U241" s="109" t="s">
        <v>134</v>
      </c>
      <c r="V241" s="109" t="s">
        <v>134</v>
      </c>
      <c r="W241" s="109" t="s">
        <v>134</v>
      </c>
      <c r="X241" s="119"/>
      <c r="Y241" s="119"/>
      <c r="Z241" s="119"/>
      <c r="AA241" s="112"/>
      <c r="AB241" s="16">
        <v>32</v>
      </c>
      <c r="AC241" s="114"/>
      <c r="AD241" s="114"/>
      <c r="AE241" s="114"/>
      <c r="AF241" s="114"/>
      <c r="AG241" s="114"/>
      <c r="AH241" s="114"/>
      <c r="AI241" s="117"/>
      <c r="AJ241" s="114"/>
      <c r="AK241" s="16" t="e">
        <v>#N/A</v>
      </c>
      <c r="AL241" s="16">
        <v>0</v>
      </c>
    </row>
    <row r="242" spans="1:38" ht="12.75">
      <c r="A242" s="112"/>
      <c r="B242" s="116"/>
      <c r="C242" s="18"/>
      <c r="D242" s="112"/>
      <c r="E242" s="18"/>
      <c r="F242" s="112"/>
      <c r="G242" s="18"/>
      <c r="H242" s="18"/>
      <c r="I242" s="112"/>
      <c r="J242" s="112"/>
      <c r="K242" s="112"/>
      <c r="L242" s="112"/>
      <c r="M242" s="112"/>
      <c r="N242" s="112"/>
      <c r="O242" s="112"/>
      <c r="P242" s="112"/>
      <c r="Q242" s="112"/>
      <c r="R242" s="112"/>
      <c r="S242" s="112"/>
      <c r="T242" s="112"/>
      <c r="U242" s="112"/>
      <c r="V242" s="112"/>
      <c r="W242" s="112"/>
      <c r="X242" s="112"/>
      <c r="Y242" s="112"/>
      <c r="Z242" s="112"/>
      <c r="AA242" s="112"/>
      <c r="AB242" s="108"/>
      <c r="AC242" s="114"/>
      <c r="AD242" s="114"/>
      <c r="AE242" s="114"/>
      <c r="AF242" s="114"/>
      <c r="AG242" s="114"/>
      <c r="AH242" s="114"/>
      <c r="AI242" s="117"/>
      <c r="AJ242" s="114"/>
      <c r="AK242" s="108"/>
      <c r="AL242" s="16">
        <v>0</v>
      </c>
    </row>
    <row r="243" spans="1:38" ht="12.75">
      <c r="A243" s="109">
        <v>29</v>
      </c>
      <c r="B243" s="110" t="s">
        <v>146</v>
      </c>
      <c r="C243" s="111" t="s">
        <v>451</v>
      </c>
      <c r="D243" s="109">
        <v>2</v>
      </c>
      <c r="E243" s="111">
        <v>45</v>
      </c>
      <c r="F243" s="109">
        <v>101122</v>
      </c>
      <c r="G243" s="111">
        <v>35</v>
      </c>
      <c r="H243" s="111">
        <v>1</v>
      </c>
      <c r="I243" s="109">
        <v>4</v>
      </c>
      <c r="J243" s="109">
        <v>4</v>
      </c>
      <c r="K243" s="109">
        <v>4</v>
      </c>
      <c r="L243" s="109">
        <v>4</v>
      </c>
      <c r="M243" s="109">
        <v>4</v>
      </c>
      <c r="N243" s="109">
        <v>4</v>
      </c>
      <c r="O243" s="109">
        <v>4</v>
      </c>
      <c r="P243" s="109">
        <v>4</v>
      </c>
      <c r="Q243" s="109">
        <v>4</v>
      </c>
      <c r="R243" s="109">
        <v>4</v>
      </c>
      <c r="S243" s="119"/>
      <c r="T243" s="119"/>
      <c r="U243" s="119"/>
      <c r="V243" s="119"/>
      <c r="W243" s="119"/>
      <c r="X243" s="119"/>
      <c r="Y243" s="112"/>
      <c r="Z243" s="112"/>
      <c r="AA243" s="112"/>
      <c r="AB243" s="16">
        <v>40</v>
      </c>
      <c r="AC243" s="113">
        <v>248</v>
      </c>
      <c r="AD243" s="124"/>
      <c r="AE243" s="113">
        <v>40</v>
      </c>
      <c r="AF243" s="113">
        <v>288</v>
      </c>
      <c r="AG243" s="113">
        <v>275</v>
      </c>
      <c r="AH243" s="113">
        <v>13</v>
      </c>
      <c r="AI243" s="128"/>
      <c r="AJ243" s="114"/>
      <c r="AK243" s="16" t="s">
        <v>129</v>
      </c>
      <c r="AL243" s="16">
        <v>40</v>
      </c>
    </row>
    <row r="244" spans="1:38" ht="12.75">
      <c r="A244" s="112"/>
      <c r="B244" s="116"/>
      <c r="C244" s="111" t="s">
        <v>316</v>
      </c>
      <c r="D244" s="109">
        <v>1</v>
      </c>
      <c r="E244" s="111">
        <v>32</v>
      </c>
      <c r="F244" s="109">
        <v>101122</v>
      </c>
      <c r="G244" s="111">
        <v>35</v>
      </c>
      <c r="H244" s="111">
        <v>1.2</v>
      </c>
      <c r="I244" s="119"/>
      <c r="J244" s="119"/>
      <c r="K244" s="109">
        <v>4</v>
      </c>
      <c r="L244" s="109">
        <v>4</v>
      </c>
      <c r="M244" s="109">
        <v>4</v>
      </c>
      <c r="N244" s="109">
        <v>4</v>
      </c>
      <c r="O244" s="109">
        <v>4</v>
      </c>
      <c r="P244" s="109">
        <v>4</v>
      </c>
      <c r="Q244" s="109">
        <v>4</v>
      </c>
      <c r="R244" s="109">
        <v>4</v>
      </c>
      <c r="S244" s="112"/>
      <c r="T244" s="112"/>
      <c r="U244" s="112"/>
      <c r="V244" s="112"/>
      <c r="W244" s="112"/>
      <c r="X244" s="112"/>
      <c r="Y244" s="112"/>
      <c r="Z244" s="112"/>
      <c r="AA244" s="112"/>
      <c r="AB244" s="16">
        <v>23</v>
      </c>
      <c r="AC244" s="114"/>
      <c r="AD244" s="114"/>
      <c r="AE244" s="114"/>
      <c r="AF244" s="114"/>
      <c r="AG244" s="114"/>
      <c r="AH244" s="114"/>
      <c r="AI244" s="117"/>
      <c r="AJ244" s="114"/>
      <c r="AK244" s="16" t="e">
        <v>#N/A</v>
      </c>
      <c r="AL244" s="16">
        <v>32</v>
      </c>
    </row>
    <row r="245" spans="1:38" ht="12.75">
      <c r="A245" s="112"/>
      <c r="B245" s="116"/>
      <c r="C245" s="111" t="s">
        <v>338</v>
      </c>
      <c r="D245" s="109">
        <v>4</v>
      </c>
      <c r="E245" s="111">
        <v>90</v>
      </c>
      <c r="F245" s="109">
        <v>101122</v>
      </c>
      <c r="G245" s="111">
        <v>4</v>
      </c>
      <c r="H245" s="111">
        <v>1</v>
      </c>
      <c r="I245" s="109" t="s">
        <v>134</v>
      </c>
      <c r="J245" s="109" t="s">
        <v>134</v>
      </c>
      <c r="K245" s="109" t="s">
        <v>134</v>
      </c>
      <c r="L245" s="109" t="s">
        <v>134</v>
      </c>
      <c r="M245" s="109" t="s">
        <v>134</v>
      </c>
      <c r="N245" s="109" t="s">
        <v>134</v>
      </c>
      <c r="O245" s="109" t="s">
        <v>134</v>
      </c>
      <c r="P245" s="109" t="s">
        <v>134</v>
      </c>
      <c r="Q245" s="109" t="s">
        <v>134</v>
      </c>
      <c r="R245" s="109" t="s">
        <v>134</v>
      </c>
      <c r="S245" s="109" t="s">
        <v>134</v>
      </c>
      <c r="T245" s="109" t="s">
        <v>134</v>
      </c>
      <c r="U245" s="109" t="s">
        <v>134</v>
      </c>
      <c r="V245" s="109" t="s">
        <v>134</v>
      </c>
      <c r="W245" s="109" t="s">
        <v>134</v>
      </c>
      <c r="X245" s="109" t="s">
        <v>134</v>
      </c>
      <c r="Y245" s="112"/>
      <c r="Z245" s="112"/>
      <c r="AA245" s="112"/>
      <c r="AB245" s="16">
        <v>8</v>
      </c>
      <c r="AC245" s="114"/>
      <c r="AD245" s="114"/>
      <c r="AE245" s="114"/>
      <c r="AF245" s="114"/>
      <c r="AG245" s="114"/>
      <c r="AH245" s="114"/>
      <c r="AI245" s="117"/>
      <c r="AJ245" s="114"/>
      <c r="AK245" s="16" t="e">
        <v>#N/A</v>
      </c>
      <c r="AL245" s="16">
        <v>0</v>
      </c>
    </row>
    <row r="246" spans="1:38" ht="12.75">
      <c r="A246" s="112"/>
      <c r="B246" s="116"/>
      <c r="C246" s="111" t="s">
        <v>359</v>
      </c>
      <c r="D246" s="109">
        <v>2</v>
      </c>
      <c r="E246" s="111">
        <v>45</v>
      </c>
      <c r="F246" s="109">
        <v>101132</v>
      </c>
      <c r="G246" s="111">
        <v>53</v>
      </c>
      <c r="H246" s="111">
        <v>1</v>
      </c>
      <c r="I246" s="109">
        <v>4</v>
      </c>
      <c r="J246" s="109">
        <v>4</v>
      </c>
      <c r="K246" s="109">
        <v>4</v>
      </c>
      <c r="L246" s="109">
        <v>4</v>
      </c>
      <c r="M246" s="109">
        <v>4</v>
      </c>
      <c r="N246" s="109">
        <v>4</v>
      </c>
      <c r="O246" s="109">
        <v>4</v>
      </c>
      <c r="P246" s="109">
        <v>4</v>
      </c>
      <c r="Q246" s="109">
        <v>4</v>
      </c>
      <c r="R246" s="109">
        <v>4</v>
      </c>
      <c r="S246" s="112"/>
      <c r="T246" s="112"/>
      <c r="U246" s="112"/>
      <c r="V246" s="112"/>
      <c r="W246" s="112"/>
      <c r="X246" s="112"/>
      <c r="Y246" s="112"/>
      <c r="Z246" s="112"/>
      <c r="AA246" s="112"/>
      <c r="AB246" s="16">
        <v>40</v>
      </c>
      <c r="AC246" s="114"/>
      <c r="AD246" s="114"/>
      <c r="AE246" s="114"/>
      <c r="AF246" s="114"/>
      <c r="AG246" s="114"/>
      <c r="AH246" s="114"/>
      <c r="AI246" s="117"/>
      <c r="AJ246" s="114"/>
      <c r="AK246" s="16" t="e">
        <v>#N/A</v>
      </c>
      <c r="AL246" s="16">
        <v>40</v>
      </c>
    </row>
    <row r="247" spans="1:38" ht="12.75">
      <c r="A247" s="119"/>
      <c r="B247" s="120"/>
      <c r="C247" s="111" t="s">
        <v>359</v>
      </c>
      <c r="D247" s="109">
        <v>1</v>
      </c>
      <c r="E247" s="111">
        <v>22.5</v>
      </c>
      <c r="F247" s="109">
        <v>101132</v>
      </c>
      <c r="G247" s="111">
        <v>27</v>
      </c>
      <c r="H247" s="111">
        <v>1</v>
      </c>
      <c r="I247" s="119"/>
      <c r="J247" s="119"/>
      <c r="K247" s="109">
        <v>4</v>
      </c>
      <c r="L247" s="109">
        <v>4</v>
      </c>
      <c r="M247" s="109">
        <v>4</v>
      </c>
      <c r="N247" s="109">
        <v>4</v>
      </c>
      <c r="O247" s="109">
        <v>4</v>
      </c>
      <c r="P247" s="109">
        <v>4</v>
      </c>
      <c r="Q247" s="109">
        <v>4</v>
      </c>
      <c r="R247" s="109">
        <v>4</v>
      </c>
      <c r="S247" s="112"/>
      <c r="T247" s="112"/>
      <c r="U247" s="112"/>
      <c r="V247" s="112"/>
      <c r="W247" s="112"/>
      <c r="X247" s="112"/>
      <c r="Y247" s="112"/>
      <c r="Z247" s="112"/>
      <c r="AA247" s="112"/>
      <c r="AB247" s="16">
        <v>20</v>
      </c>
      <c r="AC247" s="124"/>
      <c r="AD247" s="114"/>
      <c r="AE247" s="114"/>
      <c r="AF247" s="124"/>
      <c r="AG247" s="124"/>
      <c r="AH247" s="114"/>
      <c r="AI247" s="128"/>
      <c r="AJ247" s="114"/>
      <c r="AK247" s="16" t="e">
        <v>#N/A</v>
      </c>
      <c r="AL247" s="16">
        <v>32</v>
      </c>
    </row>
    <row r="248" spans="1:38" ht="12.75">
      <c r="A248" s="112"/>
      <c r="B248" s="116"/>
      <c r="C248" s="111" t="s">
        <v>347</v>
      </c>
      <c r="D248" s="109">
        <v>1.5</v>
      </c>
      <c r="E248" s="111">
        <v>33.75</v>
      </c>
      <c r="F248" s="109">
        <v>114153</v>
      </c>
      <c r="G248" s="111">
        <v>60</v>
      </c>
      <c r="H248" s="111">
        <v>1</v>
      </c>
      <c r="I248" s="112"/>
      <c r="J248" s="112"/>
      <c r="K248" s="119"/>
      <c r="L248" s="119"/>
      <c r="M248" s="119"/>
      <c r="N248" s="119"/>
      <c r="O248" s="119"/>
      <c r="P248" s="109">
        <v>3</v>
      </c>
      <c r="Q248" s="109">
        <v>3</v>
      </c>
      <c r="R248" s="109">
        <v>3</v>
      </c>
      <c r="S248" s="109">
        <v>3</v>
      </c>
      <c r="T248" s="109">
        <v>3</v>
      </c>
      <c r="U248" s="109">
        <v>3</v>
      </c>
      <c r="V248" s="109">
        <v>3</v>
      </c>
      <c r="W248" s="109">
        <v>3</v>
      </c>
      <c r="X248" s="109">
        <v>3</v>
      </c>
      <c r="Y248" s="109">
        <v>3</v>
      </c>
      <c r="Z248" s="112"/>
      <c r="AA248" s="108"/>
      <c r="AB248" s="16">
        <v>30</v>
      </c>
      <c r="AC248" s="114"/>
      <c r="AD248" s="114"/>
      <c r="AE248" s="114"/>
      <c r="AF248" s="114"/>
      <c r="AG248" s="114"/>
      <c r="AH248" s="114"/>
      <c r="AI248" s="117"/>
      <c r="AJ248" s="114"/>
      <c r="AK248" s="16" t="e">
        <v>#N/A</v>
      </c>
      <c r="AL248" s="16">
        <v>30</v>
      </c>
    </row>
    <row r="249" spans="1:38" ht="12.75">
      <c r="A249" s="112"/>
      <c r="B249" s="116"/>
      <c r="C249" s="111" t="s">
        <v>348</v>
      </c>
      <c r="D249" s="109">
        <v>0.5</v>
      </c>
      <c r="E249" s="111">
        <v>16</v>
      </c>
      <c r="F249" s="109">
        <v>114153</v>
      </c>
      <c r="G249" s="111">
        <v>30</v>
      </c>
      <c r="H249" s="111">
        <v>1.1000000000000001</v>
      </c>
      <c r="I249" s="119"/>
      <c r="J249" s="119"/>
      <c r="K249" s="119"/>
      <c r="L249" s="119"/>
      <c r="M249" s="119"/>
      <c r="N249" s="119"/>
      <c r="O249" s="119"/>
      <c r="P249" s="119"/>
      <c r="Q249" s="119"/>
      <c r="R249" s="119"/>
      <c r="S249" s="119"/>
      <c r="T249" s="119"/>
      <c r="U249" s="119"/>
      <c r="V249" s="109">
        <v>4</v>
      </c>
      <c r="W249" s="109">
        <v>4</v>
      </c>
      <c r="X249" s="109">
        <v>4</v>
      </c>
      <c r="Y249" s="109">
        <v>4</v>
      </c>
      <c r="Z249" s="112"/>
      <c r="AA249" s="108"/>
      <c r="AB249" s="16">
        <v>11</v>
      </c>
      <c r="AC249" s="114"/>
      <c r="AD249" s="114"/>
      <c r="AE249" s="114"/>
      <c r="AF249" s="114"/>
      <c r="AG249" s="114"/>
      <c r="AH249" s="114"/>
      <c r="AI249" s="117"/>
      <c r="AJ249" s="114"/>
      <c r="AK249" s="16" t="e">
        <v>#N/A</v>
      </c>
      <c r="AL249" s="16">
        <v>16</v>
      </c>
    </row>
    <row r="250" spans="1:38" ht="12.75">
      <c r="A250" s="112"/>
      <c r="B250" s="116"/>
      <c r="C250" s="111" t="s">
        <v>348</v>
      </c>
      <c r="D250" s="109">
        <v>0.5</v>
      </c>
      <c r="E250" s="111">
        <v>16</v>
      </c>
      <c r="F250" s="109">
        <v>114153</v>
      </c>
      <c r="G250" s="111">
        <v>30</v>
      </c>
      <c r="H250" s="111">
        <v>1.1000000000000001</v>
      </c>
      <c r="I250" s="119"/>
      <c r="J250" s="119"/>
      <c r="K250" s="119"/>
      <c r="L250" s="119"/>
      <c r="M250" s="119"/>
      <c r="N250" s="119"/>
      <c r="O250" s="119"/>
      <c r="P250" s="119"/>
      <c r="Q250" s="119"/>
      <c r="R250" s="119"/>
      <c r="S250" s="112"/>
      <c r="T250" s="112"/>
      <c r="U250" s="112"/>
      <c r="V250" s="109">
        <v>4</v>
      </c>
      <c r="W250" s="109">
        <v>4</v>
      </c>
      <c r="X250" s="109">
        <v>4</v>
      </c>
      <c r="Y250" s="109">
        <v>4</v>
      </c>
      <c r="Z250" s="112"/>
      <c r="AA250" s="108"/>
      <c r="AB250" s="16">
        <v>11</v>
      </c>
      <c r="AC250" s="114"/>
      <c r="AD250" s="114"/>
      <c r="AE250" s="114"/>
      <c r="AF250" s="114"/>
      <c r="AG250" s="114"/>
      <c r="AH250" s="114"/>
      <c r="AI250" s="117"/>
      <c r="AJ250" s="114"/>
      <c r="AK250" s="16" t="e">
        <v>#N/A</v>
      </c>
      <c r="AL250" s="16">
        <v>16</v>
      </c>
    </row>
    <row r="251" spans="1:38" ht="12.75">
      <c r="A251" s="112"/>
      <c r="B251" s="116"/>
      <c r="C251" s="111" t="s">
        <v>456</v>
      </c>
      <c r="D251" s="109">
        <v>3</v>
      </c>
      <c r="E251" s="111">
        <v>67.5</v>
      </c>
      <c r="F251" s="109">
        <v>501131</v>
      </c>
      <c r="G251" s="111">
        <v>14</v>
      </c>
      <c r="H251" s="111">
        <v>1.1000000000000001</v>
      </c>
      <c r="I251" s="112"/>
      <c r="J251" s="112"/>
      <c r="K251" s="119"/>
      <c r="L251" s="119"/>
      <c r="M251" s="119"/>
      <c r="N251" s="119"/>
      <c r="O251" s="119"/>
      <c r="P251" s="119"/>
      <c r="Q251" s="119"/>
      <c r="R251" s="119"/>
      <c r="S251" s="112"/>
      <c r="T251" s="112"/>
      <c r="U251" s="109">
        <v>15</v>
      </c>
      <c r="V251" s="109">
        <v>15</v>
      </c>
      <c r="W251" s="109">
        <v>15</v>
      </c>
      <c r="X251" s="109">
        <v>15</v>
      </c>
      <c r="Y251" s="112"/>
      <c r="Z251" s="112"/>
      <c r="AA251" s="112"/>
      <c r="AB251" s="16">
        <v>65</v>
      </c>
      <c r="AC251" s="114"/>
      <c r="AD251" s="114"/>
      <c r="AE251" s="114"/>
      <c r="AF251" s="114"/>
      <c r="AG251" s="114"/>
      <c r="AH251" s="114"/>
      <c r="AI251" s="117"/>
      <c r="AJ251" s="114"/>
      <c r="AK251" s="16" t="e">
        <v>#N/A</v>
      </c>
      <c r="AL251" s="16">
        <v>60</v>
      </c>
    </row>
    <row r="252" spans="1:38" ht="12.75">
      <c r="A252" s="112"/>
      <c r="B252" s="116"/>
      <c r="C252" s="111" t="s">
        <v>343</v>
      </c>
      <c r="D252" s="119"/>
      <c r="E252" s="122"/>
      <c r="F252" s="109">
        <v>101142</v>
      </c>
      <c r="G252" s="122"/>
      <c r="H252" s="122"/>
      <c r="I252" s="112"/>
      <c r="J252" s="112"/>
      <c r="K252" s="112"/>
      <c r="L252" s="112"/>
      <c r="M252" s="112"/>
      <c r="N252" s="112"/>
      <c r="O252" s="112"/>
      <c r="P252" s="119"/>
      <c r="Q252" s="119"/>
      <c r="R252" s="119"/>
      <c r="S252" s="119"/>
      <c r="T252" s="119"/>
      <c r="U252" s="119"/>
      <c r="V252" s="119"/>
      <c r="W252" s="119"/>
      <c r="X252" s="119"/>
      <c r="Y252" s="119"/>
      <c r="Z252" s="112"/>
      <c r="AA252" s="112"/>
      <c r="AB252" s="13"/>
      <c r="AC252" s="114"/>
      <c r="AD252" s="114"/>
      <c r="AE252" s="114"/>
      <c r="AF252" s="114"/>
      <c r="AG252" s="114"/>
      <c r="AH252" s="114"/>
      <c r="AI252" s="117"/>
      <c r="AJ252" s="114"/>
      <c r="AK252" s="13"/>
      <c r="AL252" s="13"/>
    </row>
    <row r="253" spans="1:38" ht="12.75">
      <c r="A253" s="112"/>
      <c r="B253" s="116"/>
      <c r="C253" s="122"/>
      <c r="D253" s="119"/>
      <c r="E253" s="122"/>
      <c r="F253" s="119"/>
      <c r="G253" s="122"/>
      <c r="H253" s="122"/>
      <c r="I253" s="112"/>
      <c r="J253" s="112"/>
      <c r="K253" s="112"/>
      <c r="L253" s="112"/>
      <c r="M253" s="112"/>
      <c r="N253" s="112"/>
      <c r="O253" s="112"/>
      <c r="P253" s="112"/>
      <c r="Q253" s="112"/>
      <c r="R253" s="112"/>
      <c r="S253" s="112"/>
      <c r="T253" s="112"/>
      <c r="U253" s="112"/>
      <c r="V253" s="119"/>
      <c r="W253" s="119"/>
      <c r="X253" s="119"/>
      <c r="Y253" s="119"/>
      <c r="Z253" s="112"/>
      <c r="AA253" s="112"/>
      <c r="AB253" s="13"/>
      <c r="AC253" s="114"/>
      <c r="AD253" s="114"/>
      <c r="AE253" s="114"/>
      <c r="AF253" s="114"/>
      <c r="AG253" s="114"/>
      <c r="AH253" s="114"/>
      <c r="AI253" s="117"/>
      <c r="AJ253" s="114"/>
      <c r="AK253" s="13"/>
      <c r="AL253" s="16">
        <v>0</v>
      </c>
    </row>
    <row r="254" spans="1:38" ht="12.75">
      <c r="A254" s="109">
        <v>30</v>
      </c>
      <c r="B254" s="110" t="s">
        <v>144</v>
      </c>
      <c r="C254" s="111" t="s">
        <v>338</v>
      </c>
      <c r="D254" s="109">
        <v>4</v>
      </c>
      <c r="E254" s="111">
        <v>90</v>
      </c>
      <c r="F254" s="109">
        <v>101122</v>
      </c>
      <c r="G254" s="111">
        <v>3</v>
      </c>
      <c r="H254" s="111">
        <v>1</v>
      </c>
      <c r="I254" s="109" t="s">
        <v>134</v>
      </c>
      <c r="J254" s="109" t="s">
        <v>134</v>
      </c>
      <c r="K254" s="109" t="s">
        <v>134</v>
      </c>
      <c r="L254" s="109" t="s">
        <v>134</v>
      </c>
      <c r="M254" s="109" t="s">
        <v>134</v>
      </c>
      <c r="N254" s="109" t="s">
        <v>134</v>
      </c>
      <c r="O254" s="109" t="s">
        <v>134</v>
      </c>
      <c r="P254" s="109" t="s">
        <v>134</v>
      </c>
      <c r="Q254" s="109" t="s">
        <v>134</v>
      </c>
      <c r="R254" s="109" t="s">
        <v>134</v>
      </c>
      <c r="S254" s="109" t="s">
        <v>134</v>
      </c>
      <c r="T254" s="109" t="s">
        <v>134</v>
      </c>
      <c r="U254" s="109" t="s">
        <v>134</v>
      </c>
      <c r="V254" s="109" t="s">
        <v>134</v>
      </c>
      <c r="W254" s="109" t="s">
        <v>134</v>
      </c>
      <c r="X254" s="109" t="s">
        <v>134</v>
      </c>
      <c r="Y254" s="119"/>
      <c r="Z254" s="112"/>
      <c r="AA254" s="112"/>
      <c r="AB254" s="16">
        <v>6</v>
      </c>
      <c r="AC254" s="113">
        <v>238</v>
      </c>
      <c r="AD254" s="114"/>
      <c r="AE254" s="114"/>
      <c r="AF254" s="113">
        <v>238</v>
      </c>
      <c r="AG254" s="113">
        <v>275</v>
      </c>
      <c r="AH254" s="114"/>
      <c r="AI254" s="115">
        <v>37</v>
      </c>
      <c r="AJ254" s="114"/>
      <c r="AK254" s="16" t="s">
        <v>129</v>
      </c>
      <c r="AL254" s="16">
        <v>0</v>
      </c>
    </row>
    <row r="255" spans="1:38" ht="12.75">
      <c r="A255" s="112"/>
      <c r="B255" s="116"/>
      <c r="C255" s="111" t="s">
        <v>347</v>
      </c>
      <c r="D255" s="109">
        <v>1.5</v>
      </c>
      <c r="E255" s="111">
        <v>33.75</v>
      </c>
      <c r="F255" s="109">
        <v>101153</v>
      </c>
      <c r="G255" s="111">
        <v>60</v>
      </c>
      <c r="H255" s="111">
        <v>1</v>
      </c>
      <c r="I255" s="112"/>
      <c r="J255" s="112"/>
      <c r="K255" s="112"/>
      <c r="L255" s="112"/>
      <c r="M255" s="112"/>
      <c r="N255" s="112"/>
      <c r="O255" s="112"/>
      <c r="P255" s="112"/>
      <c r="Q255" s="109">
        <v>4</v>
      </c>
      <c r="R255" s="109">
        <v>4</v>
      </c>
      <c r="S255" s="109">
        <v>4</v>
      </c>
      <c r="T255" s="109">
        <v>4</v>
      </c>
      <c r="U255" s="109">
        <v>4</v>
      </c>
      <c r="V255" s="109">
        <v>4</v>
      </c>
      <c r="W255" s="109">
        <v>4</v>
      </c>
      <c r="X255" s="109">
        <v>4</v>
      </c>
      <c r="Y255" s="112"/>
      <c r="Z255" s="112"/>
      <c r="AA255" s="112"/>
      <c r="AB255" s="16">
        <v>30</v>
      </c>
      <c r="AC255" s="114"/>
      <c r="AD255" s="114"/>
      <c r="AE255" s="114"/>
      <c r="AF255" s="114"/>
      <c r="AG255" s="114"/>
      <c r="AH255" s="114"/>
      <c r="AI255" s="117"/>
      <c r="AJ255" s="114"/>
      <c r="AK255" s="13"/>
      <c r="AL255" s="16">
        <v>32</v>
      </c>
    </row>
    <row r="256" spans="1:38" ht="12.75">
      <c r="A256" s="112"/>
      <c r="B256" s="116"/>
      <c r="C256" s="111" t="s">
        <v>348</v>
      </c>
      <c r="D256" s="109">
        <v>0.5</v>
      </c>
      <c r="E256" s="111">
        <v>16</v>
      </c>
      <c r="F256" s="109">
        <v>101153</v>
      </c>
      <c r="G256" s="111">
        <v>30</v>
      </c>
      <c r="H256" s="111">
        <v>1.1000000000000001</v>
      </c>
      <c r="I256" s="112"/>
      <c r="J256" s="112"/>
      <c r="K256" s="112"/>
      <c r="L256" s="112"/>
      <c r="M256" s="112"/>
      <c r="N256" s="112"/>
      <c r="O256" s="112"/>
      <c r="P256" s="112"/>
      <c r="Q256" s="112"/>
      <c r="R256" s="112"/>
      <c r="S256" s="112"/>
      <c r="T256" s="112"/>
      <c r="U256" s="109">
        <v>4</v>
      </c>
      <c r="V256" s="109">
        <v>4</v>
      </c>
      <c r="W256" s="109">
        <v>4</v>
      </c>
      <c r="X256" s="109">
        <v>4</v>
      </c>
      <c r="Y256" s="112"/>
      <c r="Z256" s="112"/>
      <c r="AA256" s="112"/>
      <c r="AB256" s="16">
        <v>11</v>
      </c>
      <c r="AC256" s="114"/>
      <c r="AD256" s="114"/>
      <c r="AE256" s="114"/>
      <c r="AF256" s="114"/>
      <c r="AG256" s="114"/>
      <c r="AH256" s="114"/>
      <c r="AI256" s="117"/>
      <c r="AJ256" s="114"/>
      <c r="AK256" s="108"/>
      <c r="AL256" s="16">
        <v>16</v>
      </c>
    </row>
    <row r="257" spans="1:38" ht="12.75">
      <c r="A257" s="119"/>
      <c r="B257" s="120"/>
      <c r="C257" s="111" t="s">
        <v>348</v>
      </c>
      <c r="D257" s="109">
        <v>0.5</v>
      </c>
      <c r="E257" s="111">
        <v>16</v>
      </c>
      <c r="F257" s="109">
        <v>101153</v>
      </c>
      <c r="G257" s="111">
        <v>30</v>
      </c>
      <c r="H257" s="111">
        <v>1.1000000000000001</v>
      </c>
      <c r="I257" s="119"/>
      <c r="J257" s="119"/>
      <c r="K257" s="119"/>
      <c r="L257" s="119"/>
      <c r="M257" s="119"/>
      <c r="N257" s="119"/>
      <c r="O257" s="119"/>
      <c r="P257" s="119"/>
      <c r="Q257" s="119"/>
      <c r="R257" s="119"/>
      <c r="S257" s="119"/>
      <c r="T257" s="119"/>
      <c r="U257" s="109">
        <v>4</v>
      </c>
      <c r="V257" s="109">
        <v>4</v>
      </c>
      <c r="W257" s="109">
        <v>4</v>
      </c>
      <c r="X257" s="109">
        <v>4</v>
      </c>
      <c r="Y257" s="112"/>
      <c r="Z257" s="112"/>
      <c r="AA257" s="112"/>
      <c r="AB257" s="16">
        <v>11</v>
      </c>
      <c r="AC257" s="124"/>
      <c r="AD257" s="114"/>
      <c r="AE257" s="114"/>
      <c r="AF257" s="124"/>
      <c r="AG257" s="124"/>
      <c r="AH257" s="114"/>
      <c r="AI257" s="128"/>
      <c r="AJ257" s="114"/>
      <c r="AK257" s="13"/>
      <c r="AL257" s="16">
        <v>16</v>
      </c>
    </row>
    <row r="258" spans="1:38" ht="12.75">
      <c r="A258" s="112"/>
      <c r="B258" s="116"/>
      <c r="C258" s="111" t="s">
        <v>347</v>
      </c>
      <c r="D258" s="109">
        <v>1.5</v>
      </c>
      <c r="E258" s="111">
        <v>33.75</v>
      </c>
      <c r="F258" s="109">
        <v>101154</v>
      </c>
      <c r="G258" s="111">
        <v>39</v>
      </c>
      <c r="H258" s="111">
        <v>1</v>
      </c>
      <c r="I258" s="112"/>
      <c r="J258" s="112"/>
      <c r="K258" s="112"/>
      <c r="L258" s="112"/>
      <c r="M258" s="112"/>
      <c r="N258" s="112"/>
      <c r="O258" s="112"/>
      <c r="P258" s="112"/>
      <c r="Q258" s="109">
        <v>4</v>
      </c>
      <c r="R258" s="109">
        <v>4</v>
      </c>
      <c r="S258" s="109">
        <v>4</v>
      </c>
      <c r="T258" s="109">
        <v>4</v>
      </c>
      <c r="U258" s="109">
        <v>4</v>
      </c>
      <c r="V258" s="109">
        <v>4</v>
      </c>
      <c r="W258" s="109">
        <v>4</v>
      </c>
      <c r="X258" s="109">
        <v>4</v>
      </c>
      <c r="Y258" s="112"/>
      <c r="Z258" s="112"/>
      <c r="AA258" s="112"/>
      <c r="AB258" s="16">
        <v>30</v>
      </c>
      <c r="AC258" s="114"/>
      <c r="AD258" s="114"/>
      <c r="AE258" s="114"/>
      <c r="AF258" s="114"/>
      <c r="AG258" s="114"/>
      <c r="AH258" s="114"/>
      <c r="AI258" s="117"/>
      <c r="AJ258" s="114"/>
      <c r="AK258" s="13"/>
      <c r="AL258" s="16">
        <v>32</v>
      </c>
    </row>
    <row r="259" spans="1:38" ht="12.75">
      <c r="A259" s="112"/>
      <c r="B259" s="116"/>
      <c r="C259" s="111" t="s">
        <v>348</v>
      </c>
      <c r="D259" s="109">
        <v>0.5</v>
      </c>
      <c r="E259" s="111">
        <v>16</v>
      </c>
      <c r="F259" s="109">
        <v>101154</v>
      </c>
      <c r="G259" s="111">
        <v>20</v>
      </c>
      <c r="H259" s="111">
        <v>0.85</v>
      </c>
      <c r="I259" s="112"/>
      <c r="J259" s="112"/>
      <c r="K259" s="112"/>
      <c r="L259" s="112"/>
      <c r="M259" s="112"/>
      <c r="N259" s="112"/>
      <c r="O259" s="112"/>
      <c r="P259" s="112"/>
      <c r="Q259" s="112"/>
      <c r="R259" s="112"/>
      <c r="S259" s="112"/>
      <c r="T259" s="112"/>
      <c r="U259" s="109">
        <v>4</v>
      </c>
      <c r="V259" s="109">
        <v>4</v>
      </c>
      <c r="W259" s="109">
        <v>4</v>
      </c>
      <c r="X259" s="109">
        <v>4</v>
      </c>
      <c r="Y259" s="112"/>
      <c r="Z259" s="112"/>
      <c r="AA259" s="112"/>
      <c r="AB259" s="16">
        <v>16</v>
      </c>
      <c r="AC259" s="114"/>
      <c r="AD259" s="114"/>
      <c r="AE259" s="114"/>
      <c r="AF259" s="114"/>
      <c r="AG259" s="114"/>
      <c r="AH259" s="114"/>
      <c r="AI259" s="117"/>
      <c r="AJ259" s="113" t="s">
        <v>340</v>
      </c>
      <c r="AK259" s="13"/>
      <c r="AL259" s="16">
        <v>16</v>
      </c>
    </row>
    <row r="260" spans="1:38" ht="12.75">
      <c r="A260" s="112"/>
      <c r="B260" s="116"/>
      <c r="C260" s="111" t="s">
        <v>347</v>
      </c>
      <c r="D260" s="109">
        <v>1.5</v>
      </c>
      <c r="E260" s="111">
        <v>33.75</v>
      </c>
      <c r="F260" s="109">
        <v>112154</v>
      </c>
      <c r="G260" s="111">
        <v>60</v>
      </c>
      <c r="H260" s="111">
        <v>1</v>
      </c>
      <c r="I260" s="112"/>
      <c r="J260" s="112"/>
      <c r="K260" s="112"/>
      <c r="L260" s="112"/>
      <c r="M260" s="112"/>
      <c r="N260" s="112"/>
      <c r="O260" s="112"/>
      <c r="P260" s="112"/>
      <c r="Q260" s="109">
        <v>3</v>
      </c>
      <c r="R260" s="109">
        <v>3</v>
      </c>
      <c r="S260" s="109">
        <v>3</v>
      </c>
      <c r="T260" s="109">
        <v>3</v>
      </c>
      <c r="U260" s="109">
        <v>3</v>
      </c>
      <c r="V260" s="109">
        <v>3</v>
      </c>
      <c r="W260" s="109">
        <v>3</v>
      </c>
      <c r="X260" s="109">
        <v>3</v>
      </c>
      <c r="Y260" s="109">
        <v>3</v>
      </c>
      <c r="Z260" s="109">
        <v>3</v>
      </c>
      <c r="AA260" s="112"/>
      <c r="AB260" s="16">
        <v>30</v>
      </c>
      <c r="AC260" s="114"/>
      <c r="AD260" s="114"/>
      <c r="AE260" s="114"/>
      <c r="AF260" s="114"/>
      <c r="AG260" s="114"/>
      <c r="AH260" s="114"/>
      <c r="AI260" s="117"/>
      <c r="AJ260" s="114"/>
      <c r="AK260" s="13"/>
      <c r="AL260" s="16">
        <v>30</v>
      </c>
    </row>
    <row r="261" spans="1:38" ht="12.75">
      <c r="A261" s="112"/>
      <c r="B261" s="116"/>
      <c r="C261" s="111" t="s">
        <v>348</v>
      </c>
      <c r="D261" s="109">
        <v>0.5</v>
      </c>
      <c r="E261" s="111">
        <v>16</v>
      </c>
      <c r="F261" s="109">
        <v>112154</v>
      </c>
      <c r="G261" s="111">
        <v>30</v>
      </c>
      <c r="H261" s="111">
        <v>1.1000000000000001</v>
      </c>
      <c r="I261" s="112"/>
      <c r="J261" s="112"/>
      <c r="K261" s="112"/>
      <c r="L261" s="112"/>
      <c r="M261" s="112"/>
      <c r="N261" s="112"/>
      <c r="O261" s="112"/>
      <c r="P261" s="112"/>
      <c r="Q261" s="119"/>
      <c r="R261" s="119"/>
      <c r="S261" s="119"/>
      <c r="T261" s="119"/>
      <c r="U261" s="119"/>
      <c r="V261" s="119"/>
      <c r="W261" s="109">
        <v>4</v>
      </c>
      <c r="X261" s="109">
        <v>4</v>
      </c>
      <c r="Y261" s="109">
        <v>4</v>
      </c>
      <c r="Z261" s="109">
        <v>4</v>
      </c>
      <c r="AA261" s="112"/>
      <c r="AB261" s="16">
        <v>22</v>
      </c>
      <c r="AC261" s="114"/>
      <c r="AD261" s="114"/>
      <c r="AE261" s="114"/>
      <c r="AF261" s="114"/>
      <c r="AG261" s="114"/>
      <c r="AH261" s="114"/>
      <c r="AI261" s="117"/>
      <c r="AJ261" s="113" t="s">
        <v>340</v>
      </c>
      <c r="AK261" s="13"/>
      <c r="AL261" s="16">
        <v>16</v>
      </c>
    </row>
    <row r="262" spans="1:38" ht="12.75">
      <c r="A262" s="112"/>
      <c r="B262" s="116"/>
      <c r="C262" s="111" t="s">
        <v>347</v>
      </c>
      <c r="D262" s="109">
        <v>1.5</v>
      </c>
      <c r="E262" s="111">
        <v>33.75</v>
      </c>
      <c r="F262" s="109">
        <v>112156</v>
      </c>
      <c r="G262" s="111">
        <v>60</v>
      </c>
      <c r="H262" s="111">
        <v>1</v>
      </c>
      <c r="I262" s="112"/>
      <c r="J262" s="112"/>
      <c r="K262" s="112"/>
      <c r="L262" s="112"/>
      <c r="M262" s="112"/>
      <c r="N262" s="112"/>
      <c r="O262" s="112"/>
      <c r="P262" s="112"/>
      <c r="Q262" s="109">
        <v>3</v>
      </c>
      <c r="R262" s="109">
        <v>3</v>
      </c>
      <c r="S262" s="109">
        <v>3</v>
      </c>
      <c r="T262" s="109">
        <v>3</v>
      </c>
      <c r="U262" s="109">
        <v>3</v>
      </c>
      <c r="V262" s="109">
        <v>3</v>
      </c>
      <c r="W262" s="109">
        <v>3</v>
      </c>
      <c r="X262" s="109">
        <v>3</v>
      </c>
      <c r="Y262" s="109">
        <v>3</v>
      </c>
      <c r="Z262" s="109">
        <v>3</v>
      </c>
      <c r="AA262" s="112"/>
      <c r="AB262" s="16">
        <v>30</v>
      </c>
      <c r="AC262" s="114"/>
      <c r="AD262" s="114"/>
      <c r="AE262" s="114"/>
      <c r="AF262" s="114"/>
      <c r="AG262" s="114"/>
      <c r="AH262" s="114"/>
      <c r="AI262" s="117"/>
      <c r="AJ262" s="114"/>
      <c r="AK262" s="13"/>
      <c r="AL262" s="16">
        <v>30</v>
      </c>
    </row>
    <row r="263" spans="1:38" ht="12.75">
      <c r="A263" s="112"/>
      <c r="B263" s="116"/>
      <c r="C263" s="111" t="s">
        <v>348</v>
      </c>
      <c r="D263" s="109">
        <v>0.5</v>
      </c>
      <c r="E263" s="111">
        <v>16</v>
      </c>
      <c r="F263" s="109">
        <v>112156</v>
      </c>
      <c r="G263" s="111">
        <v>30</v>
      </c>
      <c r="H263" s="111">
        <v>1.1000000000000001</v>
      </c>
      <c r="I263" s="112"/>
      <c r="J263" s="112"/>
      <c r="K263" s="112"/>
      <c r="L263" s="112"/>
      <c r="M263" s="112"/>
      <c r="N263" s="112"/>
      <c r="O263" s="112"/>
      <c r="P263" s="112"/>
      <c r="Q263" s="112"/>
      <c r="R263" s="112"/>
      <c r="S263" s="112"/>
      <c r="T263" s="112"/>
      <c r="U263" s="119"/>
      <c r="V263" s="119"/>
      <c r="W263" s="109">
        <v>4</v>
      </c>
      <c r="X263" s="109">
        <v>4</v>
      </c>
      <c r="Y263" s="109">
        <v>4</v>
      </c>
      <c r="Z263" s="109">
        <v>4</v>
      </c>
      <c r="AA263" s="112"/>
      <c r="AB263" s="16">
        <v>22</v>
      </c>
      <c r="AC263" s="114"/>
      <c r="AD263" s="114"/>
      <c r="AE263" s="114"/>
      <c r="AF263" s="114"/>
      <c r="AG263" s="114"/>
      <c r="AH263" s="114"/>
      <c r="AI263" s="117"/>
      <c r="AJ263" s="113" t="s">
        <v>340</v>
      </c>
      <c r="AK263" s="13"/>
      <c r="AL263" s="16">
        <v>16</v>
      </c>
    </row>
    <row r="264" spans="1:38" ht="12.75">
      <c r="A264" s="112"/>
      <c r="B264" s="116"/>
      <c r="C264" s="111" t="s">
        <v>460</v>
      </c>
      <c r="D264" s="109">
        <v>3</v>
      </c>
      <c r="E264" s="111">
        <v>67.5</v>
      </c>
      <c r="F264" s="109">
        <v>101132</v>
      </c>
      <c r="G264" s="111">
        <v>53</v>
      </c>
      <c r="H264" s="111">
        <v>1.1000000000000001</v>
      </c>
      <c r="I264" s="109">
        <v>4</v>
      </c>
      <c r="J264" s="109">
        <v>4</v>
      </c>
      <c r="K264" s="109">
        <v>4</v>
      </c>
      <c r="L264" s="109">
        <v>4</v>
      </c>
      <c r="M264" s="109">
        <v>4</v>
      </c>
      <c r="N264" s="109">
        <v>4</v>
      </c>
      <c r="O264" s="109">
        <v>4</v>
      </c>
      <c r="P264" s="109">
        <v>4</v>
      </c>
      <c r="Q264" s="109">
        <v>4</v>
      </c>
      <c r="R264" s="109">
        <v>4</v>
      </c>
      <c r="S264" s="119"/>
      <c r="T264" s="119"/>
      <c r="U264" s="119"/>
      <c r="V264" s="119"/>
      <c r="W264" s="119"/>
      <c r="X264" s="119"/>
      <c r="Y264" s="119"/>
      <c r="Z264" s="119"/>
      <c r="AA264" s="112"/>
      <c r="AB264" s="16">
        <v>30</v>
      </c>
      <c r="AC264" s="114"/>
      <c r="AD264" s="114"/>
      <c r="AE264" s="114"/>
      <c r="AF264" s="114"/>
      <c r="AG264" s="114"/>
      <c r="AH264" s="114"/>
      <c r="AI264" s="117"/>
      <c r="AJ264" s="114"/>
      <c r="AK264" s="13"/>
      <c r="AL264" s="13"/>
    </row>
    <row r="265" spans="1:38" ht="12.75">
      <c r="A265" s="112"/>
      <c r="B265" s="116"/>
      <c r="C265" s="122"/>
      <c r="D265" s="119"/>
      <c r="E265" s="122"/>
      <c r="F265" s="119"/>
      <c r="G265" s="122"/>
      <c r="H265" s="122"/>
      <c r="I265" s="112"/>
      <c r="J265" s="112"/>
      <c r="K265" s="112"/>
      <c r="L265" s="112"/>
      <c r="M265" s="112"/>
      <c r="N265" s="112"/>
      <c r="O265" s="112"/>
      <c r="P265" s="112"/>
      <c r="Q265" s="112"/>
      <c r="R265" s="112"/>
      <c r="S265" s="112"/>
      <c r="T265" s="112"/>
      <c r="U265" s="112"/>
      <c r="V265" s="112"/>
      <c r="W265" s="119"/>
      <c r="X265" s="119"/>
      <c r="Y265" s="119"/>
      <c r="Z265" s="119"/>
      <c r="AA265" s="112"/>
      <c r="AB265" s="13"/>
      <c r="AC265" s="114"/>
      <c r="AD265" s="114"/>
      <c r="AE265" s="114"/>
      <c r="AF265" s="114"/>
      <c r="AG265" s="114"/>
      <c r="AH265" s="114"/>
      <c r="AI265" s="117"/>
      <c r="AJ265" s="114"/>
      <c r="AK265" s="13"/>
      <c r="AL265" s="16">
        <v>0</v>
      </c>
    </row>
    <row r="266" spans="1:38" ht="12.75">
      <c r="A266" s="109">
        <v>31</v>
      </c>
      <c r="B266" s="110" t="s">
        <v>149</v>
      </c>
      <c r="C266" s="111" t="s">
        <v>338</v>
      </c>
      <c r="D266" s="109">
        <v>4</v>
      </c>
      <c r="E266" s="111">
        <v>90</v>
      </c>
      <c r="F266" s="109">
        <v>101122</v>
      </c>
      <c r="G266" s="111">
        <v>3</v>
      </c>
      <c r="H266" s="111">
        <v>1</v>
      </c>
      <c r="I266" s="109" t="s">
        <v>134</v>
      </c>
      <c r="J266" s="109" t="s">
        <v>134</v>
      </c>
      <c r="K266" s="109" t="s">
        <v>134</v>
      </c>
      <c r="L266" s="109" t="s">
        <v>134</v>
      </c>
      <c r="M266" s="109" t="s">
        <v>134</v>
      </c>
      <c r="N266" s="109" t="s">
        <v>134</v>
      </c>
      <c r="O266" s="109" t="s">
        <v>134</v>
      </c>
      <c r="P266" s="109" t="s">
        <v>134</v>
      </c>
      <c r="Q266" s="109" t="s">
        <v>134</v>
      </c>
      <c r="R266" s="109" t="s">
        <v>134</v>
      </c>
      <c r="S266" s="109" t="s">
        <v>134</v>
      </c>
      <c r="T266" s="109" t="s">
        <v>134</v>
      </c>
      <c r="U266" s="109" t="s">
        <v>134</v>
      </c>
      <c r="V266" s="109" t="s">
        <v>134</v>
      </c>
      <c r="W266" s="109" t="s">
        <v>134</v>
      </c>
      <c r="X266" s="109" t="s">
        <v>134</v>
      </c>
      <c r="Y266" s="119"/>
      <c r="Z266" s="119"/>
      <c r="AA266" s="112"/>
      <c r="AB266" s="16">
        <v>6</v>
      </c>
      <c r="AC266" s="113">
        <v>274</v>
      </c>
      <c r="AD266" s="114"/>
      <c r="AE266" s="114"/>
      <c r="AF266" s="113">
        <v>274</v>
      </c>
      <c r="AG266" s="113">
        <v>275</v>
      </c>
      <c r="AH266" s="114"/>
      <c r="AI266" s="115">
        <v>1</v>
      </c>
      <c r="AJ266" s="114"/>
      <c r="AK266" s="16" t="s">
        <v>129</v>
      </c>
      <c r="AL266" s="16">
        <v>0</v>
      </c>
    </row>
    <row r="267" spans="1:38" ht="12.75">
      <c r="A267" s="112"/>
      <c r="B267" s="116"/>
      <c r="C267" s="111" t="s">
        <v>347</v>
      </c>
      <c r="D267" s="109">
        <v>1.5</v>
      </c>
      <c r="E267" s="111">
        <v>33.75</v>
      </c>
      <c r="F267" s="109">
        <v>112157</v>
      </c>
      <c r="G267" s="111">
        <v>60</v>
      </c>
      <c r="H267" s="111">
        <v>1</v>
      </c>
      <c r="I267" s="18"/>
      <c r="J267" s="18"/>
      <c r="K267" s="18"/>
      <c r="L267" s="112"/>
      <c r="M267" s="112"/>
      <c r="N267" s="112"/>
      <c r="O267" s="112"/>
      <c r="P267" s="112"/>
      <c r="Q267" s="109">
        <v>3</v>
      </c>
      <c r="R267" s="109">
        <v>3</v>
      </c>
      <c r="S267" s="109">
        <v>3</v>
      </c>
      <c r="T267" s="109">
        <v>3</v>
      </c>
      <c r="U267" s="109">
        <v>3</v>
      </c>
      <c r="V267" s="109">
        <v>3</v>
      </c>
      <c r="W267" s="109">
        <v>3</v>
      </c>
      <c r="X267" s="109">
        <v>3</v>
      </c>
      <c r="Y267" s="109">
        <v>3</v>
      </c>
      <c r="Z267" s="109">
        <v>3</v>
      </c>
      <c r="AA267" s="112"/>
      <c r="AB267" s="16">
        <v>30</v>
      </c>
      <c r="AC267" s="114"/>
      <c r="AD267" s="114"/>
      <c r="AE267" s="114"/>
      <c r="AF267" s="114"/>
      <c r="AG267" s="114"/>
      <c r="AH267" s="114"/>
      <c r="AI267" s="117"/>
      <c r="AJ267" s="114"/>
      <c r="AK267" s="16" t="e">
        <v>#N/A</v>
      </c>
      <c r="AL267" s="16">
        <v>30</v>
      </c>
    </row>
    <row r="268" spans="1:38" ht="12.75">
      <c r="A268" s="112"/>
      <c r="B268" s="116"/>
      <c r="C268" s="111" t="s">
        <v>348</v>
      </c>
      <c r="D268" s="109">
        <v>0.5</v>
      </c>
      <c r="E268" s="111">
        <v>16</v>
      </c>
      <c r="F268" s="109">
        <v>112157</v>
      </c>
      <c r="G268" s="111">
        <v>30</v>
      </c>
      <c r="H268" s="111">
        <v>1.1000000000000001</v>
      </c>
      <c r="I268" s="18"/>
      <c r="J268" s="18"/>
      <c r="K268" s="18"/>
      <c r="L268" s="112"/>
      <c r="M268" s="112"/>
      <c r="N268" s="112"/>
      <c r="O268" s="112"/>
      <c r="P268" s="112"/>
      <c r="Q268" s="112"/>
      <c r="R268" s="112"/>
      <c r="S268" s="112"/>
      <c r="T268" s="112"/>
      <c r="U268" s="112"/>
      <c r="V268" s="112"/>
      <c r="W268" s="109">
        <v>4</v>
      </c>
      <c r="X268" s="109">
        <v>4</v>
      </c>
      <c r="Y268" s="109">
        <v>4</v>
      </c>
      <c r="Z268" s="109">
        <v>4</v>
      </c>
      <c r="AA268" s="112"/>
      <c r="AB268" s="16">
        <v>22</v>
      </c>
      <c r="AC268" s="114"/>
      <c r="AD268" s="114"/>
      <c r="AE268" s="114"/>
      <c r="AF268" s="114"/>
      <c r="AG268" s="114"/>
      <c r="AH268" s="114"/>
      <c r="AI268" s="117"/>
      <c r="AJ268" s="113" t="s">
        <v>340</v>
      </c>
      <c r="AK268" s="16" t="e">
        <v>#N/A</v>
      </c>
      <c r="AL268" s="16">
        <v>16</v>
      </c>
    </row>
    <row r="269" spans="1:38" ht="12.75">
      <c r="A269" s="112"/>
      <c r="B269" s="116"/>
      <c r="C269" s="111" t="s">
        <v>347</v>
      </c>
      <c r="D269" s="109">
        <v>1.5</v>
      </c>
      <c r="E269" s="111">
        <v>33.75</v>
      </c>
      <c r="F269" s="109">
        <v>114152</v>
      </c>
      <c r="G269" s="111">
        <v>50</v>
      </c>
      <c r="H269" s="111">
        <v>1</v>
      </c>
      <c r="I269" s="112"/>
      <c r="J269" s="112"/>
      <c r="K269" s="112"/>
      <c r="L269" s="112"/>
      <c r="M269" s="112"/>
      <c r="N269" s="112"/>
      <c r="O269" s="112"/>
      <c r="P269" s="109">
        <v>3</v>
      </c>
      <c r="Q269" s="109">
        <v>3</v>
      </c>
      <c r="R269" s="109">
        <v>3</v>
      </c>
      <c r="S269" s="109">
        <v>3</v>
      </c>
      <c r="T269" s="109">
        <v>3</v>
      </c>
      <c r="U269" s="109">
        <v>3</v>
      </c>
      <c r="V269" s="109">
        <v>3</v>
      </c>
      <c r="W269" s="109">
        <v>3</v>
      </c>
      <c r="X269" s="109">
        <v>3</v>
      </c>
      <c r="Y269" s="109">
        <v>3</v>
      </c>
      <c r="Z269" s="119"/>
      <c r="AA269" s="108"/>
      <c r="AB269" s="16">
        <v>30</v>
      </c>
      <c r="AC269" s="114"/>
      <c r="AD269" s="114"/>
      <c r="AE269" s="114"/>
      <c r="AF269" s="114"/>
      <c r="AG269" s="114"/>
      <c r="AH269" s="114"/>
      <c r="AI269" s="117"/>
      <c r="AJ269" s="114"/>
      <c r="AK269" s="16" t="e">
        <v>#N/A</v>
      </c>
      <c r="AL269" s="16">
        <v>30</v>
      </c>
    </row>
    <row r="270" spans="1:38" ht="12.75">
      <c r="A270" s="112"/>
      <c r="B270" s="116"/>
      <c r="C270" s="111" t="s">
        <v>348</v>
      </c>
      <c r="D270" s="109">
        <v>0.5</v>
      </c>
      <c r="E270" s="111">
        <v>16</v>
      </c>
      <c r="F270" s="109">
        <v>114152</v>
      </c>
      <c r="G270" s="111">
        <v>25</v>
      </c>
      <c r="H270" s="111">
        <v>1</v>
      </c>
      <c r="I270" s="112"/>
      <c r="J270" s="112"/>
      <c r="K270" s="112"/>
      <c r="L270" s="112"/>
      <c r="M270" s="112"/>
      <c r="N270" s="112"/>
      <c r="O270" s="112"/>
      <c r="P270" s="112"/>
      <c r="Q270" s="112"/>
      <c r="R270" s="112"/>
      <c r="S270" s="112"/>
      <c r="T270" s="112"/>
      <c r="U270" s="112"/>
      <c r="V270" s="109">
        <v>4</v>
      </c>
      <c r="W270" s="109">
        <v>4</v>
      </c>
      <c r="X270" s="109">
        <v>4</v>
      </c>
      <c r="Y270" s="109">
        <v>4</v>
      </c>
      <c r="Z270" s="112"/>
      <c r="AA270" s="108"/>
      <c r="AB270" s="16">
        <v>20</v>
      </c>
      <c r="AC270" s="114"/>
      <c r="AD270" s="114"/>
      <c r="AE270" s="114"/>
      <c r="AF270" s="114"/>
      <c r="AG270" s="114"/>
      <c r="AH270" s="114"/>
      <c r="AI270" s="117"/>
      <c r="AJ270" s="113" t="s">
        <v>340</v>
      </c>
      <c r="AK270" s="16" t="e">
        <v>#N/A</v>
      </c>
      <c r="AL270" s="16">
        <v>16</v>
      </c>
    </row>
    <row r="271" spans="1:38" ht="12.75">
      <c r="A271" s="119"/>
      <c r="B271" s="120"/>
      <c r="C271" s="111" t="s">
        <v>347</v>
      </c>
      <c r="D271" s="109">
        <v>1.5</v>
      </c>
      <c r="E271" s="111">
        <v>33.75</v>
      </c>
      <c r="F271" s="109">
        <v>110154</v>
      </c>
      <c r="G271" s="111">
        <v>50</v>
      </c>
      <c r="H271" s="111">
        <v>1</v>
      </c>
      <c r="I271" s="119"/>
      <c r="J271" s="119"/>
      <c r="K271" s="119"/>
      <c r="L271" s="119"/>
      <c r="M271" s="119"/>
      <c r="N271" s="119"/>
      <c r="O271" s="119"/>
      <c r="P271" s="109">
        <v>3</v>
      </c>
      <c r="Q271" s="109">
        <v>3</v>
      </c>
      <c r="R271" s="109">
        <v>3</v>
      </c>
      <c r="S271" s="109">
        <v>3</v>
      </c>
      <c r="T271" s="109">
        <v>3</v>
      </c>
      <c r="U271" s="109">
        <v>3</v>
      </c>
      <c r="V271" s="109">
        <v>3</v>
      </c>
      <c r="W271" s="109">
        <v>3</v>
      </c>
      <c r="X271" s="109">
        <v>3</v>
      </c>
      <c r="Y271" s="109">
        <v>3</v>
      </c>
      <c r="Z271" s="112"/>
      <c r="AA271" s="108"/>
      <c r="AB271" s="16">
        <v>30</v>
      </c>
      <c r="AC271" s="124"/>
      <c r="AD271" s="114"/>
      <c r="AE271" s="114"/>
      <c r="AF271" s="124"/>
      <c r="AG271" s="124"/>
      <c r="AH271" s="114"/>
      <c r="AI271" s="128"/>
      <c r="AJ271" s="114"/>
      <c r="AK271" s="16" t="e">
        <v>#N/A</v>
      </c>
      <c r="AL271" s="16">
        <v>30</v>
      </c>
    </row>
    <row r="272" spans="1:38" ht="12.75">
      <c r="A272" s="112"/>
      <c r="B272" s="116"/>
      <c r="C272" s="111" t="s">
        <v>348</v>
      </c>
      <c r="D272" s="109">
        <v>0.5</v>
      </c>
      <c r="E272" s="111">
        <v>16</v>
      </c>
      <c r="F272" s="109">
        <v>110154</v>
      </c>
      <c r="G272" s="111">
        <v>25</v>
      </c>
      <c r="H272" s="111">
        <v>1</v>
      </c>
      <c r="I272" s="112"/>
      <c r="J272" s="112"/>
      <c r="K272" s="112"/>
      <c r="L272" s="112"/>
      <c r="M272" s="112"/>
      <c r="N272" s="112"/>
      <c r="O272" s="112"/>
      <c r="P272" s="112"/>
      <c r="Q272" s="119"/>
      <c r="R272" s="119"/>
      <c r="S272" s="119"/>
      <c r="T272" s="119"/>
      <c r="U272" s="119"/>
      <c r="V272" s="109">
        <v>4</v>
      </c>
      <c r="W272" s="109">
        <v>4</v>
      </c>
      <c r="X272" s="109">
        <v>4</v>
      </c>
      <c r="Y272" s="109">
        <v>4</v>
      </c>
      <c r="Z272" s="119"/>
      <c r="AA272" s="108"/>
      <c r="AB272" s="16">
        <v>20</v>
      </c>
      <c r="AC272" s="114"/>
      <c r="AD272" s="114"/>
      <c r="AE272" s="114"/>
      <c r="AF272" s="114"/>
      <c r="AG272" s="114"/>
      <c r="AH272" s="114"/>
      <c r="AI272" s="117"/>
      <c r="AJ272" s="113" t="s">
        <v>340</v>
      </c>
      <c r="AK272" s="16" t="e">
        <v>#N/A</v>
      </c>
      <c r="AL272" s="16">
        <v>16</v>
      </c>
    </row>
    <row r="273" spans="1:38" ht="12.75">
      <c r="A273" s="112"/>
      <c r="B273" s="116"/>
      <c r="C273" s="111" t="s">
        <v>461</v>
      </c>
      <c r="D273" s="109">
        <v>2</v>
      </c>
      <c r="E273" s="111">
        <v>45</v>
      </c>
      <c r="F273" s="109">
        <v>508131</v>
      </c>
      <c r="G273" s="111">
        <v>24</v>
      </c>
      <c r="H273" s="111">
        <v>1</v>
      </c>
      <c r="I273" s="112"/>
      <c r="J273" s="112"/>
      <c r="K273" s="112"/>
      <c r="L273" s="112"/>
      <c r="M273" s="112"/>
      <c r="N273" s="112"/>
      <c r="O273" s="109">
        <v>15</v>
      </c>
      <c r="P273" s="109">
        <v>15</v>
      </c>
      <c r="Q273" s="112"/>
      <c r="R273" s="112"/>
      <c r="S273" s="112"/>
      <c r="T273" s="112"/>
      <c r="U273" s="112"/>
      <c r="V273" s="112"/>
      <c r="W273" s="119"/>
      <c r="X273" s="119"/>
      <c r="Y273" s="119"/>
      <c r="Z273" s="119"/>
      <c r="AA273" s="112"/>
      <c r="AB273" s="16">
        <v>40</v>
      </c>
      <c r="AC273" s="114"/>
      <c r="AD273" s="114"/>
      <c r="AE273" s="114"/>
      <c r="AF273" s="114"/>
      <c r="AG273" s="114"/>
      <c r="AH273" s="114"/>
      <c r="AI273" s="117"/>
      <c r="AJ273" s="114"/>
      <c r="AK273" s="16" t="e">
        <v>#N/A</v>
      </c>
      <c r="AL273" s="16">
        <v>30</v>
      </c>
    </row>
    <row r="274" spans="1:38" ht="12.75">
      <c r="A274" s="112"/>
      <c r="B274" s="116"/>
      <c r="C274" s="111" t="s">
        <v>363</v>
      </c>
      <c r="D274" s="109">
        <v>1</v>
      </c>
      <c r="E274" s="111">
        <v>22.5</v>
      </c>
      <c r="F274" s="109">
        <v>601131</v>
      </c>
      <c r="G274" s="111">
        <v>22</v>
      </c>
      <c r="H274" s="111">
        <v>1</v>
      </c>
      <c r="I274" s="112"/>
      <c r="J274" s="112"/>
      <c r="K274" s="109">
        <v>4</v>
      </c>
      <c r="L274" s="109">
        <v>4</v>
      </c>
      <c r="M274" s="109">
        <v>4</v>
      </c>
      <c r="N274" s="109">
        <v>4</v>
      </c>
      <c r="O274" s="109">
        <v>4</v>
      </c>
      <c r="P274" s="109">
        <v>4</v>
      </c>
      <c r="Q274" s="109">
        <v>4</v>
      </c>
      <c r="R274" s="109">
        <v>4</v>
      </c>
      <c r="S274" s="112"/>
      <c r="T274" s="112"/>
      <c r="U274" s="112"/>
      <c r="V274" s="112"/>
      <c r="W274" s="119"/>
      <c r="X274" s="119"/>
      <c r="Y274" s="119"/>
      <c r="Z274" s="119"/>
      <c r="AA274" s="112"/>
      <c r="AB274" s="16">
        <v>20</v>
      </c>
      <c r="AC274" s="114"/>
      <c r="AD274" s="114"/>
      <c r="AE274" s="114"/>
      <c r="AF274" s="114"/>
      <c r="AG274" s="114"/>
      <c r="AH274" s="114"/>
      <c r="AI274" s="117"/>
      <c r="AJ274" s="114"/>
      <c r="AK274" s="16" t="e">
        <v>#N/A</v>
      </c>
      <c r="AL274" s="16">
        <v>32</v>
      </c>
    </row>
    <row r="275" spans="1:38" ht="12.75">
      <c r="A275" s="112"/>
      <c r="B275" s="116"/>
      <c r="C275" s="111" t="s">
        <v>462</v>
      </c>
      <c r="D275" s="119"/>
      <c r="E275" s="111">
        <v>20</v>
      </c>
      <c r="F275" s="109" t="s">
        <v>463</v>
      </c>
      <c r="G275" s="111">
        <v>22</v>
      </c>
      <c r="H275" s="111">
        <v>1</v>
      </c>
      <c r="I275" s="112"/>
      <c r="J275" s="112"/>
      <c r="K275" s="112"/>
      <c r="L275" s="112"/>
      <c r="M275" s="112"/>
      <c r="N275" s="112"/>
      <c r="O275" s="112"/>
      <c r="P275" s="119"/>
      <c r="Q275" s="119"/>
      <c r="R275" s="119"/>
      <c r="S275" s="119"/>
      <c r="T275" s="119"/>
      <c r="U275" s="119"/>
      <c r="V275" s="119"/>
      <c r="W275" s="119"/>
      <c r="X275" s="119"/>
      <c r="Y275" s="119"/>
      <c r="Z275" s="112"/>
      <c r="AA275" s="112"/>
      <c r="AB275" s="16">
        <v>20</v>
      </c>
      <c r="AC275" s="114"/>
      <c r="AD275" s="114"/>
      <c r="AE275" s="114"/>
      <c r="AF275" s="114"/>
      <c r="AG275" s="114"/>
      <c r="AH275" s="114"/>
      <c r="AI275" s="117"/>
      <c r="AJ275" s="114"/>
      <c r="AK275" s="13"/>
      <c r="AL275" s="13"/>
    </row>
    <row r="276" spans="1:38" ht="12.75">
      <c r="A276" s="112"/>
      <c r="B276" s="116"/>
      <c r="C276" s="111" t="s">
        <v>464</v>
      </c>
      <c r="D276" s="119"/>
      <c r="E276" s="111">
        <v>60</v>
      </c>
      <c r="F276" s="109" t="s">
        <v>463</v>
      </c>
      <c r="G276" s="111">
        <v>22</v>
      </c>
      <c r="H276" s="111">
        <v>0.85</v>
      </c>
      <c r="I276" s="112"/>
      <c r="J276" s="112"/>
      <c r="K276" s="112"/>
      <c r="L276" s="112"/>
      <c r="M276" s="112"/>
      <c r="N276" s="112"/>
      <c r="O276" s="112"/>
      <c r="P276" s="112"/>
      <c r="Q276" s="112"/>
      <c r="R276" s="112"/>
      <c r="S276" s="112"/>
      <c r="T276" s="112"/>
      <c r="U276" s="112"/>
      <c r="V276" s="119"/>
      <c r="W276" s="119"/>
      <c r="X276" s="119"/>
      <c r="Y276" s="119"/>
      <c r="Z276" s="112"/>
      <c r="AA276" s="112"/>
      <c r="AB276" s="16">
        <v>36</v>
      </c>
      <c r="AC276" s="114"/>
      <c r="AD276" s="114"/>
      <c r="AE276" s="114"/>
      <c r="AF276" s="114"/>
      <c r="AG276" s="114"/>
      <c r="AH276" s="114"/>
      <c r="AI276" s="117"/>
      <c r="AJ276" s="114"/>
      <c r="AK276" s="13"/>
      <c r="AL276" s="13"/>
    </row>
    <row r="277" spans="1:38" ht="12.75">
      <c r="A277" s="112"/>
      <c r="B277" s="116"/>
      <c r="C277" s="122"/>
      <c r="D277" s="119"/>
      <c r="E277" s="122"/>
      <c r="F277" s="119"/>
      <c r="G277" s="122"/>
      <c r="H277" s="122"/>
      <c r="I277" s="112"/>
      <c r="J277" s="112"/>
      <c r="K277" s="112"/>
      <c r="L277" s="112"/>
      <c r="M277" s="112"/>
      <c r="N277" s="112"/>
      <c r="O277" s="112"/>
      <c r="P277" s="112"/>
      <c r="Q277" s="112"/>
      <c r="R277" s="112"/>
      <c r="S277" s="112"/>
      <c r="T277" s="112"/>
      <c r="U277" s="112"/>
      <c r="V277" s="119"/>
      <c r="W277" s="119"/>
      <c r="X277" s="119"/>
      <c r="Y277" s="119"/>
      <c r="Z277" s="112"/>
      <c r="AA277" s="112"/>
      <c r="AB277" s="13"/>
      <c r="AC277" s="114"/>
      <c r="AD277" s="114"/>
      <c r="AE277" s="114"/>
      <c r="AF277" s="114"/>
      <c r="AG277" s="114"/>
      <c r="AH277" s="114"/>
      <c r="AI277" s="117"/>
      <c r="AJ277" s="114"/>
      <c r="AK277" s="13"/>
      <c r="AL277" s="16">
        <v>0</v>
      </c>
    </row>
    <row r="278" spans="1:38" ht="12.75">
      <c r="A278" s="109">
        <v>32</v>
      </c>
      <c r="B278" s="110" t="s">
        <v>118</v>
      </c>
      <c r="C278" s="111" t="s">
        <v>460</v>
      </c>
      <c r="D278" s="109">
        <v>3</v>
      </c>
      <c r="E278" s="111">
        <v>67.5</v>
      </c>
      <c r="F278" s="109">
        <v>101132</v>
      </c>
      <c r="G278" s="111">
        <v>53</v>
      </c>
      <c r="H278" s="111">
        <v>1.1000000000000001</v>
      </c>
      <c r="I278" s="109">
        <v>4</v>
      </c>
      <c r="J278" s="109">
        <v>4</v>
      </c>
      <c r="K278" s="109">
        <v>4</v>
      </c>
      <c r="L278" s="109">
        <v>4</v>
      </c>
      <c r="M278" s="109">
        <v>4</v>
      </c>
      <c r="N278" s="109">
        <v>4</v>
      </c>
      <c r="O278" s="109">
        <v>4</v>
      </c>
      <c r="P278" s="109">
        <v>4</v>
      </c>
      <c r="Q278" s="109">
        <v>4</v>
      </c>
      <c r="R278" s="109">
        <v>4</v>
      </c>
      <c r="S278" s="119"/>
      <c r="T278" s="119"/>
      <c r="U278" s="119"/>
      <c r="V278" s="119"/>
      <c r="W278" s="119"/>
      <c r="X278" s="119"/>
      <c r="Y278" s="119"/>
      <c r="Z278" s="112"/>
      <c r="AA278" s="112"/>
      <c r="AB278" s="16">
        <v>35</v>
      </c>
      <c r="AC278" s="113">
        <v>155</v>
      </c>
      <c r="AD278" s="114"/>
      <c r="AE278" s="113">
        <v>180</v>
      </c>
      <c r="AF278" s="113">
        <v>335</v>
      </c>
      <c r="AG278" s="113">
        <v>315</v>
      </c>
      <c r="AH278" s="113">
        <v>20</v>
      </c>
      <c r="AI278" s="117"/>
      <c r="AJ278" s="114"/>
      <c r="AK278" s="16" t="s">
        <v>129</v>
      </c>
      <c r="AL278" s="16">
        <v>40</v>
      </c>
    </row>
    <row r="279" spans="1:38" ht="12.75">
      <c r="A279" s="112"/>
      <c r="B279" s="116"/>
      <c r="C279" s="111" t="s">
        <v>466</v>
      </c>
      <c r="D279" s="109">
        <v>2</v>
      </c>
      <c r="E279" s="111">
        <v>30</v>
      </c>
      <c r="F279" s="109" t="s">
        <v>467</v>
      </c>
      <c r="G279" s="111">
        <v>38</v>
      </c>
      <c r="H279" s="111">
        <v>2</v>
      </c>
      <c r="I279" s="112"/>
      <c r="J279" s="112"/>
      <c r="K279" s="112"/>
      <c r="L279" s="112"/>
      <c r="M279" s="112"/>
      <c r="N279" s="112"/>
      <c r="O279" s="112"/>
      <c r="P279" s="112"/>
      <c r="Q279" s="112"/>
      <c r="R279" s="112"/>
      <c r="S279" s="109" t="s">
        <v>134</v>
      </c>
      <c r="T279" s="109" t="s">
        <v>134</v>
      </c>
      <c r="U279" s="112"/>
      <c r="V279" s="119"/>
      <c r="W279" s="119"/>
      <c r="X279" s="119"/>
      <c r="Y279" s="119"/>
      <c r="Z279" s="112"/>
      <c r="AA279" s="112"/>
      <c r="AB279" s="16">
        <v>60</v>
      </c>
      <c r="AC279" s="114"/>
      <c r="AD279" s="114"/>
      <c r="AE279" s="114"/>
      <c r="AF279" s="114"/>
      <c r="AG279" s="114"/>
      <c r="AH279" s="114"/>
      <c r="AI279" s="117"/>
      <c r="AJ279" s="114"/>
      <c r="AK279" s="13"/>
      <c r="AL279" s="16">
        <v>0</v>
      </c>
    </row>
    <row r="280" spans="1:38" ht="12.75">
      <c r="A280" s="112"/>
      <c r="B280" s="116"/>
      <c r="C280" s="111" t="s">
        <v>468</v>
      </c>
      <c r="D280" s="109">
        <v>2</v>
      </c>
      <c r="E280" s="111">
        <v>30</v>
      </c>
      <c r="F280" s="109" t="s">
        <v>467</v>
      </c>
      <c r="G280" s="111">
        <v>38</v>
      </c>
      <c r="H280" s="111">
        <v>2</v>
      </c>
      <c r="I280" s="112"/>
      <c r="J280" s="112"/>
      <c r="K280" s="112"/>
      <c r="L280" s="112"/>
      <c r="M280" s="112"/>
      <c r="N280" s="112"/>
      <c r="O280" s="112"/>
      <c r="P280" s="112"/>
      <c r="Q280" s="112"/>
      <c r="R280" s="112"/>
      <c r="S280" s="112"/>
      <c r="T280" s="112"/>
      <c r="U280" s="112"/>
      <c r="V280" s="119"/>
      <c r="W280" s="109" t="s">
        <v>134</v>
      </c>
      <c r="X280" s="109" t="s">
        <v>134</v>
      </c>
      <c r="Y280" s="119"/>
      <c r="Z280" s="112"/>
      <c r="AA280" s="112"/>
      <c r="AB280" s="16">
        <v>60</v>
      </c>
      <c r="AC280" s="114"/>
      <c r="AD280" s="114"/>
      <c r="AE280" s="114"/>
      <c r="AF280" s="114"/>
      <c r="AG280" s="114"/>
      <c r="AH280" s="114"/>
      <c r="AI280" s="117"/>
      <c r="AJ280" s="114"/>
      <c r="AK280" s="13"/>
      <c r="AL280" s="16">
        <v>0</v>
      </c>
    </row>
    <row r="281" spans="1:38" ht="12.75">
      <c r="A281" s="112"/>
      <c r="B281" s="116"/>
      <c r="C281" s="122"/>
      <c r="D281" s="119"/>
      <c r="E281" s="122"/>
      <c r="F281" s="119"/>
      <c r="G281" s="122"/>
      <c r="H281" s="122"/>
      <c r="I281" s="112"/>
      <c r="J281" s="112"/>
      <c r="K281" s="112"/>
      <c r="L281" s="112"/>
      <c r="M281" s="112"/>
      <c r="N281" s="112"/>
      <c r="O281" s="119"/>
      <c r="P281" s="119"/>
      <c r="Q281" s="112"/>
      <c r="R281" s="112"/>
      <c r="S281" s="112"/>
      <c r="T281" s="112"/>
      <c r="U281" s="112"/>
      <c r="V281" s="112"/>
      <c r="W281" s="112"/>
      <c r="X281" s="112"/>
      <c r="Y281" s="112"/>
      <c r="Z281" s="112"/>
      <c r="AA281" s="112"/>
      <c r="AB281" s="13"/>
      <c r="AC281" s="114"/>
      <c r="AD281" s="114"/>
      <c r="AE281" s="114"/>
      <c r="AF281" s="114"/>
      <c r="AG281" s="114"/>
      <c r="AH281" s="114"/>
      <c r="AI281" s="117"/>
      <c r="AJ281" s="114"/>
      <c r="AK281" s="13"/>
      <c r="AL281" s="16">
        <v>0</v>
      </c>
    </row>
    <row r="282" spans="1:38" ht="12.75">
      <c r="A282" s="109">
        <v>33</v>
      </c>
      <c r="B282" s="110" t="s">
        <v>38</v>
      </c>
      <c r="C282" s="111" t="s">
        <v>365</v>
      </c>
      <c r="D282" s="109">
        <v>2</v>
      </c>
      <c r="E282" s="111">
        <v>45</v>
      </c>
      <c r="F282" s="109">
        <v>101121</v>
      </c>
      <c r="G282" s="111">
        <v>52</v>
      </c>
      <c r="H282" s="111">
        <v>1</v>
      </c>
      <c r="I282" s="109">
        <v>4</v>
      </c>
      <c r="J282" s="109">
        <v>4</v>
      </c>
      <c r="K282" s="109">
        <v>4</v>
      </c>
      <c r="L282" s="109">
        <v>4</v>
      </c>
      <c r="M282" s="109">
        <v>4</v>
      </c>
      <c r="N282" s="109">
        <v>4</v>
      </c>
      <c r="O282" s="109">
        <v>4</v>
      </c>
      <c r="P282" s="109">
        <v>4</v>
      </c>
      <c r="Q282" s="109">
        <v>4</v>
      </c>
      <c r="R282" s="109">
        <v>4</v>
      </c>
      <c r="S282" s="112"/>
      <c r="T282" s="112"/>
      <c r="U282" s="112"/>
      <c r="V282" s="112"/>
      <c r="W282" s="112"/>
      <c r="X282" s="112"/>
      <c r="Y282" s="112"/>
      <c r="Z282" s="112"/>
      <c r="AA282" s="112"/>
      <c r="AB282" s="16">
        <v>40</v>
      </c>
      <c r="AC282" s="113">
        <v>340</v>
      </c>
      <c r="AD282" s="114"/>
      <c r="AE282" s="114"/>
      <c r="AF282" s="113">
        <v>340</v>
      </c>
      <c r="AG282" s="113">
        <v>315</v>
      </c>
      <c r="AH282" s="113">
        <v>25</v>
      </c>
      <c r="AI282" s="117"/>
      <c r="AJ282" s="114"/>
      <c r="AK282" s="16" t="s">
        <v>10</v>
      </c>
      <c r="AL282" s="16">
        <v>40</v>
      </c>
    </row>
    <row r="283" spans="1:38" ht="12.75">
      <c r="A283" s="112"/>
      <c r="B283" s="116"/>
      <c r="C283" s="137" t="s">
        <v>471</v>
      </c>
      <c r="D283" s="138">
        <v>2</v>
      </c>
      <c r="E283" s="111">
        <v>30</v>
      </c>
      <c r="F283" s="109" t="s">
        <v>467</v>
      </c>
      <c r="G283" s="109">
        <v>38</v>
      </c>
      <c r="H283" s="109">
        <v>2</v>
      </c>
      <c r="I283" s="112"/>
      <c r="J283" s="112"/>
      <c r="K283" s="119"/>
      <c r="L283" s="119"/>
      <c r="M283" s="109" t="s">
        <v>134</v>
      </c>
      <c r="N283" s="109" t="s">
        <v>134</v>
      </c>
      <c r="O283" s="119"/>
      <c r="P283" s="119"/>
      <c r="Q283" s="119"/>
      <c r="R283" s="119"/>
      <c r="S283" s="112"/>
      <c r="T283" s="112"/>
      <c r="U283" s="112"/>
      <c r="V283" s="112"/>
      <c r="W283" s="112"/>
      <c r="X283" s="112"/>
      <c r="Y283" s="112"/>
      <c r="Z283" s="112"/>
      <c r="AA283" s="112"/>
      <c r="AB283" s="16">
        <v>60</v>
      </c>
      <c r="AC283" s="114"/>
      <c r="AD283" s="114"/>
      <c r="AE283" s="114"/>
      <c r="AF283" s="114"/>
      <c r="AG283" s="114"/>
      <c r="AH283" s="114"/>
      <c r="AI283" s="117"/>
      <c r="AJ283" s="114"/>
      <c r="AK283" s="13"/>
      <c r="AL283" s="16">
        <v>0</v>
      </c>
    </row>
    <row r="284" spans="1:38" ht="12.75">
      <c r="A284" s="112"/>
      <c r="B284" s="116"/>
      <c r="C284" s="137" t="s">
        <v>472</v>
      </c>
      <c r="D284" s="138">
        <v>2</v>
      </c>
      <c r="E284" s="111">
        <v>30</v>
      </c>
      <c r="F284" s="109" t="s">
        <v>473</v>
      </c>
      <c r="G284" s="109">
        <v>23</v>
      </c>
      <c r="H284" s="109">
        <v>2</v>
      </c>
      <c r="I284" s="112"/>
      <c r="J284" s="112"/>
      <c r="K284" s="112"/>
      <c r="L284" s="112"/>
      <c r="M284" s="112"/>
      <c r="N284" s="112"/>
      <c r="O284" s="112"/>
      <c r="P284" s="112"/>
      <c r="Q284" s="112"/>
      <c r="R284" s="109" t="s">
        <v>134</v>
      </c>
      <c r="S284" s="109" t="s">
        <v>134</v>
      </c>
      <c r="T284" s="112"/>
      <c r="U284" s="112"/>
      <c r="V284" s="112"/>
      <c r="W284" s="112"/>
      <c r="X284" s="112"/>
      <c r="Y284" s="112"/>
      <c r="Z284" s="112"/>
      <c r="AA284" s="112"/>
      <c r="AB284" s="16">
        <v>60</v>
      </c>
      <c r="AC284" s="114"/>
      <c r="AD284" s="114"/>
      <c r="AE284" s="114"/>
      <c r="AF284" s="114"/>
      <c r="AG284" s="114"/>
      <c r="AH284" s="114"/>
      <c r="AI284" s="117"/>
      <c r="AJ284" s="114"/>
      <c r="AK284" s="108"/>
      <c r="AL284" s="13"/>
    </row>
    <row r="285" spans="1:38" ht="12.75">
      <c r="A285" s="119"/>
      <c r="B285" s="120"/>
      <c r="C285" s="137" t="s">
        <v>474</v>
      </c>
      <c r="D285" s="139"/>
      <c r="E285" s="122"/>
      <c r="F285" s="109" t="s">
        <v>467</v>
      </c>
      <c r="G285" s="109">
        <v>5</v>
      </c>
      <c r="H285" s="109">
        <v>6</v>
      </c>
      <c r="I285" s="119"/>
      <c r="J285" s="119"/>
      <c r="K285" s="119"/>
      <c r="L285" s="119"/>
      <c r="M285" s="119"/>
      <c r="N285" s="119"/>
      <c r="O285" s="119"/>
      <c r="P285" s="119"/>
      <c r="Q285" s="119"/>
      <c r="R285" s="119"/>
      <c r="S285" s="112"/>
      <c r="T285" s="112"/>
      <c r="U285" s="112"/>
      <c r="V285" s="112"/>
      <c r="W285" s="112"/>
      <c r="X285" s="112"/>
      <c r="Y285" s="112"/>
      <c r="Z285" s="112"/>
      <c r="AA285" s="112"/>
      <c r="AB285" s="16">
        <v>180</v>
      </c>
      <c r="AC285" s="124"/>
      <c r="AD285" s="114"/>
      <c r="AE285" s="124"/>
      <c r="AF285" s="124"/>
      <c r="AG285" s="124"/>
      <c r="AH285" s="124"/>
      <c r="AI285" s="117"/>
      <c r="AJ285" s="114"/>
      <c r="AK285" s="13"/>
      <c r="AL285" s="13"/>
    </row>
    <row r="286" spans="1:38" ht="12.75">
      <c r="A286" s="112"/>
      <c r="B286" s="116"/>
      <c r="C286" s="140"/>
      <c r="D286" s="139"/>
      <c r="E286" s="122"/>
      <c r="F286" s="119"/>
      <c r="G286" s="119"/>
      <c r="H286" s="119"/>
      <c r="I286" s="112"/>
      <c r="J286" s="112"/>
      <c r="K286" s="112"/>
      <c r="L286" s="112"/>
      <c r="M286" s="112"/>
      <c r="N286" s="112"/>
      <c r="O286" s="112"/>
      <c r="P286" s="112"/>
      <c r="Q286" s="112"/>
      <c r="R286" s="112"/>
      <c r="S286" s="119"/>
      <c r="T286" s="119"/>
      <c r="U286" s="112"/>
      <c r="V286" s="112"/>
      <c r="W286" s="112"/>
      <c r="X286" s="112"/>
      <c r="Y286" s="112"/>
      <c r="Z286" s="112"/>
      <c r="AA286" s="112"/>
      <c r="AB286" s="13"/>
      <c r="AC286" s="114"/>
      <c r="AD286" s="114"/>
      <c r="AE286" s="114"/>
      <c r="AF286" s="114"/>
      <c r="AG286" s="114"/>
      <c r="AH286" s="114"/>
      <c r="AI286" s="117"/>
      <c r="AJ286" s="114"/>
      <c r="AK286" s="108"/>
      <c r="AL286" s="16">
        <v>0</v>
      </c>
    </row>
    <row r="287" spans="1:38" ht="12.75">
      <c r="A287" s="109">
        <v>34</v>
      </c>
      <c r="B287" s="110" t="s">
        <v>169</v>
      </c>
      <c r="C287" s="137" t="s">
        <v>266</v>
      </c>
      <c r="D287" s="138">
        <v>2</v>
      </c>
      <c r="E287" s="111">
        <v>30</v>
      </c>
      <c r="F287" s="109" t="s">
        <v>467</v>
      </c>
      <c r="G287" s="111">
        <v>38</v>
      </c>
      <c r="H287" s="111">
        <v>2</v>
      </c>
      <c r="I287" s="112"/>
      <c r="J287" s="112"/>
      <c r="K287" s="112"/>
      <c r="L287" s="112"/>
      <c r="M287" s="112"/>
      <c r="N287" s="112"/>
      <c r="O287" s="112"/>
      <c r="P287" s="112"/>
      <c r="Q287" s="112"/>
      <c r="R287" s="112"/>
      <c r="S287" s="112"/>
      <c r="T287" s="109" t="s">
        <v>134</v>
      </c>
      <c r="U287" s="109" t="s">
        <v>134</v>
      </c>
      <c r="V287" s="112"/>
      <c r="W287" s="119"/>
      <c r="X287" s="119"/>
      <c r="Y287" s="112"/>
      <c r="Z287" s="112"/>
      <c r="AA287" s="112"/>
      <c r="AB287" s="16">
        <v>60</v>
      </c>
      <c r="AC287" s="113">
        <v>312</v>
      </c>
      <c r="AD287" s="114"/>
      <c r="AE287" s="114"/>
      <c r="AF287" s="113">
        <v>312</v>
      </c>
      <c r="AG287" s="113">
        <v>315</v>
      </c>
      <c r="AH287" s="114"/>
      <c r="AI287" s="115">
        <v>3</v>
      </c>
      <c r="AJ287" s="114"/>
      <c r="AK287" s="108"/>
      <c r="AL287" s="16">
        <v>0</v>
      </c>
    </row>
    <row r="288" spans="1:38" ht="12.75">
      <c r="A288" s="112"/>
      <c r="B288" s="116"/>
      <c r="C288" s="137" t="s">
        <v>474</v>
      </c>
      <c r="D288" s="141"/>
      <c r="E288" s="18"/>
      <c r="F288" s="109" t="s">
        <v>467</v>
      </c>
      <c r="G288" s="109">
        <v>7</v>
      </c>
      <c r="H288" s="109">
        <v>36</v>
      </c>
      <c r="I288" s="112"/>
      <c r="J288" s="112"/>
      <c r="K288" s="112"/>
      <c r="L288" s="112"/>
      <c r="M288" s="112"/>
      <c r="N288" s="112"/>
      <c r="O288" s="112"/>
      <c r="P288" s="112"/>
      <c r="Q288" s="112"/>
      <c r="R288" s="112"/>
      <c r="S288" s="112"/>
      <c r="T288" s="112"/>
      <c r="U288" s="112"/>
      <c r="V288" s="112"/>
      <c r="W288" s="112"/>
      <c r="X288" s="112"/>
      <c r="Y288" s="112"/>
      <c r="Z288" s="112"/>
      <c r="AA288" s="112"/>
      <c r="AB288" s="16">
        <v>252</v>
      </c>
      <c r="AC288" s="114"/>
      <c r="AD288" s="114"/>
      <c r="AE288" s="114"/>
      <c r="AF288" s="114"/>
      <c r="AG288" s="114"/>
      <c r="AH288" s="114"/>
      <c r="AI288" s="117"/>
      <c r="AJ288" s="114"/>
      <c r="AK288" s="108"/>
      <c r="AL288" s="13"/>
    </row>
    <row r="289" spans="1:38" ht="12.75">
      <c r="A289" s="119"/>
      <c r="B289" s="120"/>
      <c r="C289" s="122"/>
      <c r="D289" s="119"/>
      <c r="E289" s="122"/>
      <c r="F289" s="119"/>
      <c r="G289" s="122"/>
      <c r="H289" s="122"/>
      <c r="I289" s="119"/>
      <c r="J289" s="119"/>
      <c r="K289" s="119"/>
      <c r="L289" s="119"/>
      <c r="M289" s="119"/>
      <c r="N289" s="119"/>
      <c r="O289" s="119"/>
      <c r="P289" s="119"/>
      <c r="Q289" s="119"/>
      <c r="R289" s="119"/>
      <c r="S289" s="112"/>
      <c r="T289" s="112"/>
      <c r="U289" s="112"/>
      <c r="V289" s="112"/>
      <c r="W289" s="112"/>
      <c r="X289" s="112"/>
      <c r="Y289" s="112"/>
      <c r="Z289" s="112"/>
      <c r="AA289" s="112"/>
      <c r="AB289" s="13"/>
      <c r="AC289" s="124"/>
      <c r="AD289" s="114"/>
      <c r="AE289" s="114"/>
      <c r="AF289" s="124"/>
      <c r="AG289" s="124"/>
      <c r="AH289" s="114"/>
      <c r="AI289" s="128"/>
      <c r="AJ289" s="114"/>
      <c r="AK289" s="13"/>
      <c r="AL289" s="16">
        <v>0</v>
      </c>
    </row>
    <row r="290" spans="1:38" ht="12.75">
      <c r="A290" s="109">
        <v>35</v>
      </c>
      <c r="B290" s="110" t="s">
        <v>122</v>
      </c>
      <c r="C290" s="111" t="s">
        <v>244</v>
      </c>
      <c r="D290" s="109">
        <v>2</v>
      </c>
      <c r="E290" s="111">
        <v>30</v>
      </c>
      <c r="F290" s="109" t="s">
        <v>467</v>
      </c>
      <c r="G290" s="111">
        <v>38</v>
      </c>
      <c r="H290" s="111">
        <v>2</v>
      </c>
      <c r="I290" s="112"/>
      <c r="J290" s="112"/>
      <c r="K290" s="109" t="s">
        <v>134</v>
      </c>
      <c r="L290" s="109" t="s">
        <v>134</v>
      </c>
      <c r="M290" s="119"/>
      <c r="N290" s="119"/>
      <c r="O290" s="112"/>
      <c r="P290" s="112"/>
      <c r="Q290" s="112"/>
      <c r="R290" s="112"/>
      <c r="S290" s="112"/>
      <c r="T290" s="112"/>
      <c r="U290" s="112"/>
      <c r="V290" s="112"/>
      <c r="W290" s="112"/>
      <c r="X290" s="112"/>
      <c r="Y290" s="112"/>
      <c r="Z290" s="112"/>
      <c r="AA290" s="112"/>
      <c r="AB290" s="16">
        <v>60</v>
      </c>
      <c r="AC290" s="113">
        <v>336</v>
      </c>
      <c r="AD290" s="114"/>
      <c r="AE290" s="114"/>
      <c r="AF290" s="113">
        <v>336</v>
      </c>
      <c r="AG290" s="113">
        <v>315</v>
      </c>
      <c r="AH290" s="113">
        <v>21</v>
      </c>
      <c r="AI290" s="117"/>
      <c r="AJ290" s="114"/>
      <c r="AK290" s="108"/>
      <c r="AL290" s="16">
        <v>0</v>
      </c>
    </row>
    <row r="291" spans="1:38" ht="12.75">
      <c r="A291" s="112"/>
      <c r="B291" s="116"/>
      <c r="C291" s="111" t="s">
        <v>477</v>
      </c>
      <c r="D291" s="109">
        <v>2</v>
      </c>
      <c r="E291" s="111">
        <v>30</v>
      </c>
      <c r="F291" s="109" t="s">
        <v>473</v>
      </c>
      <c r="G291" s="111">
        <v>23</v>
      </c>
      <c r="H291" s="111">
        <v>2</v>
      </c>
      <c r="I291" s="112"/>
      <c r="J291" s="112"/>
      <c r="K291" s="112"/>
      <c r="L291" s="112"/>
      <c r="M291" s="112"/>
      <c r="N291" s="112"/>
      <c r="O291" s="112"/>
      <c r="P291" s="109" t="s">
        <v>134</v>
      </c>
      <c r="Q291" s="109" t="s">
        <v>134</v>
      </c>
      <c r="R291" s="119"/>
      <c r="S291" s="119"/>
      <c r="T291" s="112"/>
      <c r="U291" s="112"/>
      <c r="V291" s="112"/>
      <c r="W291" s="112"/>
      <c r="X291" s="112"/>
      <c r="Y291" s="112"/>
      <c r="Z291" s="112"/>
      <c r="AA291" s="112"/>
      <c r="AB291" s="16">
        <v>60</v>
      </c>
      <c r="AC291" s="114"/>
      <c r="AD291" s="114"/>
      <c r="AE291" s="114"/>
      <c r="AF291" s="114"/>
      <c r="AG291" s="114"/>
      <c r="AH291" s="114"/>
      <c r="AI291" s="117"/>
      <c r="AJ291" s="114"/>
      <c r="AK291" s="108"/>
      <c r="AL291" s="16">
        <v>0</v>
      </c>
    </row>
    <row r="292" spans="1:38" ht="12.75">
      <c r="A292" s="112"/>
      <c r="B292" s="116"/>
      <c r="C292" s="137" t="s">
        <v>474</v>
      </c>
      <c r="D292" s="141"/>
      <c r="E292" s="18"/>
      <c r="F292" s="109" t="s">
        <v>467</v>
      </c>
      <c r="G292" s="109">
        <v>6</v>
      </c>
      <c r="H292" s="109">
        <v>36</v>
      </c>
      <c r="I292" s="112"/>
      <c r="J292" s="112"/>
      <c r="K292" s="112"/>
      <c r="L292" s="112"/>
      <c r="M292" s="112"/>
      <c r="N292" s="112"/>
      <c r="O292" s="112"/>
      <c r="P292" s="112"/>
      <c r="Q292" s="112"/>
      <c r="R292" s="112"/>
      <c r="S292" s="112"/>
      <c r="T292" s="112"/>
      <c r="U292" s="112"/>
      <c r="V292" s="112"/>
      <c r="W292" s="112"/>
      <c r="X292" s="112"/>
      <c r="Y292" s="112"/>
      <c r="Z292" s="112"/>
      <c r="AA292" s="112"/>
      <c r="AB292" s="16">
        <v>216</v>
      </c>
      <c r="AC292" s="114"/>
      <c r="AD292" s="114"/>
      <c r="AE292" s="114"/>
      <c r="AF292" s="114"/>
      <c r="AG292" s="114"/>
      <c r="AH292" s="114"/>
      <c r="AI292" s="117"/>
      <c r="AJ292" s="114"/>
      <c r="AK292" s="108"/>
      <c r="AL292" s="13"/>
    </row>
    <row r="293" spans="1:38" ht="12.75">
      <c r="A293" s="119"/>
      <c r="B293" s="120"/>
      <c r="C293" s="122"/>
      <c r="D293" s="119"/>
      <c r="E293" s="122"/>
      <c r="F293" s="119"/>
      <c r="G293" s="122"/>
      <c r="H293" s="122"/>
      <c r="I293" s="112"/>
      <c r="J293" s="112"/>
      <c r="K293" s="112"/>
      <c r="L293" s="112"/>
      <c r="M293" s="112"/>
      <c r="N293" s="112"/>
      <c r="O293" s="112"/>
      <c r="P293" s="112"/>
      <c r="Q293" s="112"/>
      <c r="R293" s="112"/>
      <c r="S293" s="112"/>
      <c r="T293" s="119"/>
      <c r="U293" s="119"/>
      <c r="V293" s="112"/>
      <c r="W293" s="112"/>
      <c r="X293" s="112"/>
      <c r="Y293" s="112"/>
      <c r="Z293" s="112"/>
      <c r="AA293" s="112"/>
      <c r="AB293" s="13"/>
      <c r="AC293" s="114"/>
      <c r="AD293" s="114"/>
      <c r="AE293" s="114"/>
      <c r="AF293" s="114"/>
      <c r="AG293" s="114"/>
      <c r="AH293" s="114"/>
      <c r="AI293" s="117"/>
      <c r="AJ293" s="114"/>
      <c r="AK293" s="108"/>
      <c r="AL293" s="16">
        <v>0</v>
      </c>
    </row>
    <row r="294" spans="1:38" ht="12.75">
      <c r="A294" s="109">
        <v>36</v>
      </c>
      <c r="B294" s="110" t="s">
        <v>176</v>
      </c>
      <c r="C294" s="111" t="s">
        <v>479</v>
      </c>
      <c r="D294" s="109">
        <v>2</v>
      </c>
      <c r="E294" s="111">
        <v>30</v>
      </c>
      <c r="F294" s="109" t="s">
        <v>467</v>
      </c>
      <c r="G294" s="111">
        <v>38</v>
      </c>
      <c r="H294" s="111">
        <v>2</v>
      </c>
      <c r="I294" s="109" t="s">
        <v>134</v>
      </c>
      <c r="J294" s="109" t="s">
        <v>134</v>
      </c>
      <c r="K294" s="109" t="s">
        <v>134</v>
      </c>
      <c r="L294" s="112"/>
      <c r="M294" s="112"/>
      <c r="N294" s="112"/>
      <c r="O294" s="112"/>
      <c r="P294" s="112"/>
      <c r="Q294" s="112"/>
      <c r="R294" s="112"/>
      <c r="S294" s="112"/>
      <c r="T294" s="112"/>
      <c r="U294" s="112"/>
      <c r="V294" s="112"/>
      <c r="W294" s="112"/>
      <c r="X294" s="112"/>
      <c r="Y294" s="112"/>
      <c r="Z294" s="112"/>
      <c r="AA294" s="112"/>
      <c r="AB294" s="16">
        <v>60</v>
      </c>
      <c r="AC294" s="113">
        <v>240</v>
      </c>
      <c r="AD294" s="114"/>
      <c r="AE294" s="114"/>
      <c r="AF294" s="113">
        <v>240</v>
      </c>
      <c r="AG294" s="113">
        <v>315</v>
      </c>
      <c r="AH294" s="114"/>
      <c r="AI294" s="115">
        <v>75</v>
      </c>
      <c r="AJ294" s="114"/>
      <c r="AK294" s="108"/>
      <c r="AL294" s="16">
        <v>0</v>
      </c>
    </row>
    <row r="295" spans="1:38" ht="12.75">
      <c r="A295" s="119"/>
      <c r="B295" s="120"/>
      <c r="C295" s="248" t="s">
        <v>254</v>
      </c>
      <c r="D295" s="244">
        <v>2</v>
      </c>
      <c r="E295" s="111">
        <v>30</v>
      </c>
      <c r="F295" s="109" t="s">
        <v>467</v>
      </c>
      <c r="G295" s="111">
        <v>38</v>
      </c>
      <c r="H295" s="111">
        <v>2</v>
      </c>
      <c r="I295" s="112"/>
      <c r="J295" s="112"/>
      <c r="K295" s="119"/>
      <c r="L295" s="119"/>
      <c r="M295" s="112"/>
      <c r="N295" s="112"/>
      <c r="O295" s="109" t="s">
        <v>134</v>
      </c>
      <c r="P295" s="109" t="s">
        <v>134</v>
      </c>
      <c r="Q295" s="112"/>
      <c r="R295" s="112"/>
      <c r="S295" s="112"/>
      <c r="T295" s="112"/>
      <c r="U295" s="112"/>
      <c r="V295" s="112"/>
      <c r="W295" s="112"/>
      <c r="X295" s="112"/>
      <c r="Y295" s="112"/>
      <c r="Z295" s="112"/>
      <c r="AA295" s="112"/>
      <c r="AB295" s="16">
        <v>60</v>
      </c>
      <c r="AC295" s="124"/>
      <c r="AD295" s="114"/>
      <c r="AE295" s="114"/>
      <c r="AF295" s="124"/>
      <c r="AG295" s="124"/>
      <c r="AH295" s="114"/>
      <c r="AI295" s="128"/>
      <c r="AJ295" s="114"/>
      <c r="AK295" s="108"/>
      <c r="AL295" s="16">
        <v>0</v>
      </c>
    </row>
    <row r="296" spans="1:38" ht="12.75">
      <c r="A296" s="112"/>
      <c r="B296" s="116"/>
      <c r="C296" s="228"/>
      <c r="D296" s="228"/>
      <c r="E296" s="122"/>
      <c r="F296" s="119"/>
      <c r="G296" s="122"/>
      <c r="H296" s="122"/>
      <c r="I296" s="112"/>
      <c r="J296" s="112"/>
      <c r="K296" s="112"/>
      <c r="L296" s="112"/>
      <c r="M296" s="112"/>
      <c r="N296" s="112"/>
      <c r="O296" s="112"/>
      <c r="P296" s="119"/>
      <c r="Q296" s="119"/>
      <c r="R296" s="112"/>
      <c r="S296" s="112"/>
      <c r="T296" s="112"/>
      <c r="U296" s="112"/>
      <c r="V296" s="112"/>
      <c r="W296" s="112"/>
      <c r="X296" s="112"/>
      <c r="Y296" s="112"/>
      <c r="Z296" s="112"/>
      <c r="AA296" s="112"/>
      <c r="AB296" s="13"/>
      <c r="AC296" s="114"/>
      <c r="AD296" s="114"/>
      <c r="AE296" s="114"/>
      <c r="AF296" s="114"/>
      <c r="AG296" s="114"/>
      <c r="AH296" s="114"/>
      <c r="AI296" s="117"/>
      <c r="AJ296" s="114"/>
      <c r="AK296" s="108"/>
      <c r="AL296" s="16">
        <v>0</v>
      </c>
    </row>
    <row r="297" spans="1:38" ht="12.75">
      <c r="A297" s="112"/>
      <c r="B297" s="116"/>
      <c r="C297" s="228"/>
      <c r="D297" s="228"/>
      <c r="E297" s="18"/>
      <c r="F297" s="112"/>
      <c r="G297" s="18"/>
      <c r="H297" s="18"/>
      <c r="I297" s="112"/>
      <c r="J297" s="112"/>
      <c r="K297" s="112"/>
      <c r="L297" s="112"/>
      <c r="M297" s="112"/>
      <c r="N297" s="112"/>
      <c r="O297" s="112"/>
      <c r="P297" s="112"/>
      <c r="Q297" s="112"/>
      <c r="R297" s="112"/>
      <c r="S297" s="112"/>
      <c r="T297" s="112"/>
      <c r="U297" s="112"/>
      <c r="V297" s="112"/>
      <c r="W297" s="112"/>
      <c r="X297" s="112"/>
      <c r="Y297" s="112"/>
      <c r="Z297" s="112"/>
      <c r="AA297" s="112"/>
      <c r="AB297" s="108"/>
      <c r="AC297" s="114"/>
      <c r="AD297" s="114"/>
      <c r="AE297" s="114"/>
      <c r="AF297" s="114"/>
      <c r="AG297" s="114"/>
      <c r="AH297" s="114"/>
      <c r="AI297" s="117"/>
      <c r="AJ297" s="114"/>
      <c r="AK297" s="108"/>
      <c r="AL297" s="16">
        <v>0</v>
      </c>
    </row>
    <row r="298" spans="1:38" ht="12.75">
      <c r="A298" s="119"/>
      <c r="B298" s="120"/>
      <c r="C298" s="111" t="s">
        <v>479</v>
      </c>
      <c r="D298" s="109">
        <v>2</v>
      </c>
      <c r="E298" s="111">
        <v>30</v>
      </c>
      <c r="F298" s="109" t="s">
        <v>473</v>
      </c>
      <c r="G298" s="111">
        <v>23</v>
      </c>
      <c r="H298" s="111">
        <v>2</v>
      </c>
      <c r="I298" s="119"/>
      <c r="J298" s="119"/>
      <c r="K298" s="119"/>
      <c r="L298" s="109" t="s">
        <v>134</v>
      </c>
      <c r="M298" s="109" t="s">
        <v>134</v>
      </c>
      <c r="N298" s="119"/>
      <c r="O298" s="119"/>
      <c r="P298" s="119"/>
      <c r="Q298" s="119"/>
      <c r="R298" s="119"/>
      <c r="S298" s="112"/>
      <c r="T298" s="112"/>
      <c r="U298" s="112"/>
      <c r="V298" s="112"/>
      <c r="W298" s="112"/>
      <c r="X298" s="112"/>
      <c r="Y298" s="112"/>
      <c r="Z298" s="112"/>
      <c r="AA298" s="112"/>
      <c r="AB298" s="16">
        <v>60</v>
      </c>
      <c r="AC298" s="124"/>
      <c r="AD298" s="114"/>
      <c r="AE298" s="114"/>
      <c r="AF298" s="124"/>
      <c r="AG298" s="124"/>
      <c r="AH298" s="114"/>
      <c r="AI298" s="128"/>
      <c r="AJ298" s="114"/>
      <c r="AK298" s="13"/>
      <c r="AL298" s="16">
        <v>0</v>
      </c>
    </row>
    <row r="299" spans="1:38" ht="12.75">
      <c r="A299" s="112"/>
      <c r="B299" s="116"/>
      <c r="C299" s="111" t="s">
        <v>480</v>
      </c>
      <c r="D299" s="109">
        <v>2</v>
      </c>
      <c r="E299" s="111">
        <v>30</v>
      </c>
      <c r="F299" s="109" t="s">
        <v>473</v>
      </c>
      <c r="G299" s="111">
        <v>23</v>
      </c>
      <c r="H299" s="111">
        <v>2</v>
      </c>
      <c r="I299" s="112"/>
      <c r="J299" s="112"/>
      <c r="K299" s="119"/>
      <c r="L299" s="119"/>
      <c r="M299" s="119"/>
      <c r="N299" s="119"/>
      <c r="O299" s="119"/>
      <c r="P299" s="119"/>
      <c r="Q299" s="119"/>
      <c r="R299" s="109" t="s">
        <v>134</v>
      </c>
      <c r="S299" s="109" t="s">
        <v>134</v>
      </c>
      <c r="T299" s="112"/>
      <c r="U299" s="112"/>
      <c r="V299" s="112"/>
      <c r="W299" s="112"/>
      <c r="X299" s="112"/>
      <c r="Y299" s="112"/>
      <c r="Z299" s="112"/>
      <c r="AA299" s="112"/>
      <c r="AB299" s="16">
        <v>60</v>
      </c>
      <c r="AC299" s="114"/>
      <c r="AD299" s="114"/>
      <c r="AE299" s="114"/>
      <c r="AF299" s="114"/>
      <c r="AG299" s="114"/>
      <c r="AH299" s="114"/>
      <c r="AI299" s="117"/>
      <c r="AJ299" s="114"/>
      <c r="AK299" s="13"/>
      <c r="AL299" s="16">
        <v>0</v>
      </c>
    </row>
    <row r="300" spans="1:38" ht="12.75">
      <c r="A300" s="112"/>
      <c r="B300" s="116"/>
      <c r="C300" s="122"/>
      <c r="D300" s="119"/>
      <c r="E300" s="122"/>
      <c r="F300" s="119"/>
      <c r="G300" s="122"/>
      <c r="H300" s="122"/>
      <c r="I300" s="119"/>
      <c r="J300" s="119"/>
      <c r="K300" s="119"/>
      <c r="L300" s="112"/>
      <c r="M300" s="112"/>
      <c r="N300" s="112"/>
      <c r="O300" s="112"/>
      <c r="P300" s="112"/>
      <c r="Q300" s="112"/>
      <c r="R300" s="112"/>
      <c r="S300" s="112"/>
      <c r="T300" s="112"/>
      <c r="U300" s="112"/>
      <c r="V300" s="112"/>
      <c r="W300" s="112"/>
      <c r="X300" s="112"/>
      <c r="Y300" s="112"/>
      <c r="Z300" s="112"/>
      <c r="AA300" s="112"/>
      <c r="AB300" s="13"/>
      <c r="AC300" s="114"/>
      <c r="AD300" s="114"/>
      <c r="AE300" s="114"/>
      <c r="AF300" s="114"/>
      <c r="AG300" s="114"/>
      <c r="AH300" s="114"/>
      <c r="AI300" s="117"/>
      <c r="AJ300" s="114"/>
      <c r="AK300" s="108"/>
      <c r="AL300" s="16">
        <v>0</v>
      </c>
    </row>
    <row r="301" spans="1:38" ht="12.75">
      <c r="A301" s="109">
        <v>37</v>
      </c>
      <c r="B301" s="110" t="s">
        <v>158</v>
      </c>
      <c r="C301" s="111" t="s">
        <v>482</v>
      </c>
      <c r="D301" s="109">
        <v>2</v>
      </c>
      <c r="E301" s="111">
        <v>45</v>
      </c>
      <c r="F301" s="109">
        <v>101123</v>
      </c>
      <c r="G301" s="111">
        <v>16</v>
      </c>
      <c r="H301" s="111">
        <v>1</v>
      </c>
      <c r="I301" s="109">
        <v>4</v>
      </c>
      <c r="J301" s="109">
        <v>4</v>
      </c>
      <c r="K301" s="109">
        <v>4</v>
      </c>
      <c r="L301" s="109">
        <v>4</v>
      </c>
      <c r="M301" s="109">
        <v>4</v>
      </c>
      <c r="N301" s="109">
        <v>4</v>
      </c>
      <c r="O301" s="109">
        <v>4</v>
      </c>
      <c r="P301" s="109">
        <v>4</v>
      </c>
      <c r="Q301" s="109">
        <v>4</v>
      </c>
      <c r="R301" s="109">
        <v>4</v>
      </c>
      <c r="S301" s="112"/>
      <c r="T301" s="112"/>
      <c r="U301" s="112"/>
      <c r="V301" s="112"/>
      <c r="W301" s="112"/>
      <c r="X301" s="112"/>
      <c r="Y301" s="112"/>
      <c r="Z301" s="112"/>
      <c r="AA301" s="112"/>
      <c r="AB301" s="16">
        <v>40</v>
      </c>
      <c r="AC301" s="113">
        <v>322</v>
      </c>
      <c r="AD301" s="114"/>
      <c r="AE301" s="114"/>
      <c r="AF301" s="113">
        <v>322</v>
      </c>
      <c r="AG301" s="113">
        <v>315</v>
      </c>
      <c r="AH301" s="113">
        <v>7</v>
      </c>
      <c r="AI301" s="117"/>
      <c r="AJ301" s="114"/>
      <c r="AK301" s="16" t="s">
        <v>106</v>
      </c>
      <c r="AL301" s="16">
        <v>40</v>
      </c>
    </row>
    <row r="302" spans="1:38" ht="12.75">
      <c r="A302" s="112"/>
      <c r="B302" s="116"/>
      <c r="C302" s="111" t="s">
        <v>483</v>
      </c>
      <c r="D302" s="109">
        <v>1</v>
      </c>
      <c r="E302" s="111">
        <v>32</v>
      </c>
      <c r="F302" s="109">
        <v>101123</v>
      </c>
      <c r="G302" s="111">
        <v>16</v>
      </c>
      <c r="H302" s="111">
        <v>0.75</v>
      </c>
      <c r="I302" s="112"/>
      <c r="J302" s="112"/>
      <c r="K302" s="109">
        <v>4</v>
      </c>
      <c r="L302" s="109">
        <v>4</v>
      </c>
      <c r="M302" s="109">
        <v>4</v>
      </c>
      <c r="N302" s="109">
        <v>4</v>
      </c>
      <c r="O302" s="109">
        <v>4</v>
      </c>
      <c r="P302" s="109">
        <v>4</v>
      </c>
      <c r="Q302" s="109">
        <v>4</v>
      </c>
      <c r="R302" s="109">
        <v>4</v>
      </c>
      <c r="S302" s="112"/>
      <c r="T302" s="112"/>
      <c r="U302" s="112"/>
      <c r="V302" s="112"/>
      <c r="W302" s="112"/>
      <c r="X302" s="112"/>
      <c r="Y302" s="112"/>
      <c r="Z302" s="112"/>
      <c r="AA302" s="112"/>
      <c r="AB302" s="16">
        <v>14</v>
      </c>
      <c r="AC302" s="114"/>
      <c r="AD302" s="114"/>
      <c r="AE302" s="114"/>
      <c r="AF302" s="114"/>
      <c r="AG302" s="114"/>
      <c r="AH302" s="114"/>
      <c r="AI302" s="117"/>
      <c r="AJ302" s="114"/>
      <c r="AK302" s="108"/>
      <c r="AL302" s="16">
        <v>32</v>
      </c>
    </row>
    <row r="303" spans="1:38" ht="12.75">
      <c r="A303" s="112"/>
      <c r="B303" s="116"/>
      <c r="C303" s="111" t="s">
        <v>430</v>
      </c>
      <c r="D303" s="109">
        <v>2</v>
      </c>
      <c r="E303" s="111">
        <v>45</v>
      </c>
      <c r="F303" s="109">
        <v>101133</v>
      </c>
      <c r="G303" s="111">
        <v>23</v>
      </c>
      <c r="H303" s="111">
        <v>1</v>
      </c>
      <c r="I303" s="109">
        <v>4</v>
      </c>
      <c r="J303" s="109">
        <v>4</v>
      </c>
      <c r="K303" s="109">
        <v>4</v>
      </c>
      <c r="L303" s="109">
        <v>4</v>
      </c>
      <c r="M303" s="109">
        <v>4</v>
      </c>
      <c r="N303" s="109">
        <v>4</v>
      </c>
      <c r="O303" s="109">
        <v>4</v>
      </c>
      <c r="P303" s="109">
        <v>4</v>
      </c>
      <c r="Q303" s="109">
        <v>4</v>
      </c>
      <c r="R303" s="109">
        <v>4</v>
      </c>
      <c r="S303" s="112"/>
      <c r="T303" s="112"/>
      <c r="U303" s="112"/>
      <c r="V303" s="112"/>
      <c r="W303" s="112"/>
      <c r="X303" s="112"/>
      <c r="Y303" s="112"/>
      <c r="Z303" s="112"/>
      <c r="AA303" s="112"/>
      <c r="AB303" s="16">
        <v>40</v>
      </c>
      <c r="AC303" s="114"/>
      <c r="AD303" s="114"/>
      <c r="AE303" s="114"/>
      <c r="AF303" s="114"/>
      <c r="AG303" s="114"/>
      <c r="AH303" s="114"/>
      <c r="AI303" s="117"/>
      <c r="AJ303" s="114"/>
      <c r="AK303" s="108"/>
      <c r="AL303" s="16">
        <v>40</v>
      </c>
    </row>
    <row r="304" spans="1:38" ht="12.75">
      <c r="A304" s="112"/>
      <c r="B304" s="116"/>
      <c r="C304" s="111" t="s">
        <v>485</v>
      </c>
      <c r="D304" s="109">
        <v>2</v>
      </c>
      <c r="E304" s="111">
        <v>30</v>
      </c>
      <c r="F304" s="109" t="s">
        <v>467</v>
      </c>
      <c r="G304" s="111">
        <v>38</v>
      </c>
      <c r="H304" s="111">
        <v>2</v>
      </c>
      <c r="I304" s="112"/>
      <c r="J304" s="112"/>
      <c r="K304" s="112"/>
      <c r="L304" s="119"/>
      <c r="M304" s="119"/>
      <c r="N304" s="112"/>
      <c r="O304" s="112"/>
      <c r="P304" s="109" t="s">
        <v>134</v>
      </c>
      <c r="Q304" s="109" t="s">
        <v>134</v>
      </c>
      <c r="R304" s="112"/>
      <c r="S304" s="112"/>
      <c r="T304" s="112"/>
      <c r="U304" s="112"/>
      <c r="V304" s="112"/>
      <c r="W304" s="112"/>
      <c r="X304" s="112"/>
      <c r="Y304" s="112"/>
      <c r="Z304" s="112"/>
      <c r="AA304" s="112"/>
      <c r="AB304" s="16">
        <v>60</v>
      </c>
      <c r="AC304" s="114"/>
      <c r="AD304" s="114"/>
      <c r="AE304" s="114"/>
      <c r="AF304" s="114"/>
      <c r="AG304" s="114"/>
      <c r="AH304" s="114"/>
      <c r="AI304" s="117"/>
      <c r="AJ304" s="114"/>
      <c r="AK304" s="108"/>
      <c r="AL304" s="16">
        <v>0</v>
      </c>
    </row>
    <row r="305" spans="1:38" ht="12.75">
      <c r="A305" s="112"/>
      <c r="B305" s="116"/>
      <c r="C305" s="111" t="s">
        <v>486</v>
      </c>
      <c r="D305" s="109">
        <v>2</v>
      </c>
      <c r="E305" s="111">
        <v>30</v>
      </c>
      <c r="F305" s="109" t="s">
        <v>473</v>
      </c>
      <c r="G305" s="111">
        <v>23</v>
      </c>
      <c r="H305" s="111">
        <v>2</v>
      </c>
      <c r="I305" s="112"/>
      <c r="J305" s="112"/>
      <c r="K305" s="112"/>
      <c r="L305" s="112"/>
      <c r="M305" s="112"/>
      <c r="N305" s="109" t="s">
        <v>134</v>
      </c>
      <c r="O305" s="109" t="s">
        <v>134</v>
      </c>
      <c r="P305" s="112"/>
      <c r="Q305" s="112"/>
      <c r="R305" s="119"/>
      <c r="S305" s="119"/>
      <c r="T305" s="112"/>
      <c r="U305" s="112"/>
      <c r="V305" s="112"/>
      <c r="W305" s="112"/>
      <c r="X305" s="112"/>
      <c r="Y305" s="112"/>
      <c r="Z305" s="112"/>
      <c r="AA305" s="112"/>
      <c r="AB305" s="16">
        <v>60</v>
      </c>
      <c r="AC305" s="114"/>
      <c r="AD305" s="114"/>
      <c r="AE305" s="114"/>
      <c r="AF305" s="114"/>
      <c r="AG305" s="114"/>
      <c r="AH305" s="114"/>
      <c r="AI305" s="117"/>
      <c r="AJ305" s="114"/>
      <c r="AK305" s="108"/>
      <c r="AL305" s="16">
        <v>0</v>
      </c>
    </row>
    <row r="306" spans="1:38" ht="12.75">
      <c r="A306" s="112"/>
      <c r="B306" s="116"/>
      <c r="C306" s="137" t="s">
        <v>474</v>
      </c>
      <c r="D306" s="141"/>
      <c r="E306" s="18"/>
      <c r="F306" s="109" t="s">
        <v>467</v>
      </c>
      <c r="G306" s="109">
        <v>3</v>
      </c>
      <c r="H306" s="109">
        <v>36</v>
      </c>
      <c r="I306" s="112"/>
      <c r="J306" s="112"/>
      <c r="K306" s="112"/>
      <c r="L306" s="112"/>
      <c r="M306" s="112"/>
      <c r="N306" s="112"/>
      <c r="O306" s="112"/>
      <c r="P306" s="112"/>
      <c r="Q306" s="112"/>
      <c r="R306" s="112"/>
      <c r="S306" s="112"/>
      <c r="T306" s="112"/>
      <c r="U306" s="112"/>
      <c r="V306" s="112"/>
      <c r="W306" s="112"/>
      <c r="X306" s="112"/>
      <c r="Y306" s="112"/>
      <c r="Z306" s="112"/>
      <c r="AA306" s="112"/>
      <c r="AB306" s="16">
        <v>108</v>
      </c>
      <c r="AC306" s="114"/>
      <c r="AD306" s="114"/>
      <c r="AE306" s="114"/>
      <c r="AF306" s="114"/>
      <c r="AG306" s="114"/>
      <c r="AH306" s="114"/>
      <c r="AI306" s="117"/>
      <c r="AJ306" s="114"/>
      <c r="AK306" s="108"/>
      <c r="AL306" s="13"/>
    </row>
    <row r="307" spans="1:38" ht="12.75">
      <c r="A307" s="119"/>
      <c r="B307" s="120"/>
      <c r="C307" s="122"/>
      <c r="D307" s="119"/>
      <c r="E307" s="122"/>
      <c r="F307" s="119"/>
      <c r="G307" s="122"/>
      <c r="H307" s="122"/>
      <c r="I307" s="119"/>
      <c r="J307" s="119"/>
      <c r="K307" s="119"/>
      <c r="L307" s="119"/>
      <c r="M307" s="119"/>
      <c r="N307" s="119"/>
      <c r="O307" s="119"/>
      <c r="P307" s="119"/>
      <c r="Q307" s="119"/>
      <c r="R307" s="119"/>
      <c r="S307" s="112"/>
      <c r="T307" s="112"/>
      <c r="U307" s="112"/>
      <c r="V307" s="112"/>
      <c r="W307" s="112"/>
      <c r="X307" s="112"/>
      <c r="Y307" s="112"/>
      <c r="Z307" s="112"/>
      <c r="AA307" s="112"/>
      <c r="AB307" s="13"/>
      <c r="AC307" s="124"/>
      <c r="AD307" s="114"/>
      <c r="AE307" s="114"/>
      <c r="AF307" s="124"/>
      <c r="AG307" s="124"/>
      <c r="AH307" s="114"/>
      <c r="AI307" s="128"/>
      <c r="AJ307" s="114"/>
      <c r="AK307" s="13"/>
      <c r="AL307" s="16">
        <v>0</v>
      </c>
    </row>
    <row r="308" spans="1:38" ht="14.25">
      <c r="A308" s="112"/>
      <c r="B308" s="116"/>
      <c r="C308" s="122"/>
      <c r="D308" s="119"/>
      <c r="E308" s="142"/>
      <c r="F308" s="119"/>
      <c r="G308" s="122"/>
      <c r="H308" s="142"/>
      <c r="I308" s="112"/>
      <c r="J308" s="112"/>
      <c r="K308" s="119"/>
      <c r="L308" s="119"/>
      <c r="M308" s="119"/>
      <c r="N308" s="119"/>
      <c r="O308" s="119"/>
      <c r="P308" s="119"/>
      <c r="Q308" s="119"/>
      <c r="R308" s="119"/>
      <c r="S308" s="112"/>
      <c r="T308" s="112"/>
      <c r="U308" s="112"/>
      <c r="V308" s="112"/>
      <c r="W308" s="112"/>
      <c r="X308" s="112"/>
      <c r="Y308" s="112"/>
      <c r="Z308" s="112"/>
      <c r="AA308" s="112"/>
      <c r="AB308" s="113">
        <v>8142</v>
      </c>
      <c r="AC308" s="113">
        <v>7966</v>
      </c>
      <c r="AD308" s="113">
        <v>176</v>
      </c>
      <c r="AE308" s="113">
        <v>1170</v>
      </c>
      <c r="AF308" s="113">
        <v>9312</v>
      </c>
      <c r="AG308" s="113">
        <v>9283</v>
      </c>
      <c r="AH308" s="113">
        <v>769</v>
      </c>
      <c r="AI308" s="115">
        <v>740</v>
      </c>
      <c r="AJ308" s="114"/>
      <c r="AK308" s="13"/>
      <c r="AL308" s="13"/>
    </row>
    <row r="309" spans="1:38" ht="15.75" customHeight="1">
      <c r="A309" s="112"/>
      <c r="B309" s="116"/>
      <c r="C309" s="120"/>
      <c r="D309" s="119"/>
      <c r="E309" s="119"/>
      <c r="F309" s="119"/>
      <c r="G309" s="119"/>
      <c r="H309" s="119"/>
      <c r="I309" s="119"/>
      <c r="J309" s="119"/>
      <c r="K309" s="119"/>
      <c r="L309" s="143"/>
      <c r="M309" s="119"/>
      <c r="N309" s="119"/>
      <c r="O309" s="119"/>
      <c r="P309" s="119"/>
      <c r="Q309" s="119"/>
      <c r="R309" s="119"/>
      <c r="S309" s="112"/>
      <c r="T309" s="112"/>
      <c r="U309" s="112"/>
      <c r="V309" s="112"/>
      <c r="W309" s="112"/>
      <c r="X309" s="247" t="s">
        <v>489</v>
      </c>
      <c r="Y309" s="228"/>
      <c r="Z309" s="228"/>
      <c r="AA309" s="228"/>
      <c r="AB309" s="228"/>
      <c r="AC309" s="228"/>
      <c r="AD309" s="228"/>
      <c r="AE309" s="228"/>
      <c r="AF309" s="251">
        <v>8142</v>
      </c>
      <c r="AG309" s="228"/>
      <c r="AH309" s="15"/>
      <c r="AI309" s="112"/>
      <c r="AJ309" s="18"/>
      <c r="AK309" s="122"/>
      <c r="AL309" s="122"/>
    </row>
    <row r="310" spans="1:38" ht="14.25">
      <c r="A310" s="112"/>
      <c r="B310" s="116"/>
      <c r="C310" s="245" t="s">
        <v>490</v>
      </c>
      <c r="D310" s="228"/>
      <c r="E310" s="228"/>
      <c r="F310" s="144"/>
      <c r="G310" s="142"/>
      <c r="H310" s="122"/>
      <c r="I310" s="245" t="s">
        <v>491</v>
      </c>
      <c r="J310" s="228"/>
      <c r="K310" s="228"/>
      <c r="L310" s="228"/>
      <c r="M310" s="228"/>
      <c r="N310" s="228"/>
      <c r="O310" s="228"/>
      <c r="P310" s="228"/>
      <c r="Q310" s="228"/>
      <c r="R310" s="228"/>
      <c r="S310" s="228"/>
      <c r="T310" s="228"/>
      <c r="U310" s="145"/>
      <c r="V310" s="145"/>
      <c r="W310" s="145"/>
      <c r="X310" s="247" t="s">
        <v>492</v>
      </c>
      <c r="Y310" s="228"/>
      <c r="Z310" s="228"/>
      <c r="AA310" s="228"/>
      <c r="AB310" s="228"/>
      <c r="AC310" s="228"/>
      <c r="AD310" s="228"/>
      <c r="AE310" s="228"/>
      <c r="AF310" s="250"/>
      <c r="AG310" s="228"/>
      <c r="AH310" s="15"/>
      <c r="AI310" s="112"/>
      <c r="AJ310" s="250"/>
      <c r="AK310" s="228"/>
      <c r="AL310" s="122"/>
    </row>
    <row r="311" spans="1:38" ht="15.75" customHeight="1">
      <c r="A311" s="112"/>
      <c r="B311" s="116"/>
      <c r="C311" s="120"/>
      <c r="D311" s="119"/>
      <c r="E311" s="119"/>
      <c r="F311" s="119"/>
      <c r="G311" s="119"/>
      <c r="H311" s="119"/>
      <c r="I311" s="112"/>
      <c r="J311" s="112"/>
      <c r="K311" s="112"/>
      <c r="L311" s="112"/>
      <c r="M311" s="112"/>
      <c r="N311" s="119"/>
      <c r="O311" s="119"/>
      <c r="P311" s="112"/>
      <c r="Q311" s="112"/>
      <c r="R311" s="112"/>
      <c r="S311" s="112"/>
      <c r="T311" s="112"/>
      <c r="U311" s="112"/>
      <c r="V311" s="112"/>
      <c r="W311" s="112"/>
      <c r="X311" s="247" t="s">
        <v>493</v>
      </c>
      <c r="Y311" s="228"/>
      <c r="Z311" s="228"/>
      <c r="AA311" s="228"/>
      <c r="AB311" s="228"/>
      <c r="AC311" s="228"/>
      <c r="AD311" s="228"/>
      <c r="AE311" s="228"/>
      <c r="AF311" s="251">
        <v>1170</v>
      </c>
      <c r="AG311" s="228"/>
      <c r="AH311" s="15"/>
      <c r="AI311" s="112"/>
      <c r="AJ311" s="18"/>
      <c r="AK311" s="18"/>
      <c r="AL311" s="122"/>
    </row>
    <row r="312" spans="1:38" ht="15.75" customHeight="1">
      <c r="A312" s="112"/>
      <c r="B312" s="116"/>
      <c r="C312" s="116"/>
      <c r="D312" s="112"/>
      <c r="E312" s="112"/>
      <c r="F312" s="112"/>
      <c r="G312" s="112"/>
      <c r="H312" s="112"/>
      <c r="I312" s="112"/>
      <c r="J312" s="112"/>
      <c r="K312" s="112"/>
      <c r="L312" s="112"/>
      <c r="M312" s="112"/>
      <c r="N312" s="112"/>
      <c r="O312" s="112"/>
      <c r="P312" s="112"/>
      <c r="Q312" s="112"/>
      <c r="R312" s="112"/>
      <c r="S312" s="112"/>
      <c r="T312" s="112"/>
      <c r="U312" s="112"/>
      <c r="V312" s="112"/>
      <c r="W312" s="112"/>
      <c r="X312" s="249" t="s">
        <v>494</v>
      </c>
      <c r="Y312" s="228"/>
      <c r="Z312" s="228"/>
      <c r="AA312" s="228"/>
      <c r="AB312" s="228"/>
      <c r="AC312" s="228"/>
      <c r="AD312" s="228"/>
      <c r="AE312" s="228"/>
      <c r="AF312" s="251">
        <v>9312</v>
      </c>
      <c r="AG312" s="228"/>
      <c r="AH312" s="15"/>
      <c r="AI312" s="112"/>
      <c r="AJ312" s="18"/>
      <c r="AK312" s="18"/>
      <c r="AL312" s="122"/>
    </row>
    <row r="313" spans="1:38" ht="15.75" customHeight="1">
      <c r="A313" s="112"/>
      <c r="B313" s="116"/>
      <c r="C313" s="116"/>
      <c r="D313" s="112"/>
      <c r="E313" s="112"/>
      <c r="F313" s="112"/>
      <c r="G313" s="112"/>
      <c r="H313" s="112"/>
      <c r="I313" s="112"/>
      <c r="J313" s="112"/>
      <c r="K313" s="112"/>
      <c r="L313" s="112"/>
      <c r="M313" s="112"/>
      <c r="N313" s="112"/>
      <c r="O313" s="112"/>
      <c r="P313" s="112"/>
      <c r="Q313" s="112"/>
      <c r="R313" s="112"/>
      <c r="S313" s="112"/>
      <c r="T313" s="112"/>
      <c r="U313" s="112"/>
      <c r="V313" s="112"/>
      <c r="W313" s="112"/>
      <c r="X313" s="247" t="s">
        <v>496</v>
      </c>
      <c r="Y313" s="228"/>
      <c r="Z313" s="228"/>
      <c r="AA313" s="228"/>
      <c r="AB313" s="228"/>
      <c r="AC313" s="228"/>
      <c r="AD313" s="228"/>
      <c r="AE313" s="228"/>
      <c r="AF313" s="251">
        <v>9283</v>
      </c>
      <c r="AG313" s="228"/>
      <c r="AH313" s="146"/>
      <c r="AI313" s="119"/>
      <c r="AJ313" s="18"/>
      <c r="AK313" s="18"/>
      <c r="AL313" s="18"/>
    </row>
    <row r="314" spans="1:38" ht="15.75" customHeight="1">
      <c r="A314" s="112"/>
      <c r="B314" s="116"/>
      <c r="C314" s="116"/>
      <c r="D314" s="112"/>
      <c r="E314" s="112"/>
      <c r="F314" s="112"/>
      <c r="G314" s="112"/>
      <c r="H314" s="112"/>
      <c r="I314" s="112"/>
      <c r="J314" s="112"/>
      <c r="K314" s="112"/>
      <c r="L314" s="112"/>
      <c r="M314" s="112"/>
      <c r="N314" s="112"/>
      <c r="O314" s="112"/>
      <c r="P314" s="112"/>
      <c r="Q314" s="112"/>
      <c r="R314" s="112"/>
      <c r="S314" s="112"/>
      <c r="T314" s="112"/>
      <c r="U314" s="112"/>
      <c r="V314" s="112"/>
      <c r="W314" s="112"/>
      <c r="X314" s="247" t="s">
        <v>497</v>
      </c>
      <c r="Y314" s="228"/>
      <c r="Z314" s="228"/>
      <c r="AA314" s="228"/>
      <c r="AB314" s="228"/>
      <c r="AC314" s="228"/>
      <c r="AD314" s="228"/>
      <c r="AE314" s="228"/>
      <c r="AF314" s="246">
        <v>769</v>
      </c>
      <c r="AG314" s="228"/>
      <c r="AH314" s="15"/>
      <c r="AI314" s="112"/>
      <c r="AJ314" s="18"/>
      <c r="AK314" s="18"/>
      <c r="AL314" s="18"/>
    </row>
    <row r="315" spans="1:38" ht="15.75" customHeight="1">
      <c r="A315" s="112"/>
      <c r="B315" s="116"/>
      <c r="C315" s="116"/>
      <c r="D315" s="112"/>
      <c r="E315" s="112"/>
      <c r="F315" s="112"/>
      <c r="G315" s="112"/>
      <c r="H315" s="112"/>
      <c r="I315" s="112"/>
      <c r="J315" s="112"/>
      <c r="K315" s="112"/>
      <c r="L315" s="112"/>
      <c r="M315" s="112"/>
      <c r="N315" s="112"/>
      <c r="O315" s="112"/>
      <c r="P315" s="112"/>
      <c r="Q315" s="112"/>
      <c r="R315" s="112"/>
      <c r="S315" s="112"/>
      <c r="T315" s="112"/>
      <c r="U315" s="112"/>
      <c r="V315" s="112"/>
      <c r="W315" s="112"/>
      <c r="X315" s="247" t="s">
        <v>501</v>
      </c>
      <c r="Y315" s="228"/>
      <c r="Z315" s="228"/>
      <c r="AA315" s="228"/>
      <c r="AB315" s="228"/>
      <c r="AC315" s="228"/>
      <c r="AD315" s="228"/>
      <c r="AE315" s="228"/>
      <c r="AF315" s="246">
        <v>740</v>
      </c>
      <c r="AG315" s="228"/>
      <c r="AH315" s="15"/>
      <c r="AI315" s="112"/>
      <c r="AJ315" s="18"/>
      <c r="AK315" s="18"/>
      <c r="AL315" s="18"/>
    </row>
    <row r="316" spans="1:38" ht="12.75">
      <c r="A316" s="112"/>
      <c r="B316" s="116"/>
      <c r="C316" s="116"/>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5"/>
      <c r="AB316" s="15"/>
      <c r="AC316" s="15"/>
      <c r="AD316" s="15"/>
      <c r="AE316" s="15"/>
      <c r="AF316" s="228"/>
      <c r="AG316" s="228"/>
      <c r="AH316" s="15"/>
      <c r="AI316" s="112"/>
      <c r="AJ316" s="18"/>
      <c r="AK316" s="18"/>
      <c r="AL316" s="18"/>
    </row>
    <row r="317" spans="1:38" ht="15.75" customHeight="1">
      <c r="A317" s="112"/>
      <c r="B317" s="116"/>
      <c r="C317" s="116"/>
      <c r="D317" s="112"/>
      <c r="E317" s="112"/>
      <c r="F317" s="112"/>
      <c r="G317" s="112"/>
      <c r="H317" s="112"/>
      <c r="I317" s="112"/>
      <c r="J317" s="112"/>
      <c r="K317" s="112"/>
      <c r="L317" s="112"/>
      <c r="M317" s="112"/>
      <c r="N317" s="112"/>
      <c r="O317" s="112"/>
      <c r="P317" s="112"/>
      <c r="Q317" s="112"/>
      <c r="R317" s="112"/>
      <c r="S317" s="112"/>
      <c r="T317" s="112"/>
      <c r="U317" s="112"/>
      <c r="V317" s="112"/>
      <c r="W317" s="112"/>
      <c r="X317" s="247" t="s">
        <v>503</v>
      </c>
      <c r="Y317" s="228"/>
      <c r="Z317" s="228"/>
      <c r="AA317" s="228"/>
      <c r="AB317" s="228"/>
      <c r="AC317" s="228"/>
      <c r="AD317" s="228"/>
      <c r="AE317" s="228"/>
      <c r="AF317" s="251">
        <v>7966</v>
      </c>
      <c r="AG317" s="228"/>
      <c r="AH317" s="15"/>
      <c r="AI317" s="112"/>
      <c r="AJ317" s="18"/>
      <c r="AK317" s="18"/>
      <c r="AL317" s="18"/>
    </row>
    <row r="318" spans="1:38" ht="15.75" customHeight="1">
      <c r="A318" s="112"/>
      <c r="B318" s="116"/>
      <c r="C318" s="116"/>
      <c r="D318" s="112"/>
      <c r="E318" s="112"/>
      <c r="F318" s="112"/>
      <c r="G318" s="112"/>
      <c r="H318" s="112"/>
      <c r="I318" s="112"/>
      <c r="J318" s="112"/>
      <c r="K318" s="112"/>
      <c r="L318" s="112"/>
      <c r="M318" s="112"/>
      <c r="N318" s="112"/>
      <c r="O318" s="112"/>
      <c r="P318" s="112"/>
      <c r="Q318" s="112"/>
      <c r="R318" s="112"/>
      <c r="S318" s="112"/>
      <c r="T318" s="112"/>
      <c r="U318" s="112"/>
      <c r="V318" s="112"/>
      <c r="W318" s="112"/>
      <c r="X318" s="247" t="s">
        <v>504</v>
      </c>
      <c r="Y318" s="228"/>
      <c r="Z318" s="228"/>
      <c r="AA318" s="228"/>
      <c r="AB318" s="228"/>
      <c r="AC318" s="228"/>
      <c r="AD318" s="228"/>
      <c r="AE318" s="228"/>
      <c r="AF318" s="246">
        <v>176</v>
      </c>
      <c r="AG318" s="228"/>
      <c r="AH318" s="15"/>
      <c r="AI318" s="112"/>
      <c r="AJ318" s="18"/>
      <c r="AK318" s="18"/>
      <c r="AL318" s="18"/>
    </row>
    <row r="319" spans="1:38" ht="12.75">
      <c r="A319" s="15"/>
      <c r="B319" s="147"/>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c r="AA319" s="108"/>
      <c r="AB319" s="108"/>
      <c r="AC319" s="114"/>
      <c r="AD319" s="114"/>
      <c r="AE319" s="114"/>
      <c r="AF319" s="114"/>
      <c r="AG319" s="114"/>
      <c r="AH319" s="114"/>
      <c r="AI319" s="117"/>
      <c r="AJ319" s="114"/>
      <c r="AK319" s="108"/>
      <c r="AL319" s="108"/>
    </row>
    <row r="320" spans="1:38" ht="12.75">
      <c r="A320" s="15"/>
      <c r="B320" s="147"/>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c r="AE320" s="108"/>
      <c r="AF320" s="108"/>
      <c r="AG320" s="108"/>
      <c r="AH320" s="108"/>
      <c r="AI320" s="15"/>
      <c r="AJ320" s="108"/>
      <c r="AK320" s="108"/>
      <c r="AL320" s="108"/>
    </row>
    <row r="321" spans="1:38" ht="12.75">
      <c r="A321" s="15"/>
      <c r="B321" s="147"/>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c r="AE321" s="108"/>
      <c r="AF321" s="108"/>
      <c r="AG321" s="108"/>
      <c r="AH321" s="108"/>
      <c r="AI321" s="15"/>
      <c r="AJ321" s="108"/>
      <c r="AK321" s="108"/>
      <c r="AL321" s="108"/>
    </row>
  </sheetData>
  <mergeCells count="49">
    <mergeCell ref="F1:F5"/>
    <mergeCell ref="H1:H5"/>
    <mergeCell ref="G1:G5"/>
    <mergeCell ref="I1:AA1"/>
    <mergeCell ref="Z2:AA2"/>
    <mergeCell ref="Q2:U2"/>
    <mergeCell ref="I2:L2"/>
    <mergeCell ref="M2:P2"/>
    <mergeCell ref="V2:Y2"/>
    <mergeCell ref="E1:E5"/>
    <mergeCell ref="D1:D5"/>
    <mergeCell ref="C1:C5"/>
    <mergeCell ref="B1:B5"/>
    <mergeCell ref="A1:A5"/>
    <mergeCell ref="X318:AE318"/>
    <mergeCell ref="X317:AE317"/>
    <mergeCell ref="AD3:AD5"/>
    <mergeCell ref="AE3:AE5"/>
    <mergeCell ref="AF3:AF5"/>
    <mergeCell ref="AC3:AC5"/>
    <mergeCell ref="X311:AE311"/>
    <mergeCell ref="X309:AE309"/>
    <mergeCell ref="AF317:AG317"/>
    <mergeCell ref="AF316:AG316"/>
    <mergeCell ref="AF318:AG318"/>
    <mergeCell ref="AF309:AG309"/>
    <mergeCell ref="AF313:AG313"/>
    <mergeCell ref="AF311:AG311"/>
    <mergeCell ref="AJ310:AK310"/>
    <mergeCell ref="AF310:AG310"/>
    <mergeCell ref="AF312:AG312"/>
    <mergeCell ref="AB3:AB5"/>
    <mergeCell ref="AI1:AI5"/>
    <mergeCell ref="AH1:AH5"/>
    <mergeCell ref="AJ1:AJ5"/>
    <mergeCell ref="AG1:AG5"/>
    <mergeCell ref="AC1:AF2"/>
    <mergeCell ref="X310:AE310"/>
    <mergeCell ref="AB1:AB2"/>
    <mergeCell ref="D295:D297"/>
    <mergeCell ref="C310:E310"/>
    <mergeCell ref="AF314:AG314"/>
    <mergeCell ref="AF315:AG315"/>
    <mergeCell ref="X315:AE315"/>
    <mergeCell ref="X314:AE314"/>
    <mergeCell ref="X313:AE313"/>
    <mergeCell ref="C295:C297"/>
    <mergeCell ref="X312:AE312"/>
    <mergeCell ref="I310:T3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390"/>
  <sheetViews>
    <sheetView workbookViewId="0">
      <pane ySplit="9" topLeftCell="A10" activePane="bottomLeft" state="frozen"/>
      <selection pane="bottomLeft" activeCell="B11" sqref="B11"/>
    </sheetView>
  </sheetViews>
  <sheetFormatPr defaultColWidth="14.42578125" defaultRowHeight="15.75" customHeight="1"/>
  <cols>
    <col min="1" max="1" width="3.28515625" customWidth="1"/>
    <col min="2" max="2" width="20.85546875" customWidth="1"/>
    <col min="3" max="3" width="44" customWidth="1"/>
    <col min="4" max="4" width="5" customWidth="1"/>
    <col min="5" max="5" width="6.7109375" customWidth="1"/>
    <col min="6" max="6" width="10" customWidth="1"/>
    <col min="7" max="8" width="5" customWidth="1"/>
    <col min="9" max="9" width="10.85546875" customWidth="1"/>
    <col min="10" max="10" width="5.42578125" customWidth="1"/>
    <col min="11" max="11" width="10" customWidth="1"/>
    <col min="12" max="12" width="18.5703125" customWidth="1"/>
    <col min="13" max="13" width="13.42578125" customWidth="1"/>
    <col min="14" max="14" width="10.140625" customWidth="1"/>
    <col min="15" max="23" width="3.85546875" customWidth="1"/>
    <col min="24" max="24" width="4.5703125" customWidth="1"/>
    <col min="25" max="35" width="3.85546875" customWidth="1"/>
  </cols>
  <sheetData>
    <row r="1" spans="1:59" ht="12.75" hidden="1">
      <c r="A1" s="3"/>
      <c r="B1" s="14"/>
      <c r="C1" s="3"/>
      <c r="D1" s="10"/>
      <c r="E1" s="3"/>
      <c r="F1" s="3"/>
      <c r="G1" s="3"/>
      <c r="H1" s="3"/>
      <c r="I1" s="3"/>
      <c r="J1" s="148"/>
      <c r="K1" s="149"/>
      <c r="L1" s="14"/>
      <c r="M1" s="14"/>
      <c r="N1" s="1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15"/>
      <c r="AY1" s="25"/>
      <c r="AZ1" s="150"/>
      <c r="BA1" s="151"/>
      <c r="BB1" s="151"/>
      <c r="BC1" s="151"/>
      <c r="BD1" s="151"/>
      <c r="BE1" s="151"/>
      <c r="BF1" s="151"/>
      <c r="BG1" s="152"/>
    </row>
    <row r="2" spans="1:59" ht="12.75" hidden="1">
      <c r="A2" s="3"/>
      <c r="B2" s="14"/>
      <c r="C2" s="3"/>
      <c r="D2" s="10"/>
      <c r="E2" s="3"/>
      <c r="F2" s="3"/>
      <c r="G2" s="3"/>
      <c r="H2" s="3"/>
      <c r="I2" s="3"/>
      <c r="J2" s="148"/>
      <c r="K2" s="149"/>
      <c r="L2" s="14"/>
      <c r="M2" s="14"/>
      <c r="N2" s="1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15"/>
      <c r="AY2" s="25"/>
      <c r="AZ2" s="150"/>
      <c r="BA2" s="151"/>
      <c r="BB2" s="151"/>
      <c r="BC2" s="151"/>
      <c r="BD2" s="151"/>
      <c r="BE2" s="151"/>
      <c r="BF2" s="151"/>
      <c r="BG2" s="152"/>
    </row>
    <row r="3" spans="1:59" ht="12.75" hidden="1">
      <c r="A3" s="3"/>
      <c r="B3" s="14"/>
      <c r="C3" s="3"/>
      <c r="D3" s="10"/>
      <c r="E3" s="3"/>
      <c r="F3" s="3"/>
      <c r="G3" s="3"/>
      <c r="H3" s="3"/>
      <c r="I3" s="3"/>
      <c r="J3" s="148"/>
      <c r="K3" s="149"/>
      <c r="L3" s="14"/>
      <c r="M3" s="14"/>
      <c r="N3" s="1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15"/>
      <c r="AY3" s="25"/>
      <c r="AZ3" s="150"/>
      <c r="BA3" s="151"/>
      <c r="BB3" s="151"/>
      <c r="BC3" s="151"/>
      <c r="BD3" s="151"/>
      <c r="BE3" s="151"/>
      <c r="BF3" s="151"/>
      <c r="BG3" s="152"/>
    </row>
    <row r="4" spans="1:59" ht="12.75" hidden="1">
      <c r="A4" s="3"/>
      <c r="B4" s="14"/>
      <c r="C4" s="3"/>
      <c r="D4" s="10"/>
      <c r="E4" s="3"/>
      <c r="F4" s="3"/>
      <c r="G4" s="3"/>
      <c r="H4" s="3"/>
      <c r="I4" s="3"/>
      <c r="J4" s="148"/>
      <c r="K4" s="149"/>
      <c r="L4" s="14"/>
      <c r="M4" s="14"/>
      <c r="N4" s="1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15"/>
      <c r="AY4" s="25"/>
      <c r="AZ4" s="150"/>
      <c r="BA4" s="151"/>
      <c r="BB4" s="151"/>
      <c r="BC4" s="151"/>
      <c r="BD4" s="151"/>
      <c r="BE4" s="151"/>
      <c r="BF4" s="151"/>
      <c r="BG4" s="152"/>
    </row>
    <row r="5" spans="1:59" ht="12.75" hidden="1">
      <c r="A5" s="3"/>
      <c r="B5" s="14"/>
      <c r="C5" s="3"/>
      <c r="D5" s="10"/>
      <c r="E5" s="3"/>
      <c r="F5" s="3"/>
      <c r="G5" s="153"/>
      <c r="H5" s="153"/>
      <c r="I5" s="37"/>
      <c r="J5" s="154"/>
      <c r="K5" s="149"/>
      <c r="L5" s="14"/>
      <c r="M5" s="14"/>
      <c r="N5" s="1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15"/>
      <c r="AY5" s="25"/>
      <c r="AZ5" s="150"/>
      <c r="BA5" s="151"/>
      <c r="BB5" s="151"/>
      <c r="BC5" s="151"/>
      <c r="BD5" s="151"/>
      <c r="BE5" s="151"/>
      <c r="BF5" s="151"/>
      <c r="BG5" s="152"/>
    </row>
    <row r="6" spans="1:59" ht="12.75" hidden="1">
      <c r="A6" s="3"/>
      <c r="B6" s="14"/>
      <c r="C6" s="3"/>
      <c r="D6" s="10"/>
      <c r="E6" s="3"/>
      <c r="F6" s="3"/>
      <c r="G6" s="3"/>
      <c r="H6" s="3"/>
      <c r="I6" s="3"/>
      <c r="J6" s="148"/>
      <c r="K6" s="149"/>
      <c r="L6" s="14"/>
      <c r="M6" s="14"/>
      <c r="N6" s="1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15"/>
      <c r="AY6" s="25"/>
      <c r="AZ6" s="150"/>
      <c r="BA6" s="151"/>
      <c r="BB6" s="151"/>
      <c r="BC6" s="151"/>
      <c r="BD6" s="151"/>
      <c r="BE6" s="151"/>
      <c r="BF6" s="151"/>
      <c r="BG6" s="152"/>
    </row>
    <row r="7" spans="1:59" ht="12.75" hidden="1">
      <c r="A7" s="3"/>
      <c r="B7" s="14"/>
      <c r="C7" s="3"/>
      <c r="D7" s="10"/>
      <c r="E7" s="3"/>
      <c r="F7" s="3"/>
      <c r="G7" s="3"/>
      <c r="H7" s="3"/>
      <c r="I7" s="3"/>
      <c r="J7" s="148"/>
      <c r="K7" s="149"/>
      <c r="L7" s="14"/>
      <c r="M7" s="14"/>
      <c r="N7" s="1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15"/>
      <c r="AY7" s="25"/>
      <c r="AZ7" s="150"/>
      <c r="BA7" s="151"/>
      <c r="BB7" s="151"/>
      <c r="BC7" s="151"/>
      <c r="BD7" s="151"/>
      <c r="BE7" s="151"/>
      <c r="BF7" s="151"/>
      <c r="BG7" s="152"/>
    </row>
    <row r="8" spans="1:59" ht="39.75" hidden="1" customHeight="1">
      <c r="A8" s="3"/>
      <c r="B8" s="14"/>
      <c r="C8" s="3"/>
      <c r="D8" s="10"/>
      <c r="E8" s="3"/>
      <c r="F8" s="3"/>
      <c r="G8" s="3"/>
      <c r="H8" s="3"/>
      <c r="I8" s="3"/>
      <c r="J8" s="148"/>
      <c r="K8" s="149"/>
      <c r="L8" s="14"/>
      <c r="M8" s="14"/>
      <c r="N8" s="1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15"/>
      <c r="AY8" s="25"/>
      <c r="AZ8" s="150"/>
      <c r="BA8" s="151"/>
      <c r="BB8" s="151"/>
      <c r="BC8" s="151"/>
      <c r="BD8" s="151"/>
      <c r="BE8" s="151"/>
      <c r="BF8" s="151"/>
      <c r="BG8" s="152"/>
    </row>
    <row r="9" spans="1:59" ht="51">
      <c r="A9" s="3" t="s">
        <v>3</v>
      </c>
      <c r="B9" s="5" t="s">
        <v>4</v>
      </c>
      <c r="C9" s="3" t="s">
        <v>511</v>
      </c>
      <c r="D9" s="10" t="s">
        <v>17</v>
      </c>
      <c r="E9" s="3" t="s">
        <v>20</v>
      </c>
      <c r="F9" s="3" t="s">
        <v>21</v>
      </c>
      <c r="G9" s="3" t="s">
        <v>22</v>
      </c>
      <c r="H9" s="3" t="s">
        <v>23</v>
      </c>
      <c r="I9" s="154" t="s">
        <v>327</v>
      </c>
      <c r="J9" s="12" t="s">
        <v>27</v>
      </c>
      <c r="K9" s="5" t="s">
        <v>28</v>
      </c>
      <c r="L9" s="14" t="s">
        <v>31</v>
      </c>
      <c r="M9" s="14" t="s">
        <v>512</v>
      </c>
      <c r="N9" s="14" t="s">
        <v>33</v>
      </c>
      <c r="O9" s="24" t="s">
        <v>513</v>
      </c>
      <c r="P9" s="24" t="s">
        <v>514</v>
      </c>
      <c r="Q9" s="24" t="s">
        <v>515</v>
      </c>
      <c r="R9" s="24" t="s">
        <v>516</v>
      </c>
      <c r="S9" s="24" t="s">
        <v>517</v>
      </c>
      <c r="T9" s="24" t="s">
        <v>518</v>
      </c>
      <c r="U9" s="24" t="s">
        <v>519</v>
      </c>
      <c r="V9" s="24" t="s">
        <v>520</v>
      </c>
      <c r="W9" s="24" t="s">
        <v>521</v>
      </c>
      <c r="X9" s="24" t="s">
        <v>522</v>
      </c>
      <c r="Y9" s="24" t="s">
        <v>523</v>
      </c>
      <c r="Z9" s="24" t="s">
        <v>524</v>
      </c>
      <c r="AA9" s="24" t="s">
        <v>525</v>
      </c>
      <c r="AB9" s="24" t="s">
        <v>526</v>
      </c>
      <c r="AC9" s="24" t="s">
        <v>527</v>
      </c>
      <c r="AD9" s="24" t="s">
        <v>528</v>
      </c>
      <c r="AE9" s="24" t="s">
        <v>529</v>
      </c>
      <c r="AF9" s="24" t="s">
        <v>530</v>
      </c>
      <c r="AG9" s="24" t="s">
        <v>531</v>
      </c>
      <c r="AH9" s="24" t="s">
        <v>532</v>
      </c>
      <c r="AI9" s="24" t="s">
        <v>34</v>
      </c>
      <c r="AJ9" s="24" t="s">
        <v>39</v>
      </c>
      <c r="AK9" s="24" t="s">
        <v>40</v>
      </c>
      <c r="AL9" s="24" t="s">
        <v>41</v>
      </c>
      <c r="AM9" s="24" t="s">
        <v>42</v>
      </c>
      <c r="AN9" s="24" t="s">
        <v>43</v>
      </c>
      <c r="AO9" s="24" t="s">
        <v>46</v>
      </c>
      <c r="AP9" s="24" t="s">
        <v>47</v>
      </c>
      <c r="AQ9" s="24" t="s">
        <v>48</v>
      </c>
      <c r="AR9" s="24" t="s">
        <v>49</v>
      </c>
      <c r="AS9" s="24" t="s">
        <v>50</v>
      </c>
      <c r="AT9" s="24" t="s">
        <v>52</v>
      </c>
      <c r="AU9" s="24" t="s">
        <v>53</v>
      </c>
      <c r="AV9" s="24" t="s">
        <v>54</v>
      </c>
      <c r="AW9" s="24" t="s">
        <v>55</v>
      </c>
      <c r="AX9" s="15"/>
      <c r="AY9" s="25" t="s">
        <v>75</v>
      </c>
      <c r="AZ9" s="26" t="s">
        <v>533</v>
      </c>
      <c r="BA9" s="260" t="s">
        <v>534</v>
      </c>
      <c r="BB9" s="228"/>
      <c r="BC9" s="24" t="s">
        <v>86</v>
      </c>
      <c r="BD9" s="24" t="s">
        <v>535</v>
      </c>
      <c r="BE9" s="24" t="s">
        <v>536</v>
      </c>
      <c r="BF9" s="24" t="s">
        <v>89</v>
      </c>
      <c r="BG9" s="28"/>
    </row>
    <row r="10" spans="1:59" ht="32.25" customHeight="1">
      <c r="A10" s="16">
        <v>1</v>
      </c>
      <c r="B10" s="156" t="s">
        <v>93</v>
      </c>
      <c r="C10" s="158" t="s">
        <v>345</v>
      </c>
      <c r="D10" s="158">
        <v>2</v>
      </c>
      <c r="E10" s="32">
        <f t="shared" ref="E10:E67" si="0">IF(LEFT(C10,3)="TH ",D10*32,D10*22.5)</f>
        <v>45</v>
      </c>
      <c r="F10" s="158">
        <v>101131</v>
      </c>
      <c r="G10" s="158" t="s">
        <v>537</v>
      </c>
      <c r="H10" s="158">
        <v>58</v>
      </c>
      <c r="I10" s="36">
        <f>IF(LEFT(C10,5)="Đồ án",1, IF(LEFT(C10,3)="TH ",IF(H10&gt;=36,1.4,IF(H10&gt;=31,1.2,IF(H10&gt;=26,1.1,IF(H10&gt;=25,1,IF(H10&gt;=20,0.85,0.75))))),IF(RIGHT(C10,9)="XÝ nghiÖp",IF(E10&gt;=25,1,IF(E10&gt;=15,0.7,0.5)),IF(E10&gt;=150,1.3,IF(E10&gt;=101,1.2,IF(E10&gt;=61,1.1,1))))))</f>
        <v>1</v>
      </c>
      <c r="J10" s="37">
        <f t="shared" ref="J10:J35" si="1">ROUND(IF(OR(LEFT(C10,5)="Đồ án",RIGHT(C10,10)="tèt nghiÖp"),H10*2,IF(LEFT(C10,3)="TH ",I10*E10*0.6,IF(RIGHT(C10,9)="XÝ nghiÖp",D10*5*3*I10,D10*18*I10*1.1))),0)</f>
        <v>40</v>
      </c>
      <c r="K10" s="38">
        <f>VLOOKUP(B10,'TINH TOAN'!$A$2:$C$46,3,0)</f>
        <v>355.88</v>
      </c>
      <c r="L10" s="161"/>
      <c r="M10" s="161"/>
      <c r="N10" s="161"/>
      <c r="O10" s="158">
        <v>4</v>
      </c>
      <c r="P10" s="158">
        <v>4</v>
      </c>
      <c r="Q10" s="158">
        <v>4</v>
      </c>
      <c r="R10" s="158">
        <v>4</v>
      </c>
      <c r="S10" s="158">
        <v>4</v>
      </c>
      <c r="T10" s="158">
        <v>4</v>
      </c>
      <c r="U10" s="158">
        <v>4</v>
      </c>
      <c r="V10" s="158">
        <v>4</v>
      </c>
      <c r="W10" s="158">
        <v>4</v>
      </c>
      <c r="X10" s="158">
        <v>4</v>
      </c>
      <c r="Y10" s="158">
        <v>4</v>
      </c>
      <c r="Z10" s="158">
        <v>4</v>
      </c>
      <c r="AA10" s="158">
        <v>4</v>
      </c>
      <c r="AB10" s="158">
        <v>4</v>
      </c>
      <c r="AC10" s="158">
        <v>4</v>
      </c>
      <c r="AD10" s="162"/>
      <c r="AE10" s="162"/>
      <c r="AF10" s="162"/>
      <c r="AG10" s="162"/>
      <c r="AH10" s="162"/>
      <c r="AI10" s="162"/>
      <c r="AJ10" s="162"/>
      <c r="AK10" s="162"/>
      <c r="AL10" s="162"/>
      <c r="AM10" s="162"/>
      <c r="AN10" s="162"/>
      <c r="AO10" s="162"/>
      <c r="AP10" s="162"/>
      <c r="AQ10" s="162"/>
      <c r="AR10" s="15"/>
      <c r="AS10" s="15"/>
      <c r="AT10" s="15"/>
      <c r="AU10" s="15"/>
      <c r="AV10" s="15"/>
      <c r="AW10" s="15"/>
      <c r="AX10" s="4"/>
      <c r="AY10" s="4"/>
      <c r="AZ10" s="163"/>
      <c r="BA10" s="4"/>
      <c r="BB10" s="16"/>
      <c r="BC10" s="16"/>
      <c r="BD10" s="16"/>
      <c r="BE10" s="16"/>
      <c r="BF10" s="16"/>
      <c r="BG10" s="16"/>
    </row>
    <row r="11" spans="1:59" ht="1.5" customHeight="1">
      <c r="A11" s="164">
        <v>4</v>
      </c>
      <c r="B11" s="165" t="s">
        <v>93</v>
      </c>
      <c r="C11" s="166" t="s">
        <v>346</v>
      </c>
      <c r="D11" s="167">
        <v>1</v>
      </c>
      <c r="E11" s="52">
        <f t="shared" si="0"/>
        <v>32</v>
      </c>
      <c r="F11" s="168">
        <v>101131</v>
      </c>
      <c r="G11" s="169" t="s">
        <v>537</v>
      </c>
      <c r="H11" s="168">
        <v>30</v>
      </c>
      <c r="I11" s="54">
        <f t="shared" ref="I11:I13" si="2">IF(LEFT(C11,3)="TH ",IF(H11&gt;=36,1.4,IF(H11&gt;=31,1.2,IF(H11&gt;=26,1.1,IF(H11&gt;=25,1,IF(H11&gt;=20,0.85,0.75))))),IF(RIGHT(C11,9)="XÝ nghiÖp",IF(E11&gt;=25,1,IF(E11&gt;=15,0.7,0.5)),IF(E11&gt;=150,1.3,IF(E11&gt;=101,1.2,IF(E11&gt;=61,1.1,1)))))</f>
        <v>1.1000000000000001</v>
      </c>
      <c r="J11" s="170">
        <f t="shared" si="1"/>
        <v>21</v>
      </c>
      <c r="K11" s="55">
        <f>VLOOKUP(B11,'TINH TOAN'!$A$2:$C$46,3,0)</f>
        <v>355.88</v>
      </c>
      <c r="L11" s="56"/>
      <c r="M11" s="56"/>
      <c r="N11" s="56"/>
      <c r="O11" s="107"/>
      <c r="P11" s="107"/>
      <c r="Q11" s="107"/>
      <c r="R11" s="167">
        <v>4</v>
      </c>
      <c r="S11" s="167">
        <v>4</v>
      </c>
      <c r="T11" s="167">
        <v>4</v>
      </c>
      <c r="U11" s="167">
        <v>4</v>
      </c>
      <c r="V11" s="167">
        <v>4</v>
      </c>
      <c r="W11" s="167">
        <v>4</v>
      </c>
      <c r="X11" s="167">
        <v>4</v>
      </c>
      <c r="Y11" s="167">
        <v>4</v>
      </c>
      <c r="Z11" s="107"/>
      <c r="AA11" s="57"/>
      <c r="AB11" s="57"/>
      <c r="AC11" s="57"/>
      <c r="AD11" s="57"/>
      <c r="AE11" s="57"/>
      <c r="AF11" s="57"/>
      <c r="AG11" s="57"/>
      <c r="AH11" s="57"/>
      <c r="AI11" s="57"/>
      <c r="AJ11" s="57"/>
      <c r="AK11" s="57"/>
      <c r="AL11" s="162"/>
      <c r="AM11" s="162"/>
      <c r="AN11" s="162"/>
      <c r="AO11" s="162"/>
      <c r="AP11" s="162"/>
      <c r="AQ11" s="162"/>
      <c r="AR11" s="15"/>
      <c r="AS11" s="15"/>
      <c r="AT11" s="15"/>
      <c r="AU11" s="15"/>
      <c r="AV11" s="15"/>
      <c r="AW11" s="15"/>
      <c r="AX11" s="4"/>
      <c r="AY11" s="4"/>
      <c r="AZ11" s="163"/>
      <c r="BA11" s="4"/>
      <c r="BB11" s="16"/>
      <c r="BC11" s="16"/>
      <c r="BD11" s="16"/>
      <c r="BE11" s="16"/>
      <c r="BF11" s="16"/>
      <c r="BG11" s="16"/>
    </row>
    <row r="12" spans="1:59" ht="12.75">
      <c r="A12" s="167">
        <v>4</v>
      </c>
      <c r="B12" s="171" t="s">
        <v>93</v>
      </c>
      <c r="C12" s="166" t="s">
        <v>346</v>
      </c>
      <c r="D12" s="167">
        <v>1</v>
      </c>
      <c r="E12" s="172">
        <f t="shared" si="0"/>
        <v>32</v>
      </c>
      <c r="F12" s="167">
        <v>101131</v>
      </c>
      <c r="G12" s="166" t="s">
        <v>537</v>
      </c>
      <c r="H12" s="168">
        <v>28</v>
      </c>
      <c r="I12" s="173">
        <f t="shared" si="2"/>
        <v>1.1000000000000001</v>
      </c>
      <c r="J12" s="174">
        <f t="shared" si="1"/>
        <v>21</v>
      </c>
      <c r="K12" s="175">
        <f>VLOOKUP(B12,'TINH TOAN'!$A$2:$C$46,3,0)</f>
        <v>355.88</v>
      </c>
      <c r="L12" s="56"/>
      <c r="M12" s="56"/>
      <c r="N12" s="56"/>
      <c r="O12" s="107"/>
      <c r="P12" s="107"/>
      <c r="Q12" s="107"/>
      <c r="R12" s="167">
        <v>4</v>
      </c>
      <c r="S12" s="167">
        <v>4</v>
      </c>
      <c r="T12" s="167">
        <v>4</v>
      </c>
      <c r="U12" s="167">
        <v>4</v>
      </c>
      <c r="V12" s="167">
        <v>4</v>
      </c>
      <c r="W12" s="167">
        <v>4</v>
      </c>
      <c r="X12" s="167">
        <v>4</v>
      </c>
      <c r="Y12" s="167">
        <v>4</v>
      </c>
      <c r="Z12" s="107"/>
      <c r="AA12" s="57"/>
      <c r="AB12" s="57"/>
      <c r="AC12" s="57"/>
      <c r="AD12" s="57"/>
      <c r="AE12" s="57"/>
      <c r="AF12" s="57"/>
      <c r="AG12" s="57"/>
      <c r="AH12" s="57"/>
      <c r="AI12" s="57"/>
      <c r="AJ12" s="57"/>
      <c r="AK12" s="57"/>
      <c r="AL12" s="162"/>
      <c r="AM12" s="162"/>
      <c r="AN12" s="162"/>
      <c r="AO12" s="162"/>
      <c r="AP12" s="162"/>
      <c r="AQ12" s="162"/>
      <c r="AR12" s="15"/>
      <c r="AS12" s="15"/>
      <c r="AT12" s="15"/>
      <c r="AU12" s="15"/>
      <c r="AV12" s="15"/>
      <c r="AW12" s="15"/>
      <c r="AX12" s="4" t="s">
        <v>164</v>
      </c>
      <c r="AY12" s="4">
        <v>31</v>
      </c>
      <c r="AZ12" s="163"/>
      <c r="BA12" s="4">
        <v>60</v>
      </c>
      <c r="BB12" s="16">
        <v>101131</v>
      </c>
      <c r="BC12" s="16">
        <v>101131</v>
      </c>
      <c r="BD12" s="16" t="e">
        <v>#REF!</v>
      </c>
      <c r="BE12" s="16" t="e">
        <v>#REF!</v>
      </c>
      <c r="BF12" s="16" t="e">
        <v>#REF!</v>
      </c>
      <c r="BG12" s="16">
        <v>231009010</v>
      </c>
    </row>
    <row r="13" spans="1:59" ht="12.75">
      <c r="A13" s="16">
        <v>2</v>
      </c>
      <c r="B13" s="156" t="s">
        <v>45</v>
      </c>
      <c r="C13" s="158" t="s">
        <v>338</v>
      </c>
      <c r="D13" s="158">
        <v>4</v>
      </c>
      <c r="E13" s="32">
        <f t="shared" si="0"/>
        <v>90</v>
      </c>
      <c r="F13" s="158">
        <v>101131</v>
      </c>
      <c r="G13" s="158" t="s">
        <v>537</v>
      </c>
      <c r="H13" s="176">
        <v>10</v>
      </c>
      <c r="I13" s="36">
        <f t="shared" si="2"/>
        <v>1.1000000000000001</v>
      </c>
      <c r="J13" s="37">
        <f t="shared" si="1"/>
        <v>20</v>
      </c>
      <c r="K13" s="38">
        <f>VLOOKUP(B13,'TINH TOAN'!$A$2:$C$46,3,0)</f>
        <v>373.72</v>
      </c>
      <c r="L13" s="161"/>
      <c r="M13" s="161"/>
      <c r="N13" s="161"/>
      <c r="O13" s="177"/>
      <c r="P13" s="158" t="s">
        <v>134</v>
      </c>
      <c r="Q13" s="177"/>
      <c r="R13" s="177"/>
      <c r="S13" s="177"/>
      <c r="T13" s="177"/>
      <c r="U13" s="177"/>
      <c r="V13" s="177"/>
      <c r="W13" s="177"/>
      <c r="X13" s="177"/>
      <c r="Y13" s="162"/>
      <c r="Z13" s="162"/>
      <c r="AA13" s="162"/>
      <c r="AB13" s="162"/>
      <c r="AC13" s="162"/>
      <c r="AD13" s="162"/>
      <c r="AE13" s="162"/>
      <c r="AF13" s="162"/>
      <c r="AG13" s="162"/>
      <c r="AH13" s="162"/>
      <c r="AI13" s="162"/>
      <c r="AJ13" s="162"/>
      <c r="AK13" s="162"/>
      <c r="AL13" s="162"/>
      <c r="AM13" s="162"/>
      <c r="AN13" s="162"/>
      <c r="AO13" s="162"/>
      <c r="AP13" s="162"/>
      <c r="AQ13" s="162"/>
      <c r="AR13" s="15"/>
      <c r="AS13" s="15"/>
      <c r="AT13" s="15"/>
      <c r="AU13" s="15"/>
      <c r="AV13" s="15"/>
      <c r="AW13" s="15"/>
      <c r="AX13" s="4" t="s">
        <v>211</v>
      </c>
      <c r="AY13" s="4">
        <v>60</v>
      </c>
      <c r="AZ13" s="163"/>
      <c r="BA13" s="4">
        <v>1021</v>
      </c>
      <c r="BB13" s="16">
        <v>110151</v>
      </c>
      <c r="BC13" s="16">
        <v>110151</v>
      </c>
      <c r="BD13" s="16" t="e">
        <v>#REF!</v>
      </c>
      <c r="BE13" s="16" t="e">
        <v>#REF!</v>
      </c>
      <c r="BF13" s="16" t="e">
        <v>#REF!</v>
      </c>
      <c r="BG13" s="16">
        <v>211006080</v>
      </c>
    </row>
    <row r="14" spans="1:59" ht="12.75">
      <c r="A14" s="16">
        <v>3</v>
      </c>
      <c r="B14" s="156" t="s">
        <v>45</v>
      </c>
      <c r="C14" s="158" t="s">
        <v>338</v>
      </c>
      <c r="D14" s="158">
        <v>4</v>
      </c>
      <c r="E14" s="32">
        <f t="shared" si="0"/>
        <v>90</v>
      </c>
      <c r="F14" s="158">
        <v>101131</v>
      </c>
      <c r="G14" s="158" t="s">
        <v>537</v>
      </c>
      <c r="H14" s="176">
        <v>12</v>
      </c>
      <c r="I14" s="36">
        <f>IF(LEFT(C14,5)="Đồ án",1, IF(LEFT(C14,3)="TH ",IF(H14&gt;=36,1.4,IF(H14&gt;=31,1.2,IF(H14&gt;=26,1.1,IF(H14&gt;=25,1,IF(H14&gt;=20,0.85,0.75))))),IF(RIGHT(C14,9)="XÝ nghiÖp",IF(E14&gt;=25,1,IF(E14&gt;=15,0.7,0.5)),IF(E14&gt;=150,1.3,IF(E14&gt;=101,1.2,IF(E14&gt;=61,1.1,1))))))</f>
        <v>1</v>
      </c>
      <c r="J14" s="37">
        <f t="shared" si="1"/>
        <v>24</v>
      </c>
      <c r="K14" s="38">
        <f>VLOOKUP(B14,'TINH TOAN'!$A$2:$C$46,3,0)</f>
        <v>373.72</v>
      </c>
      <c r="L14" s="161"/>
      <c r="M14" s="161"/>
      <c r="N14" s="161"/>
      <c r="O14" s="177"/>
      <c r="P14" s="158" t="s">
        <v>134</v>
      </c>
      <c r="Q14" s="177"/>
      <c r="R14" s="177"/>
      <c r="S14" s="177"/>
      <c r="T14" s="177"/>
      <c r="U14" s="177"/>
      <c r="V14" s="177"/>
      <c r="W14" s="177"/>
      <c r="X14" s="177"/>
      <c r="Y14" s="177"/>
      <c r="Z14" s="177"/>
      <c r="AA14" s="177"/>
      <c r="AB14" s="177"/>
      <c r="AC14" s="177"/>
      <c r="AD14" s="177"/>
      <c r="AE14" s="162"/>
      <c r="AF14" s="162"/>
      <c r="AG14" s="162"/>
      <c r="AH14" s="162"/>
      <c r="AI14" s="162"/>
      <c r="AJ14" s="162"/>
      <c r="AK14" s="162"/>
      <c r="AL14" s="162"/>
      <c r="AM14" s="162"/>
      <c r="AN14" s="162"/>
      <c r="AO14" s="162"/>
      <c r="AP14" s="162"/>
      <c r="AQ14" s="162"/>
      <c r="AR14" s="37"/>
      <c r="AS14" s="37"/>
      <c r="AT14" s="37"/>
      <c r="AU14" s="37"/>
      <c r="AV14" s="37"/>
      <c r="AW14" s="37"/>
      <c r="AX14" s="37"/>
      <c r="AY14" s="37"/>
      <c r="AZ14" s="37"/>
      <c r="BA14" s="37"/>
      <c r="BB14" s="37"/>
      <c r="BC14" s="37"/>
      <c r="BD14" s="37"/>
      <c r="BE14" s="37"/>
      <c r="BF14" s="37"/>
      <c r="BG14" s="37"/>
    </row>
    <row r="15" spans="1:59" ht="12.75">
      <c r="A15" s="16">
        <v>4</v>
      </c>
      <c r="B15" s="156" t="s">
        <v>9</v>
      </c>
      <c r="C15" s="158" t="s">
        <v>542</v>
      </c>
      <c r="D15" s="158">
        <v>3</v>
      </c>
      <c r="E15" s="32">
        <f t="shared" si="0"/>
        <v>67.5</v>
      </c>
      <c r="F15" s="158">
        <v>101131</v>
      </c>
      <c r="G15" s="158" t="s">
        <v>537</v>
      </c>
      <c r="H15" s="158">
        <v>58</v>
      </c>
      <c r="I15" s="36">
        <f t="shared" ref="I15:I17" si="3">IF(LEFT(C15,3)="TH ",IF(H15&gt;=36,1.4,IF(H15&gt;=31,1.2,IF(H15&gt;=26,1.1,IF(H15&gt;=25,1,IF(H15&gt;=20,0.85,0.75))))),IF(RIGHT(C15,9)="XÝ nghiÖp",IF(E15&gt;=25,1,IF(E15&gt;=15,0.7,0.5)),IF(E15&gt;=150,1.3,IF(E15&gt;=101,1.2,IF(E15&gt;=61,1.1,1)))))</f>
        <v>1.1000000000000001</v>
      </c>
      <c r="J15" s="37">
        <f t="shared" si="1"/>
        <v>65</v>
      </c>
      <c r="K15" s="38">
        <f>VLOOKUP(B15,'TINH TOAN'!$A$2:$C$46,3,0)</f>
        <v>433.68</v>
      </c>
      <c r="L15" s="161"/>
      <c r="M15" s="161"/>
      <c r="N15" s="161"/>
      <c r="O15" s="158">
        <v>4</v>
      </c>
      <c r="P15" s="158">
        <v>4</v>
      </c>
      <c r="Q15" s="158">
        <v>4</v>
      </c>
      <c r="R15" s="158">
        <v>4</v>
      </c>
      <c r="S15" s="158">
        <v>4</v>
      </c>
      <c r="T15" s="158">
        <v>4</v>
      </c>
      <c r="U15" s="158">
        <v>4</v>
      </c>
      <c r="V15" s="158">
        <v>4</v>
      </c>
      <c r="W15" s="158">
        <v>4</v>
      </c>
      <c r="X15" s="158">
        <v>4</v>
      </c>
      <c r="Y15" s="158">
        <v>4</v>
      </c>
      <c r="Z15" s="158">
        <v>4</v>
      </c>
      <c r="AA15" s="158">
        <v>4</v>
      </c>
      <c r="AB15" s="158">
        <v>4</v>
      </c>
      <c r="AC15" s="158">
        <v>4</v>
      </c>
      <c r="AD15" s="158">
        <v>4</v>
      </c>
      <c r="AE15" s="158">
        <v>4</v>
      </c>
      <c r="AF15" s="162"/>
      <c r="AG15" s="162"/>
      <c r="AH15" s="162"/>
      <c r="AI15" s="162"/>
      <c r="AJ15" s="162"/>
      <c r="AK15" s="162"/>
      <c r="AL15" s="162"/>
      <c r="AM15" s="162"/>
      <c r="AN15" s="162"/>
      <c r="AO15" s="162"/>
      <c r="AP15" s="162"/>
      <c r="AQ15" s="162"/>
      <c r="AR15" s="15"/>
      <c r="AS15" s="15"/>
      <c r="AT15" s="15"/>
      <c r="AU15" s="15"/>
      <c r="AV15" s="15"/>
      <c r="AW15" s="15"/>
      <c r="AX15" s="4" t="s">
        <v>164</v>
      </c>
      <c r="AY15" s="4">
        <v>0</v>
      </c>
      <c r="AZ15" s="163"/>
      <c r="BA15" s="4">
        <v>17</v>
      </c>
      <c r="BB15" s="16">
        <v>101122</v>
      </c>
      <c r="BC15" s="16">
        <v>101122</v>
      </c>
      <c r="BD15" s="16" t="e">
        <v>#REF!</v>
      </c>
      <c r="BE15" s="16" t="e">
        <v>#REF!</v>
      </c>
      <c r="BF15" s="16" t="e">
        <v>#REF!</v>
      </c>
      <c r="BG15" s="16">
        <v>231006020</v>
      </c>
    </row>
    <row r="16" spans="1:59" ht="12.75">
      <c r="A16" s="16">
        <v>1</v>
      </c>
      <c r="B16" s="156" t="s">
        <v>9</v>
      </c>
      <c r="C16" s="158" t="s">
        <v>543</v>
      </c>
      <c r="D16" s="158">
        <v>1</v>
      </c>
      <c r="E16" s="32">
        <f t="shared" si="0"/>
        <v>32</v>
      </c>
      <c r="F16" s="158">
        <v>101131</v>
      </c>
      <c r="G16" s="158" t="s">
        <v>537</v>
      </c>
      <c r="H16" s="158">
        <v>29</v>
      </c>
      <c r="I16" s="36">
        <f t="shared" si="3"/>
        <v>1.1000000000000001</v>
      </c>
      <c r="J16" s="37">
        <f t="shared" si="1"/>
        <v>21</v>
      </c>
      <c r="K16" s="38">
        <f>VLOOKUP(B16,'TINH TOAN'!$A$2:$C$46,3,0)</f>
        <v>433.68</v>
      </c>
      <c r="L16" s="161"/>
      <c r="M16" s="161"/>
      <c r="N16" s="161"/>
      <c r="O16" s="177"/>
      <c r="P16" s="177"/>
      <c r="Q16" s="177"/>
      <c r="R16" s="177"/>
      <c r="S16" s="177"/>
      <c r="T16" s="177"/>
      <c r="U16" s="177"/>
      <c r="V16" s="177"/>
      <c r="W16" s="177"/>
      <c r="X16" s="158">
        <v>4</v>
      </c>
      <c r="Y16" s="158">
        <v>4</v>
      </c>
      <c r="Z16" s="158">
        <v>4</v>
      </c>
      <c r="AA16" s="158">
        <v>4</v>
      </c>
      <c r="AB16" s="158">
        <v>4</v>
      </c>
      <c r="AC16" s="158">
        <v>4</v>
      </c>
      <c r="AD16" s="158">
        <v>4</v>
      </c>
      <c r="AE16" s="158">
        <v>4</v>
      </c>
      <c r="AF16" s="162"/>
      <c r="AG16" s="162"/>
      <c r="AH16" s="162"/>
      <c r="AI16" s="162"/>
      <c r="AJ16" s="162"/>
      <c r="AK16" s="162"/>
      <c r="AL16" s="162"/>
      <c r="AM16" s="162"/>
      <c r="AN16" s="162"/>
      <c r="AO16" s="162"/>
      <c r="AP16" s="162"/>
      <c r="AQ16" s="162"/>
      <c r="AR16" s="15"/>
      <c r="AS16" s="15"/>
      <c r="AT16" s="15"/>
      <c r="AU16" s="15"/>
      <c r="AV16" s="15"/>
      <c r="AW16" s="15"/>
      <c r="AX16" s="4" t="s">
        <v>25</v>
      </c>
      <c r="AY16" s="4">
        <v>30</v>
      </c>
      <c r="AZ16" s="163"/>
      <c r="BA16" s="4">
        <v>172</v>
      </c>
      <c r="BB16" s="16">
        <v>101153</v>
      </c>
      <c r="BC16" s="16">
        <v>101153</v>
      </c>
      <c r="BD16" s="16" t="e">
        <v>#REF!</v>
      </c>
      <c r="BE16" s="16" t="e">
        <v>#REF!</v>
      </c>
      <c r="BF16" s="16" t="e">
        <v>#REF!</v>
      </c>
      <c r="BG16" s="16">
        <v>211903030</v>
      </c>
    </row>
    <row r="17" spans="1:59" ht="12.75">
      <c r="A17" s="16">
        <v>1</v>
      </c>
      <c r="B17" s="156" t="s">
        <v>9</v>
      </c>
      <c r="C17" s="158" t="s">
        <v>543</v>
      </c>
      <c r="D17" s="158">
        <v>1</v>
      </c>
      <c r="E17" s="32">
        <f t="shared" si="0"/>
        <v>32</v>
      </c>
      <c r="F17" s="158">
        <v>101131</v>
      </c>
      <c r="G17" s="158" t="s">
        <v>537</v>
      </c>
      <c r="H17" s="158">
        <v>29</v>
      </c>
      <c r="I17" s="36">
        <f t="shared" si="3"/>
        <v>1.1000000000000001</v>
      </c>
      <c r="J17" s="37">
        <f t="shared" si="1"/>
        <v>21</v>
      </c>
      <c r="K17" s="38">
        <f>VLOOKUP(B17,'TINH TOAN'!$A$2:$C$46,3,0)</f>
        <v>433.68</v>
      </c>
      <c r="L17" s="161"/>
      <c r="M17" s="161"/>
      <c r="N17" s="161"/>
      <c r="O17" s="162"/>
      <c r="P17" s="162"/>
      <c r="Q17" s="177"/>
      <c r="R17" s="177"/>
      <c r="S17" s="177"/>
      <c r="T17" s="177"/>
      <c r="U17" s="177"/>
      <c r="V17" s="177"/>
      <c r="W17" s="177"/>
      <c r="X17" s="158">
        <v>4</v>
      </c>
      <c r="Y17" s="158">
        <v>4</v>
      </c>
      <c r="Z17" s="158">
        <v>4</v>
      </c>
      <c r="AA17" s="158">
        <v>4</v>
      </c>
      <c r="AB17" s="158">
        <v>4</v>
      </c>
      <c r="AC17" s="158">
        <v>4</v>
      </c>
      <c r="AD17" s="158">
        <v>4</v>
      </c>
      <c r="AE17" s="158">
        <v>4</v>
      </c>
      <c r="AF17" s="162"/>
      <c r="AG17" s="162"/>
      <c r="AH17" s="162"/>
      <c r="AI17" s="162"/>
      <c r="AJ17" s="162"/>
      <c r="AK17" s="162"/>
      <c r="AL17" s="162"/>
      <c r="AM17" s="162"/>
      <c r="AN17" s="162"/>
      <c r="AO17" s="162"/>
      <c r="AP17" s="162"/>
      <c r="AQ17" s="162"/>
      <c r="AR17" s="15"/>
      <c r="AS17" s="15"/>
      <c r="AT17" s="15"/>
      <c r="AU17" s="15"/>
      <c r="AV17" s="15"/>
      <c r="AW17" s="15"/>
      <c r="AX17" s="4" t="s">
        <v>211</v>
      </c>
      <c r="AY17" s="4">
        <v>14</v>
      </c>
      <c r="AZ17" s="163"/>
      <c r="BA17" s="4">
        <v>2464</v>
      </c>
      <c r="BB17" s="16">
        <v>501131</v>
      </c>
      <c r="BC17" s="16">
        <v>501131</v>
      </c>
      <c r="BD17" s="16" t="e">
        <v>#REF!</v>
      </c>
      <c r="BE17" s="16" t="e">
        <v>#REF!</v>
      </c>
      <c r="BF17" s="16" t="e">
        <v>#REF!</v>
      </c>
      <c r="BG17" s="16">
        <v>211988010</v>
      </c>
    </row>
    <row r="18" spans="1:59" ht="12.75">
      <c r="A18" s="16">
        <v>3</v>
      </c>
      <c r="B18" s="156" t="s">
        <v>77</v>
      </c>
      <c r="C18" s="158" t="s">
        <v>338</v>
      </c>
      <c r="D18" s="158">
        <v>4</v>
      </c>
      <c r="E18" s="32">
        <f t="shared" si="0"/>
        <v>90</v>
      </c>
      <c r="F18" s="158">
        <v>101131</v>
      </c>
      <c r="G18" s="158" t="s">
        <v>537</v>
      </c>
      <c r="H18" s="176">
        <v>10</v>
      </c>
      <c r="I18" s="36">
        <f t="shared" ref="I18:I19" si="4">IF(LEFT(C18,5)="Đồ án",1, IF(LEFT(C18,3)="TH ",IF(H18&gt;=36,1.4,IF(H18&gt;=31,1.2,IF(H18&gt;=26,1.1,IF(H18&gt;=25,1,IF(H18&gt;=20,0.85,0.75))))),IF(RIGHT(C18,9)="XÝ nghiÖp",IF(E18&gt;=25,1,IF(E18&gt;=15,0.7,0.5)),IF(E18&gt;=150,1.3,IF(E18&gt;=101,1.2,IF(E18&gt;=61,1.1,1))))))</f>
        <v>1</v>
      </c>
      <c r="J18" s="37">
        <f t="shared" si="1"/>
        <v>20</v>
      </c>
      <c r="K18" s="38">
        <f>VLOOKUP(B18,'TINH TOAN'!$A$2:$C$46,3,0)</f>
        <v>384.72</v>
      </c>
      <c r="L18" s="161"/>
      <c r="M18" s="161"/>
      <c r="N18" s="161"/>
      <c r="O18" s="177"/>
      <c r="P18" s="158" t="s">
        <v>134</v>
      </c>
      <c r="Q18" s="177"/>
      <c r="R18" s="177"/>
      <c r="S18" s="177"/>
      <c r="T18" s="177"/>
      <c r="U18" s="177"/>
      <c r="V18" s="177"/>
      <c r="W18" s="177"/>
      <c r="X18" s="177"/>
      <c r="Y18" s="177"/>
      <c r="Z18" s="177"/>
      <c r="AA18" s="177"/>
      <c r="AB18" s="177"/>
      <c r="AC18" s="177"/>
      <c r="AD18" s="177"/>
      <c r="AE18" s="162"/>
      <c r="AF18" s="162"/>
      <c r="AG18" s="162"/>
      <c r="AH18" s="162"/>
      <c r="AI18" s="162"/>
      <c r="AJ18" s="162"/>
      <c r="AK18" s="162"/>
      <c r="AL18" s="162"/>
      <c r="AM18" s="162"/>
      <c r="AN18" s="162"/>
      <c r="AO18" s="162"/>
      <c r="AP18" s="162"/>
      <c r="AQ18" s="162"/>
      <c r="AR18" s="15"/>
      <c r="AS18" s="15"/>
      <c r="AT18" s="15"/>
      <c r="AU18" s="15"/>
      <c r="AV18" s="15"/>
      <c r="AW18" s="15"/>
      <c r="AX18" s="4" t="s">
        <v>211</v>
      </c>
      <c r="AY18" s="4">
        <v>14</v>
      </c>
      <c r="AZ18" s="163"/>
      <c r="BA18" s="4">
        <v>2465</v>
      </c>
      <c r="BB18" s="16">
        <v>501131</v>
      </c>
      <c r="BC18" s="16">
        <v>501131</v>
      </c>
      <c r="BD18" s="16" t="e">
        <v>#REF!</v>
      </c>
      <c r="BE18" s="16" t="e">
        <v>#REF!</v>
      </c>
      <c r="BF18" s="16" t="e">
        <v>#REF!</v>
      </c>
      <c r="BG18" s="16">
        <v>291101010</v>
      </c>
    </row>
    <row r="19" spans="1:59" ht="12.75">
      <c r="A19" s="16">
        <v>3</v>
      </c>
      <c r="B19" s="156" t="s">
        <v>77</v>
      </c>
      <c r="C19" s="158" t="s">
        <v>338</v>
      </c>
      <c r="D19" s="158">
        <v>4</v>
      </c>
      <c r="E19" s="32">
        <f t="shared" si="0"/>
        <v>90</v>
      </c>
      <c r="F19" s="158">
        <v>101131</v>
      </c>
      <c r="G19" s="158" t="s">
        <v>537</v>
      </c>
      <c r="H19" s="176">
        <v>25</v>
      </c>
      <c r="I19" s="36">
        <f t="shared" si="4"/>
        <v>1</v>
      </c>
      <c r="J19" s="37">
        <f t="shared" si="1"/>
        <v>50</v>
      </c>
      <c r="K19" s="38">
        <f>VLOOKUP(B19,'TINH TOAN'!$A$2:$C$46,3,0)</f>
        <v>384.72</v>
      </c>
      <c r="L19" s="161"/>
      <c r="M19" s="161"/>
      <c r="N19" s="161"/>
      <c r="O19" s="177"/>
      <c r="P19" s="158" t="s">
        <v>134</v>
      </c>
      <c r="Q19" s="177"/>
      <c r="R19" s="177"/>
      <c r="S19" s="177"/>
      <c r="T19" s="177"/>
      <c r="U19" s="177"/>
      <c r="V19" s="177"/>
      <c r="W19" s="177"/>
      <c r="X19" s="177"/>
      <c r="Y19" s="177"/>
      <c r="Z19" s="177"/>
      <c r="AA19" s="177"/>
      <c r="AB19" s="177"/>
      <c r="AC19" s="177"/>
      <c r="AD19" s="177"/>
      <c r="AE19" s="162"/>
      <c r="AF19" s="162"/>
      <c r="AG19" s="162"/>
      <c r="AH19" s="162"/>
      <c r="AI19" s="162"/>
      <c r="AJ19" s="162"/>
      <c r="AK19" s="162"/>
      <c r="AL19" s="162"/>
      <c r="AM19" s="162"/>
      <c r="AN19" s="162"/>
      <c r="AO19" s="162"/>
      <c r="AP19" s="162"/>
      <c r="AQ19" s="162"/>
      <c r="AR19" s="15"/>
      <c r="AS19" s="15"/>
      <c r="AT19" s="15"/>
      <c r="AU19" s="15"/>
      <c r="AV19" s="15"/>
      <c r="AW19" s="15"/>
      <c r="AX19" s="4" t="s">
        <v>25</v>
      </c>
      <c r="AY19" s="4">
        <v>30</v>
      </c>
      <c r="AZ19" s="163"/>
      <c r="BA19" s="15"/>
      <c r="BB19" s="16" t="s">
        <v>377</v>
      </c>
      <c r="BC19" s="16" t="s">
        <v>377</v>
      </c>
      <c r="BD19" s="16" t="e">
        <v>#REF!</v>
      </c>
      <c r="BE19" s="16" t="e">
        <v>#REF!</v>
      </c>
      <c r="BF19" s="16" t="e">
        <v>#REF!</v>
      </c>
      <c r="BG19" s="16">
        <v>211727020</v>
      </c>
    </row>
    <row r="20" spans="1:59" ht="12.75">
      <c r="A20" s="16">
        <v>1</v>
      </c>
      <c r="B20" s="156" t="s">
        <v>38</v>
      </c>
      <c r="C20" s="158" t="s">
        <v>365</v>
      </c>
      <c r="D20" s="158">
        <v>2</v>
      </c>
      <c r="E20" s="32">
        <f t="shared" si="0"/>
        <v>45</v>
      </c>
      <c r="F20" s="158">
        <v>101131</v>
      </c>
      <c r="G20" s="158" t="s">
        <v>537</v>
      </c>
      <c r="H20" s="158">
        <v>58</v>
      </c>
      <c r="I20" s="36">
        <f>IF(LEFT(C20,3)="TH ",IF(H20&gt;=36,1.4,IF(H20&gt;=31,1.2,IF(H20&gt;=26,1.1,IF(H20&gt;=25,1,IF(H20&gt;=20,0.85,0.75))))),IF(RIGHT(C20,9)="XÝ nghiÖp",IF(E20&gt;=25,1,IF(E20&gt;=15,0.7,0.5)),IF(E20&gt;=150,1.3,IF(E20&gt;=101,1.2,IF(E20&gt;=61,1.1,1)))))</f>
        <v>1</v>
      </c>
      <c r="J20" s="37">
        <f t="shared" si="1"/>
        <v>40</v>
      </c>
      <c r="K20" s="38">
        <f>VLOOKUP(B20,'TINH TOAN'!$A$2:$C$46,3,0)</f>
        <v>0</v>
      </c>
      <c r="L20" s="161"/>
      <c r="M20" s="161"/>
      <c r="N20" s="161"/>
      <c r="O20" s="158">
        <v>4</v>
      </c>
      <c r="P20" s="158">
        <v>4</v>
      </c>
      <c r="Q20" s="158">
        <v>4</v>
      </c>
      <c r="R20" s="158">
        <v>4</v>
      </c>
      <c r="S20" s="158">
        <v>4</v>
      </c>
      <c r="T20" s="158">
        <v>4</v>
      </c>
      <c r="U20" s="158">
        <v>4</v>
      </c>
      <c r="V20" s="158">
        <v>4</v>
      </c>
      <c r="W20" s="158">
        <v>4</v>
      </c>
      <c r="X20" s="158">
        <v>4</v>
      </c>
      <c r="Y20" s="162"/>
      <c r="Z20" s="162"/>
      <c r="AA20" s="162"/>
      <c r="AB20" s="162"/>
      <c r="AC20" s="162"/>
      <c r="AD20" s="162"/>
      <c r="AE20" s="162"/>
      <c r="AF20" s="162"/>
      <c r="AG20" s="162"/>
      <c r="AH20" s="162"/>
      <c r="AI20" s="162"/>
      <c r="AJ20" s="162"/>
      <c r="AK20" s="162"/>
      <c r="AL20" s="162"/>
      <c r="AM20" s="162"/>
      <c r="AN20" s="162"/>
      <c r="AO20" s="162"/>
      <c r="AP20" s="162"/>
      <c r="AQ20" s="162"/>
      <c r="AR20" s="15"/>
      <c r="AS20" s="15"/>
      <c r="AT20" s="15"/>
      <c r="AU20" s="15"/>
      <c r="AV20" s="15"/>
      <c r="AW20" s="15"/>
      <c r="AX20" s="108"/>
      <c r="AY20" s="108"/>
      <c r="AZ20" s="108"/>
      <c r="BA20" s="108"/>
      <c r="BB20" s="108"/>
      <c r="BC20" s="108"/>
      <c r="BD20" s="108"/>
      <c r="BE20" s="108"/>
      <c r="BF20" s="108"/>
      <c r="BG20" s="108"/>
    </row>
    <row r="21" spans="1:59" ht="12.75">
      <c r="A21" s="16"/>
      <c r="B21" s="156" t="s">
        <v>133</v>
      </c>
      <c r="C21" s="158" t="s">
        <v>338</v>
      </c>
      <c r="D21" s="158">
        <v>4</v>
      </c>
      <c r="E21" s="32">
        <f t="shared" si="0"/>
        <v>90</v>
      </c>
      <c r="F21" s="158">
        <v>101132</v>
      </c>
      <c r="G21" s="158" t="s">
        <v>537</v>
      </c>
      <c r="H21" s="176">
        <v>5</v>
      </c>
      <c r="I21" s="36">
        <f t="shared" ref="I21:I26" si="5">IF(LEFT(C21,5)="Đồ án",1, IF(LEFT(C21,3)="TH ",IF(H21&gt;=36,1.4,IF(H21&gt;=31,1.2,IF(H21&gt;=26,1.1,IF(H21&gt;=25,1,IF(H21&gt;=20,0.85,0.75))))),IF(RIGHT(C21,9)="XÝ nghiÖp",IF(E21&gt;=25,1,IF(E21&gt;=15,0.7,0.5)),IF(E21&gt;=150,1.3,IF(E21&gt;=101,1.2,IF(E21&gt;=61,1.1,1))))))</f>
        <v>1</v>
      </c>
      <c r="J21" s="37">
        <f t="shared" si="1"/>
        <v>10</v>
      </c>
      <c r="K21" s="38">
        <f>VLOOKUP(B21,'TINH TOAN'!$A$2:$C$46,3,0)</f>
        <v>348.98</v>
      </c>
      <c r="L21" s="161"/>
      <c r="M21" s="161"/>
      <c r="N21" s="161"/>
      <c r="O21" s="177"/>
      <c r="P21" s="158" t="s">
        <v>134</v>
      </c>
      <c r="Q21" s="177"/>
      <c r="R21" s="177"/>
      <c r="S21" s="177"/>
      <c r="T21" s="177"/>
      <c r="U21" s="177"/>
      <c r="V21" s="177"/>
      <c r="W21" s="177"/>
      <c r="X21" s="177"/>
      <c r="Y21" s="177"/>
      <c r="Z21" s="177"/>
      <c r="AA21" s="177"/>
      <c r="AB21" s="177"/>
      <c r="AC21" s="177"/>
      <c r="AD21" s="177"/>
      <c r="AE21" s="162"/>
      <c r="AF21" s="162"/>
      <c r="AG21" s="162"/>
      <c r="AH21" s="162"/>
      <c r="AI21" s="162"/>
      <c r="AJ21" s="162"/>
      <c r="AK21" s="162"/>
      <c r="AL21" s="162"/>
      <c r="AM21" s="162"/>
      <c r="AN21" s="162"/>
      <c r="AO21" s="162"/>
      <c r="AP21" s="162"/>
      <c r="AQ21" s="162"/>
      <c r="AR21" s="15"/>
      <c r="AS21" s="15"/>
      <c r="AT21" s="15"/>
      <c r="AU21" s="15"/>
      <c r="AV21" s="15"/>
      <c r="AW21" s="15"/>
      <c r="AX21" s="108"/>
      <c r="AY21" s="108"/>
      <c r="AZ21" s="108"/>
      <c r="BA21" s="108"/>
      <c r="BB21" s="108"/>
      <c r="BC21" s="108"/>
      <c r="BD21" s="108"/>
      <c r="BE21" s="108"/>
      <c r="BF21" s="108"/>
      <c r="BG21" s="108"/>
    </row>
    <row r="22" spans="1:59" ht="12.75">
      <c r="A22" s="16">
        <v>2</v>
      </c>
      <c r="B22" s="156" t="s">
        <v>128</v>
      </c>
      <c r="C22" s="158" t="s">
        <v>338</v>
      </c>
      <c r="D22" s="158">
        <v>4</v>
      </c>
      <c r="E22" s="32">
        <f t="shared" si="0"/>
        <v>90</v>
      </c>
      <c r="F22" s="158">
        <v>101132</v>
      </c>
      <c r="G22" s="158" t="s">
        <v>537</v>
      </c>
      <c r="H22" s="176">
        <v>5</v>
      </c>
      <c r="I22" s="36">
        <f t="shared" si="5"/>
        <v>1</v>
      </c>
      <c r="J22" s="37">
        <f t="shared" si="1"/>
        <v>10</v>
      </c>
      <c r="K22" s="38">
        <f>VLOOKUP(B22,'TINH TOAN'!$A$2:$C$46,3,0)</f>
        <v>365.24</v>
      </c>
      <c r="L22" s="161"/>
      <c r="M22" s="161"/>
      <c r="N22" s="161"/>
      <c r="O22" s="177"/>
      <c r="P22" s="158" t="s">
        <v>134</v>
      </c>
      <c r="Q22" s="177"/>
      <c r="R22" s="177"/>
      <c r="S22" s="177"/>
      <c r="T22" s="177"/>
      <c r="U22" s="177"/>
      <c r="V22" s="177"/>
      <c r="W22" s="177"/>
      <c r="X22" s="177"/>
      <c r="Y22" s="177"/>
      <c r="Z22" s="177"/>
      <c r="AA22" s="177"/>
      <c r="AB22" s="177"/>
      <c r="AC22" s="177"/>
      <c r="AD22" s="177"/>
      <c r="AE22" s="162"/>
      <c r="AF22" s="162"/>
      <c r="AG22" s="162"/>
      <c r="AH22" s="162"/>
      <c r="AI22" s="162"/>
      <c r="AJ22" s="162"/>
      <c r="AK22" s="162"/>
      <c r="AL22" s="162"/>
      <c r="AM22" s="162"/>
      <c r="AN22" s="162"/>
      <c r="AO22" s="162"/>
      <c r="AP22" s="162"/>
      <c r="AQ22" s="162"/>
      <c r="AR22" s="15"/>
      <c r="AS22" s="15"/>
      <c r="AT22" s="15"/>
      <c r="AU22" s="15"/>
      <c r="AV22" s="15"/>
      <c r="AW22" s="15"/>
      <c r="AX22" s="108"/>
      <c r="AY22" s="108"/>
      <c r="AZ22" s="108"/>
      <c r="BA22" s="108"/>
      <c r="BB22" s="108"/>
      <c r="BC22" s="108"/>
      <c r="BD22" s="108"/>
      <c r="BE22" s="108"/>
      <c r="BF22" s="108"/>
      <c r="BG22" s="108"/>
    </row>
    <row r="23" spans="1:59" ht="12.75">
      <c r="A23" s="16"/>
      <c r="B23" s="156" t="s">
        <v>149</v>
      </c>
      <c r="C23" s="158" t="s">
        <v>338</v>
      </c>
      <c r="D23" s="158">
        <v>4</v>
      </c>
      <c r="E23" s="32">
        <f t="shared" si="0"/>
        <v>90</v>
      </c>
      <c r="F23" s="158">
        <v>101132</v>
      </c>
      <c r="G23" s="158" t="s">
        <v>537</v>
      </c>
      <c r="H23" s="176">
        <v>5</v>
      </c>
      <c r="I23" s="36">
        <f t="shared" si="5"/>
        <v>1</v>
      </c>
      <c r="J23" s="37">
        <f t="shared" si="1"/>
        <v>10</v>
      </c>
      <c r="K23" s="38">
        <f>VLOOKUP(B23,'TINH TOAN'!$A$2:$C$46,3,0)</f>
        <v>346.82</v>
      </c>
      <c r="L23" s="161"/>
      <c r="M23" s="161"/>
      <c r="N23" s="161"/>
      <c r="O23" s="177"/>
      <c r="P23" s="158" t="s">
        <v>134</v>
      </c>
      <c r="Q23" s="177"/>
      <c r="R23" s="177"/>
      <c r="S23" s="177"/>
      <c r="T23" s="177"/>
      <c r="U23" s="177"/>
      <c r="V23" s="177"/>
      <c r="W23" s="177"/>
      <c r="X23" s="177"/>
      <c r="Y23" s="177"/>
      <c r="Z23" s="177"/>
      <c r="AA23" s="177"/>
      <c r="AB23" s="177"/>
      <c r="AC23" s="177"/>
      <c r="AD23" s="177"/>
      <c r="AE23" s="162"/>
      <c r="AF23" s="162"/>
      <c r="AG23" s="162"/>
      <c r="AH23" s="162"/>
      <c r="AI23" s="162"/>
      <c r="AJ23" s="162"/>
      <c r="AK23" s="162"/>
      <c r="AL23" s="162"/>
      <c r="AM23" s="162"/>
      <c r="AN23" s="162"/>
      <c r="AO23" s="162"/>
      <c r="AP23" s="162"/>
      <c r="AQ23" s="162"/>
      <c r="AR23" s="15"/>
      <c r="AS23" s="15"/>
      <c r="AT23" s="15"/>
      <c r="AU23" s="15"/>
      <c r="AV23" s="15"/>
      <c r="AW23" s="15"/>
      <c r="AX23" s="108"/>
      <c r="AY23" s="108"/>
      <c r="AZ23" s="108"/>
      <c r="BA23" s="108"/>
      <c r="BB23" s="108"/>
      <c r="BC23" s="108"/>
      <c r="BD23" s="108"/>
      <c r="BE23" s="108"/>
      <c r="BF23" s="108"/>
      <c r="BG23" s="108"/>
    </row>
    <row r="24" spans="1:59" ht="12.75">
      <c r="A24" s="16"/>
      <c r="B24" s="156" t="s">
        <v>144</v>
      </c>
      <c r="C24" s="158" t="s">
        <v>338</v>
      </c>
      <c r="D24" s="158">
        <v>4</v>
      </c>
      <c r="E24" s="32">
        <f t="shared" si="0"/>
        <v>90</v>
      </c>
      <c r="F24" s="158">
        <v>101132</v>
      </c>
      <c r="G24" s="158" t="s">
        <v>537</v>
      </c>
      <c r="H24" s="176">
        <v>5</v>
      </c>
      <c r="I24" s="36">
        <f t="shared" si="5"/>
        <v>1</v>
      </c>
      <c r="J24" s="37">
        <f t="shared" si="1"/>
        <v>10</v>
      </c>
      <c r="K24" s="38">
        <f>VLOOKUP(B24,'TINH TOAN'!$A$2:$C$46,3,0)</f>
        <v>45</v>
      </c>
      <c r="L24" s="161"/>
      <c r="M24" s="161"/>
      <c r="N24" s="161"/>
      <c r="O24" s="177"/>
      <c r="P24" s="158" t="s">
        <v>134</v>
      </c>
      <c r="Q24" s="177"/>
      <c r="R24" s="177"/>
      <c r="S24" s="177"/>
      <c r="T24" s="177"/>
      <c r="U24" s="177"/>
      <c r="V24" s="177"/>
      <c r="W24" s="177"/>
      <c r="X24" s="177"/>
      <c r="Y24" s="177"/>
      <c r="Z24" s="177"/>
      <c r="AA24" s="177"/>
      <c r="AB24" s="177"/>
      <c r="AC24" s="177"/>
      <c r="AD24" s="177"/>
      <c r="AE24" s="162"/>
      <c r="AF24" s="162"/>
      <c r="AG24" s="162"/>
      <c r="AH24" s="162"/>
      <c r="AI24" s="162"/>
      <c r="AJ24" s="162"/>
      <c r="AK24" s="162"/>
      <c r="AL24" s="162"/>
      <c r="AM24" s="162"/>
      <c r="AN24" s="162"/>
      <c r="AO24" s="162"/>
      <c r="AP24" s="162"/>
      <c r="AQ24" s="162"/>
      <c r="AR24" s="15"/>
      <c r="AS24" s="15"/>
      <c r="AT24" s="15"/>
      <c r="AU24" s="15"/>
      <c r="AV24" s="15"/>
      <c r="AW24" s="15"/>
      <c r="AX24" s="108"/>
      <c r="AY24" s="108"/>
      <c r="AZ24" s="108"/>
      <c r="BA24" s="108"/>
      <c r="BB24" s="108"/>
      <c r="BC24" s="108"/>
      <c r="BD24" s="108"/>
      <c r="BE24" s="108"/>
      <c r="BF24" s="108"/>
      <c r="BG24" s="108"/>
    </row>
    <row r="25" spans="1:59" ht="12.75">
      <c r="A25" s="16">
        <v>2</v>
      </c>
      <c r="B25" s="156" t="s">
        <v>133</v>
      </c>
      <c r="C25" s="158" t="s">
        <v>338</v>
      </c>
      <c r="D25" s="158">
        <v>4</v>
      </c>
      <c r="E25" s="32">
        <f t="shared" si="0"/>
        <v>90</v>
      </c>
      <c r="F25" s="158">
        <v>101132</v>
      </c>
      <c r="G25" s="158" t="s">
        <v>537</v>
      </c>
      <c r="H25" s="176">
        <v>5</v>
      </c>
      <c r="I25" s="36">
        <f t="shared" si="5"/>
        <v>1</v>
      </c>
      <c r="J25" s="37">
        <f t="shared" si="1"/>
        <v>10</v>
      </c>
      <c r="K25" s="38">
        <f>VLOOKUP(B25,'TINH TOAN'!$A$2:$C$46,3,0)</f>
        <v>348.98</v>
      </c>
      <c r="L25" s="161"/>
      <c r="M25" s="161"/>
      <c r="N25" s="161"/>
      <c r="O25" s="177"/>
      <c r="P25" s="158" t="s">
        <v>134</v>
      </c>
      <c r="Q25" s="177"/>
      <c r="R25" s="177"/>
      <c r="S25" s="177"/>
      <c r="T25" s="177"/>
      <c r="U25" s="177"/>
      <c r="V25" s="177"/>
      <c r="W25" s="177"/>
      <c r="X25" s="177"/>
      <c r="Y25" s="177"/>
      <c r="Z25" s="177"/>
      <c r="AA25" s="177"/>
      <c r="AB25" s="177"/>
      <c r="AC25" s="177"/>
      <c r="AD25" s="177"/>
      <c r="AE25" s="162"/>
      <c r="AF25" s="162"/>
      <c r="AG25" s="162"/>
      <c r="AH25" s="162"/>
      <c r="AI25" s="162"/>
      <c r="AJ25" s="162"/>
      <c r="AK25" s="162"/>
      <c r="AL25" s="162"/>
      <c r="AM25" s="162"/>
      <c r="AN25" s="162"/>
      <c r="AO25" s="162"/>
      <c r="AP25" s="162"/>
      <c r="AQ25" s="162"/>
      <c r="AR25" s="15"/>
      <c r="AS25" s="15"/>
      <c r="AT25" s="15"/>
      <c r="AU25" s="15"/>
      <c r="AV25" s="15"/>
      <c r="AW25" s="15"/>
      <c r="AX25" s="108"/>
      <c r="AY25" s="108"/>
      <c r="AZ25" s="108"/>
      <c r="BA25" s="108"/>
      <c r="BB25" s="108"/>
      <c r="BC25" s="108"/>
      <c r="BD25" s="108"/>
      <c r="BE25" s="108"/>
      <c r="BF25" s="108"/>
      <c r="BG25" s="108"/>
    </row>
    <row r="26" spans="1:59" ht="12.75">
      <c r="A26" s="16"/>
      <c r="B26" s="156" t="s">
        <v>165</v>
      </c>
      <c r="C26" s="158" t="s">
        <v>338</v>
      </c>
      <c r="D26" s="158">
        <v>4</v>
      </c>
      <c r="E26" s="32">
        <f t="shared" si="0"/>
        <v>90</v>
      </c>
      <c r="F26" s="158">
        <v>101132</v>
      </c>
      <c r="G26" s="158" t="s">
        <v>537</v>
      </c>
      <c r="H26" s="176">
        <v>5</v>
      </c>
      <c r="I26" s="36">
        <f t="shared" si="5"/>
        <v>1</v>
      </c>
      <c r="J26" s="37">
        <f t="shared" si="1"/>
        <v>10</v>
      </c>
      <c r="K26" s="38">
        <f>VLOOKUP(B26,'TINH TOAN'!$A$2:$C$46,3,0)</f>
        <v>0</v>
      </c>
      <c r="L26" s="161"/>
      <c r="M26" s="161"/>
      <c r="N26" s="161"/>
      <c r="O26" s="177"/>
      <c r="P26" s="158" t="s">
        <v>134</v>
      </c>
      <c r="Q26" s="177"/>
      <c r="R26" s="177"/>
      <c r="S26" s="177"/>
      <c r="T26" s="177"/>
      <c r="U26" s="177"/>
      <c r="V26" s="177"/>
      <c r="W26" s="177"/>
      <c r="X26" s="177"/>
      <c r="Y26" s="177"/>
      <c r="Z26" s="177"/>
      <c r="AA26" s="177"/>
      <c r="AB26" s="177"/>
      <c r="AC26" s="177"/>
      <c r="AD26" s="177"/>
      <c r="AE26" s="162"/>
      <c r="AF26" s="162"/>
      <c r="AG26" s="162"/>
      <c r="AH26" s="162"/>
      <c r="AI26" s="162"/>
      <c r="AJ26" s="162"/>
      <c r="AK26" s="162"/>
      <c r="AL26" s="162"/>
      <c r="AM26" s="162"/>
      <c r="AN26" s="162"/>
      <c r="AO26" s="162"/>
      <c r="AP26" s="162"/>
      <c r="AQ26" s="162"/>
      <c r="AR26" s="15"/>
      <c r="AS26" s="15"/>
      <c r="AT26" s="15"/>
      <c r="AU26" s="15"/>
      <c r="AV26" s="15"/>
      <c r="AW26" s="15"/>
      <c r="AX26" s="108"/>
      <c r="AY26" s="108"/>
      <c r="AZ26" s="108"/>
      <c r="BA26" s="108"/>
      <c r="BB26" s="108"/>
      <c r="BC26" s="108"/>
      <c r="BD26" s="108"/>
      <c r="BE26" s="108"/>
      <c r="BF26" s="108"/>
      <c r="BG26" s="108"/>
    </row>
    <row r="27" spans="1:59" ht="12.75">
      <c r="A27" s="16">
        <v>3</v>
      </c>
      <c r="B27" s="156" t="s">
        <v>165</v>
      </c>
      <c r="C27" s="158" t="s">
        <v>339</v>
      </c>
      <c r="D27" s="176">
        <v>1.5</v>
      </c>
      <c r="E27" s="32">
        <f t="shared" si="0"/>
        <v>48</v>
      </c>
      <c r="F27" s="158">
        <v>101132</v>
      </c>
      <c r="G27" s="158" t="s">
        <v>537</v>
      </c>
      <c r="H27" s="176">
        <v>24</v>
      </c>
      <c r="I27" s="36">
        <f t="shared" ref="I27:I28" si="6">IF(LEFT(C27,3)="TH ",IF(H27&gt;=36,1.4,IF(H27&gt;=31,1.2,IF(H27&gt;=26,1.1,IF(H27&gt;=25,1,IF(H27&gt;=20,0.85,0.75))))),IF(RIGHT(C27,9)="XÝ nghiÖp",IF(E27&gt;=25,1,IF(E27&gt;=15,0.7,0.5)),IF(E27&gt;=150,1.3,IF(E27&gt;=101,1.2,IF(E27&gt;=61,1.1,1)))))</f>
        <v>0.85</v>
      </c>
      <c r="J27" s="37">
        <f t="shared" si="1"/>
        <v>24</v>
      </c>
      <c r="K27" s="38">
        <f>VLOOKUP(B27,'TINH TOAN'!$A$2:$C$46,3,0)</f>
        <v>0</v>
      </c>
      <c r="L27" s="161"/>
      <c r="M27" s="161"/>
      <c r="N27" s="161"/>
      <c r="O27" s="162"/>
      <c r="P27" s="162"/>
      <c r="Q27" s="162"/>
      <c r="R27" s="162"/>
      <c r="S27" s="162"/>
      <c r="T27" s="162"/>
      <c r="U27" s="181"/>
      <c r="V27" s="181"/>
      <c r="W27" s="181">
        <v>4</v>
      </c>
      <c r="X27" s="158">
        <v>4</v>
      </c>
      <c r="Y27" s="158">
        <v>4</v>
      </c>
      <c r="Z27" s="158">
        <v>4</v>
      </c>
      <c r="AA27" s="158">
        <v>4</v>
      </c>
      <c r="AB27" s="158">
        <v>4</v>
      </c>
      <c r="AC27" s="158">
        <v>4</v>
      </c>
      <c r="AD27" s="158">
        <v>4</v>
      </c>
      <c r="AE27" s="158">
        <v>4</v>
      </c>
      <c r="AF27" s="158">
        <v>4</v>
      </c>
      <c r="AG27" s="158">
        <v>4</v>
      </c>
      <c r="AH27" s="158">
        <v>4</v>
      </c>
      <c r="AI27" s="162"/>
      <c r="AJ27" s="162"/>
      <c r="AK27" s="162"/>
      <c r="AL27" s="162"/>
      <c r="AM27" s="162"/>
      <c r="AN27" s="162"/>
      <c r="AO27" s="162"/>
      <c r="AP27" s="162"/>
      <c r="AQ27" s="162"/>
      <c r="AR27" s="15"/>
      <c r="AS27" s="15"/>
      <c r="AT27" s="15"/>
      <c r="AU27" s="15"/>
      <c r="AV27" s="15"/>
      <c r="AW27" s="15"/>
      <c r="AX27" s="108"/>
      <c r="AY27" s="108"/>
      <c r="AZ27" s="108"/>
      <c r="BA27" s="108"/>
      <c r="BB27" s="108"/>
      <c r="BC27" s="108"/>
      <c r="BD27" s="108"/>
      <c r="BE27" s="108"/>
      <c r="BF27" s="108"/>
      <c r="BG27" s="108"/>
    </row>
    <row r="28" spans="1:59" ht="12.75">
      <c r="A28" s="16">
        <v>4</v>
      </c>
      <c r="B28" s="156" t="s">
        <v>165</v>
      </c>
      <c r="C28" s="158" t="s">
        <v>339</v>
      </c>
      <c r="D28" s="176">
        <v>1.5</v>
      </c>
      <c r="E28" s="32">
        <f t="shared" si="0"/>
        <v>48</v>
      </c>
      <c r="F28" s="158">
        <v>101132</v>
      </c>
      <c r="G28" s="158" t="s">
        <v>537</v>
      </c>
      <c r="H28" s="176">
        <v>23</v>
      </c>
      <c r="I28" s="36">
        <f t="shared" si="6"/>
        <v>0.85</v>
      </c>
      <c r="J28" s="37">
        <f t="shared" si="1"/>
        <v>24</v>
      </c>
      <c r="K28" s="38">
        <f>VLOOKUP(B28,'TINH TOAN'!$A$2:$C$46,3,0)</f>
        <v>0</v>
      </c>
      <c r="L28" s="161"/>
      <c r="M28" s="161"/>
      <c r="N28" s="161"/>
      <c r="O28" s="177"/>
      <c r="P28" s="177"/>
      <c r="Q28" s="177"/>
      <c r="R28" s="177"/>
      <c r="S28" s="177"/>
      <c r="T28" s="177"/>
      <c r="U28" s="181"/>
      <c r="V28" s="181"/>
      <c r="W28" s="181">
        <v>4</v>
      </c>
      <c r="X28" s="158">
        <v>4</v>
      </c>
      <c r="Y28" s="158">
        <v>4</v>
      </c>
      <c r="Z28" s="158">
        <v>4</v>
      </c>
      <c r="AA28" s="158">
        <v>4</v>
      </c>
      <c r="AB28" s="158">
        <v>4</v>
      </c>
      <c r="AC28" s="158">
        <v>4</v>
      </c>
      <c r="AD28" s="158">
        <v>4</v>
      </c>
      <c r="AE28" s="158">
        <v>4</v>
      </c>
      <c r="AF28" s="158">
        <v>4</v>
      </c>
      <c r="AG28" s="158">
        <v>4</v>
      </c>
      <c r="AH28" s="158">
        <v>4</v>
      </c>
      <c r="AI28" s="162"/>
      <c r="AJ28" s="162"/>
      <c r="AK28" s="162"/>
      <c r="AL28" s="162"/>
      <c r="AM28" s="162"/>
      <c r="AN28" s="162"/>
      <c r="AO28" s="162"/>
      <c r="AP28" s="162"/>
      <c r="AQ28" s="162"/>
      <c r="AR28" s="15"/>
      <c r="AS28" s="15"/>
      <c r="AT28" s="15"/>
      <c r="AU28" s="15"/>
      <c r="AV28" s="15"/>
      <c r="AW28" s="15"/>
      <c r="AX28" s="108"/>
      <c r="AY28" s="108"/>
      <c r="AZ28" s="108"/>
      <c r="BA28" s="108"/>
      <c r="BB28" s="108"/>
      <c r="BC28" s="108"/>
      <c r="BD28" s="108"/>
      <c r="BE28" s="108"/>
      <c r="BF28" s="108"/>
      <c r="BG28" s="108"/>
    </row>
    <row r="29" spans="1:59" ht="12.75">
      <c r="A29" s="16">
        <v>2</v>
      </c>
      <c r="B29" s="156" t="s">
        <v>131</v>
      </c>
      <c r="C29" s="158" t="s">
        <v>338</v>
      </c>
      <c r="D29" s="158">
        <v>4</v>
      </c>
      <c r="E29" s="32">
        <f t="shared" si="0"/>
        <v>90</v>
      </c>
      <c r="F29" s="158">
        <v>101132</v>
      </c>
      <c r="G29" s="158" t="s">
        <v>537</v>
      </c>
      <c r="H29" s="176">
        <v>7</v>
      </c>
      <c r="I29" s="36">
        <f t="shared" ref="I29:I30" si="7">IF(LEFT(C29,5)="Đồ án",1, IF(LEFT(C29,3)="TH ",IF(H29&gt;=36,1.4,IF(H29&gt;=31,1.2,IF(H29&gt;=26,1.1,IF(H29&gt;=25,1,IF(H29&gt;=20,0.85,0.75))))),IF(RIGHT(C29,9)="XÝ nghiÖp",IF(E29&gt;=25,1,IF(E29&gt;=15,0.7,0.5)),IF(E29&gt;=150,1.3,IF(E29&gt;=101,1.2,IF(E29&gt;=61,1.1,1))))))</f>
        <v>1</v>
      </c>
      <c r="J29" s="37">
        <f t="shared" si="1"/>
        <v>14</v>
      </c>
      <c r="K29" s="38">
        <f>VLOOKUP(B29,'TINH TOAN'!$A$2:$C$46,3,0)</f>
        <v>0</v>
      </c>
      <c r="L29" s="161"/>
      <c r="M29" s="161"/>
      <c r="N29" s="161"/>
      <c r="O29" s="177"/>
      <c r="P29" s="158" t="s">
        <v>134</v>
      </c>
      <c r="Q29" s="177"/>
      <c r="R29" s="177"/>
      <c r="S29" s="177"/>
      <c r="T29" s="177"/>
      <c r="U29" s="177"/>
      <c r="V29" s="177"/>
      <c r="W29" s="177"/>
      <c r="X29" s="177"/>
      <c r="Y29" s="177"/>
      <c r="Z29" s="177"/>
      <c r="AA29" s="177"/>
      <c r="AB29" s="177"/>
      <c r="AC29" s="177"/>
      <c r="AD29" s="177"/>
      <c r="AE29" s="162"/>
      <c r="AF29" s="162"/>
      <c r="AG29" s="162"/>
      <c r="AH29" s="162"/>
      <c r="AI29" s="162"/>
      <c r="AJ29" s="162"/>
      <c r="AK29" s="162"/>
      <c r="AL29" s="162"/>
      <c r="AM29" s="162"/>
      <c r="AN29" s="162"/>
      <c r="AO29" s="162"/>
      <c r="AP29" s="162"/>
      <c r="AQ29" s="162"/>
      <c r="AR29" s="15"/>
      <c r="AS29" s="15"/>
      <c r="AT29" s="15"/>
      <c r="AU29" s="15"/>
      <c r="AV29" s="15"/>
      <c r="AW29" s="15"/>
      <c r="AX29" s="108"/>
      <c r="AY29" s="108"/>
      <c r="AZ29" s="108"/>
      <c r="BA29" s="108"/>
      <c r="BB29" s="108"/>
      <c r="BC29" s="108"/>
      <c r="BD29" s="108"/>
      <c r="BE29" s="108"/>
      <c r="BF29" s="108"/>
      <c r="BG29" s="108"/>
    </row>
    <row r="30" spans="1:59" ht="12.75">
      <c r="A30" s="16"/>
      <c r="B30" s="156" t="s">
        <v>136</v>
      </c>
      <c r="C30" s="158" t="s">
        <v>338</v>
      </c>
      <c r="D30" s="158">
        <v>4</v>
      </c>
      <c r="E30" s="32">
        <f t="shared" si="0"/>
        <v>90</v>
      </c>
      <c r="F30" s="158">
        <v>101132</v>
      </c>
      <c r="G30" s="158" t="s">
        <v>537</v>
      </c>
      <c r="H30" s="176">
        <v>5</v>
      </c>
      <c r="I30" s="36">
        <f t="shared" si="7"/>
        <v>1</v>
      </c>
      <c r="J30" s="37">
        <f t="shared" si="1"/>
        <v>10</v>
      </c>
      <c r="K30" s="38">
        <f>VLOOKUP(B30,'TINH TOAN'!$A$2:$C$46,3,0)</f>
        <v>349.54000000000008</v>
      </c>
      <c r="L30" s="161"/>
      <c r="M30" s="161"/>
      <c r="N30" s="161"/>
      <c r="O30" s="177"/>
      <c r="P30" s="158" t="s">
        <v>134</v>
      </c>
      <c r="Q30" s="177"/>
      <c r="R30" s="177"/>
      <c r="S30" s="177"/>
      <c r="T30" s="177"/>
      <c r="U30" s="177"/>
      <c r="V30" s="177"/>
      <c r="W30" s="177"/>
      <c r="X30" s="177"/>
      <c r="Y30" s="177"/>
      <c r="Z30" s="177"/>
      <c r="AA30" s="177"/>
      <c r="AB30" s="177"/>
      <c r="AC30" s="177"/>
      <c r="AD30" s="177"/>
      <c r="AE30" s="162"/>
      <c r="AF30" s="162"/>
      <c r="AG30" s="162"/>
      <c r="AH30" s="162"/>
      <c r="AI30" s="162"/>
      <c r="AJ30" s="162"/>
      <c r="AK30" s="162"/>
      <c r="AL30" s="162"/>
      <c r="AM30" s="162"/>
      <c r="AN30" s="162"/>
      <c r="AO30" s="162"/>
      <c r="AP30" s="162"/>
      <c r="AQ30" s="162"/>
      <c r="AR30" s="15"/>
      <c r="AS30" s="15"/>
      <c r="AT30" s="15"/>
      <c r="AU30" s="15"/>
      <c r="AV30" s="15"/>
      <c r="AW30" s="15"/>
      <c r="AX30" s="108"/>
      <c r="AY30" s="108"/>
      <c r="AZ30" s="108"/>
      <c r="BA30" s="108"/>
      <c r="BB30" s="108"/>
      <c r="BC30" s="108"/>
      <c r="BD30" s="108"/>
      <c r="BE30" s="108"/>
      <c r="BF30" s="108"/>
      <c r="BG30" s="108"/>
    </row>
    <row r="31" spans="1:59" ht="12.75">
      <c r="A31" s="16">
        <v>3</v>
      </c>
      <c r="B31" s="156" t="s">
        <v>140</v>
      </c>
      <c r="C31" s="158" t="s">
        <v>371</v>
      </c>
      <c r="D31" s="176">
        <v>2.5</v>
      </c>
      <c r="E31" s="32">
        <f t="shared" si="0"/>
        <v>56.25</v>
      </c>
      <c r="F31" s="158">
        <v>101132</v>
      </c>
      <c r="G31" s="158" t="s">
        <v>537</v>
      </c>
      <c r="H31" s="176">
        <v>47</v>
      </c>
      <c r="I31" s="36">
        <f>IF(LEFT(C31,3)="TH ",IF(H31&gt;=36,1.4,IF(H31&gt;=31,1.2,IF(H31&gt;=26,1.1,IF(H31&gt;=25,1,IF(H31&gt;=20,0.85,0.75))))),IF(RIGHT(C31,9)="XÝ nghiÖp",IF(E31&gt;=25,1,IF(E31&gt;=15,0.7,0.5)),IF(E31&gt;=150,1.3,IF(E31&gt;=101,1.2,IF(E31&gt;=61,1.1,1)))))</f>
        <v>1</v>
      </c>
      <c r="J31" s="37">
        <f t="shared" si="1"/>
        <v>50</v>
      </c>
      <c r="K31" s="38">
        <f>VLOOKUP(B31,'TINH TOAN'!$A$2:$C$46,3,0)</f>
        <v>117</v>
      </c>
      <c r="L31" s="161"/>
      <c r="M31" s="161"/>
      <c r="N31" s="161"/>
      <c r="O31" s="158"/>
      <c r="P31" s="158"/>
      <c r="Q31" s="158"/>
      <c r="R31" s="158">
        <v>4</v>
      </c>
      <c r="S31" s="158">
        <v>4</v>
      </c>
      <c r="T31" s="158">
        <v>4</v>
      </c>
      <c r="U31" s="158">
        <v>4</v>
      </c>
      <c r="V31" s="158">
        <v>4</v>
      </c>
      <c r="W31" s="158">
        <v>4</v>
      </c>
      <c r="X31" s="158">
        <v>4</v>
      </c>
      <c r="Y31" s="158">
        <v>4</v>
      </c>
      <c r="Z31" s="158">
        <v>4</v>
      </c>
      <c r="AA31" s="158">
        <v>4</v>
      </c>
      <c r="AB31" s="158">
        <v>4</v>
      </c>
      <c r="AC31" s="158">
        <v>4</v>
      </c>
      <c r="AD31" s="158">
        <v>4</v>
      </c>
      <c r="AE31" s="158">
        <v>4</v>
      </c>
      <c r="AF31" s="162"/>
      <c r="AG31" s="162"/>
      <c r="AH31" s="162"/>
      <c r="AI31" s="162"/>
      <c r="AJ31" s="162"/>
      <c r="AK31" s="162"/>
      <c r="AL31" s="162"/>
      <c r="AM31" s="162"/>
      <c r="AN31" s="162"/>
      <c r="AO31" s="162"/>
      <c r="AP31" s="162"/>
      <c r="AQ31" s="162"/>
      <c r="AR31" s="15"/>
      <c r="AS31" s="15"/>
      <c r="AT31" s="15"/>
      <c r="AU31" s="15"/>
      <c r="AV31" s="15"/>
      <c r="AW31" s="15"/>
      <c r="AX31" s="108"/>
      <c r="AY31" s="108"/>
      <c r="AZ31" s="108"/>
      <c r="BA31" s="108"/>
      <c r="BB31" s="108"/>
      <c r="BC31" s="108"/>
      <c r="BD31" s="108"/>
      <c r="BE31" s="108"/>
      <c r="BF31" s="108"/>
      <c r="BG31" s="108"/>
    </row>
    <row r="32" spans="1:59" ht="12.75">
      <c r="A32" s="16"/>
      <c r="B32" s="156" t="s">
        <v>146</v>
      </c>
      <c r="C32" s="158" t="s">
        <v>338</v>
      </c>
      <c r="D32" s="158">
        <v>4</v>
      </c>
      <c r="E32" s="32">
        <f t="shared" si="0"/>
        <v>90</v>
      </c>
      <c r="F32" s="158">
        <v>101132</v>
      </c>
      <c r="G32" s="158" t="s">
        <v>537</v>
      </c>
      <c r="H32" s="176">
        <v>5</v>
      </c>
      <c r="I32" s="36">
        <f>IF(LEFT(C32,5)="Đồ án",1, IF(LEFT(C32,3)="TH ",IF(H32&gt;=36,1.4,IF(H32&gt;=31,1.2,IF(H32&gt;=26,1.1,IF(H32&gt;=25,1,IF(H32&gt;=20,0.85,0.75))))),IF(RIGHT(C32,9)="XÝ nghiÖp",IF(E32&gt;=25,1,IF(E32&gt;=15,0.7,0.5)),IF(E32&gt;=150,1.3,IF(E32&gt;=101,1.2,IF(E32&gt;=61,1.1,1))))))</f>
        <v>1</v>
      </c>
      <c r="J32" s="37">
        <f t="shared" si="1"/>
        <v>10</v>
      </c>
      <c r="K32" s="38">
        <f>VLOOKUP(B32,'TINH TOAN'!$A$2:$C$46,3,0)</f>
        <v>523.26</v>
      </c>
      <c r="L32" s="161"/>
      <c r="M32" s="161"/>
      <c r="N32" s="161"/>
      <c r="O32" s="177"/>
      <c r="P32" s="158" t="s">
        <v>134</v>
      </c>
      <c r="Q32" s="177"/>
      <c r="R32" s="177"/>
      <c r="S32" s="177"/>
      <c r="T32" s="177"/>
      <c r="U32" s="177"/>
      <c r="V32" s="177"/>
      <c r="W32" s="177"/>
      <c r="X32" s="177"/>
      <c r="Y32" s="177"/>
      <c r="Z32" s="177"/>
      <c r="AA32" s="177"/>
      <c r="AB32" s="177"/>
      <c r="AC32" s="177"/>
      <c r="AD32" s="177"/>
      <c r="AE32" s="162"/>
      <c r="AF32" s="162"/>
      <c r="AG32" s="162"/>
      <c r="AH32" s="162"/>
      <c r="AI32" s="162"/>
      <c r="AJ32" s="162"/>
      <c r="AK32" s="162"/>
      <c r="AL32" s="162"/>
      <c r="AM32" s="162"/>
      <c r="AN32" s="162"/>
      <c r="AO32" s="162"/>
      <c r="AP32" s="162"/>
      <c r="AQ32" s="162"/>
      <c r="AR32" s="37"/>
      <c r="AS32" s="37"/>
      <c r="AT32" s="37"/>
      <c r="AU32" s="37"/>
      <c r="AV32" s="37"/>
      <c r="AW32" s="37"/>
      <c r="AX32" s="37"/>
      <c r="AY32" s="37"/>
      <c r="AZ32" s="37"/>
      <c r="BA32" s="37"/>
      <c r="BB32" s="37"/>
      <c r="BC32" s="37"/>
      <c r="BD32" s="37"/>
      <c r="BE32" s="37"/>
      <c r="BF32" s="37"/>
      <c r="BG32" s="37"/>
    </row>
    <row r="33" spans="1:59" ht="12.75">
      <c r="A33" s="16">
        <v>4</v>
      </c>
      <c r="B33" s="156" t="s">
        <v>146</v>
      </c>
      <c r="C33" s="158" t="s">
        <v>314</v>
      </c>
      <c r="D33" s="176">
        <v>2.5</v>
      </c>
      <c r="E33" s="32">
        <f t="shared" si="0"/>
        <v>56.25</v>
      </c>
      <c r="F33" s="158">
        <v>101132</v>
      </c>
      <c r="G33" s="158" t="s">
        <v>537</v>
      </c>
      <c r="H33" s="176">
        <v>47</v>
      </c>
      <c r="I33" s="36">
        <f>IF(LEFT(C33,3)="TH ",IF(H33&gt;=36,1.4,IF(H33&gt;=31,1.2,IF(H33&gt;=26,1.1,IF(H33&gt;=25,1,IF(H33&gt;=20,0.85,0.75))))),IF(RIGHT(C33,9)="XÝ nghiÖp",IF(E33&gt;=25,1,IF(E33&gt;=15,0.7,0.5)),IF(E33&gt;=150,1.3,IF(E33&gt;=101,1.2,IF(E33&gt;=61,1.1,1)))))</f>
        <v>1</v>
      </c>
      <c r="J33" s="37">
        <f t="shared" si="1"/>
        <v>50</v>
      </c>
      <c r="K33" s="38">
        <f>VLOOKUP(B33,'TINH TOAN'!$A$2:$C$46,3,0)</f>
        <v>523.26</v>
      </c>
      <c r="L33" s="161"/>
      <c r="M33" s="156" t="s">
        <v>557</v>
      </c>
      <c r="N33" s="161"/>
      <c r="P33" s="158">
        <v>4</v>
      </c>
      <c r="Q33" s="158">
        <v>4</v>
      </c>
      <c r="R33" s="158">
        <v>4</v>
      </c>
      <c r="S33" s="158">
        <v>4</v>
      </c>
      <c r="T33" s="158">
        <v>4</v>
      </c>
      <c r="U33" s="158">
        <v>4</v>
      </c>
      <c r="V33" s="158">
        <v>4</v>
      </c>
      <c r="W33" s="158">
        <v>4</v>
      </c>
      <c r="X33" s="158">
        <v>4</v>
      </c>
      <c r="Y33" s="158">
        <v>4</v>
      </c>
      <c r="Z33" s="158">
        <v>4</v>
      </c>
      <c r="AA33" s="158">
        <v>4</v>
      </c>
      <c r="AB33" s="158">
        <v>4</v>
      </c>
      <c r="AC33" s="158">
        <v>4</v>
      </c>
      <c r="AD33" s="158"/>
      <c r="AE33" s="158"/>
      <c r="AF33" s="162"/>
      <c r="AG33" s="162"/>
      <c r="AH33" s="162"/>
      <c r="AI33" s="162"/>
      <c r="AJ33" s="162"/>
      <c r="AK33" s="162"/>
      <c r="AL33" s="162"/>
      <c r="AM33" s="162"/>
      <c r="AN33" s="162"/>
      <c r="AO33" s="162"/>
      <c r="AP33" s="162"/>
      <c r="AQ33" s="162"/>
      <c r="AR33" s="37"/>
      <c r="AS33" s="37"/>
      <c r="AT33" s="37"/>
      <c r="AU33" s="37"/>
      <c r="AV33" s="37"/>
      <c r="AW33" s="37"/>
      <c r="AX33" s="37"/>
      <c r="AY33" s="37"/>
      <c r="AZ33" s="37"/>
      <c r="BA33" s="37"/>
      <c r="BB33" s="37"/>
      <c r="BC33" s="37"/>
      <c r="BD33" s="37"/>
      <c r="BE33" s="37"/>
      <c r="BF33" s="37"/>
      <c r="BG33" s="37"/>
    </row>
    <row r="34" spans="1:59" ht="12.75">
      <c r="A34" s="16">
        <v>1</v>
      </c>
      <c r="B34" s="156" t="s">
        <v>146</v>
      </c>
      <c r="C34" s="158" t="s">
        <v>316</v>
      </c>
      <c r="D34" s="176">
        <v>1.5</v>
      </c>
      <c r="E34" s="32">
        <f t="shared" si="0"/>
        <v>48</v>
      </c>
      <c r="F34" s="158">
        <v>101132</v>
      </c>
      <c r="G34" s="158" t="s">
        <v>537</v>
      </c>
      <c r="H34" s="176">
        <v>24</v>
      </c>
      <c r="I34" s="36">
        <f t="shared" ref="I34:I35" si="8">IF(LEFT(C34,5)="Đồ án",1, IF(LEFT(C34,3)="TH ",IF(H34&gt;=36,1.4,IF(H34&gt;=31,1.2,IF(H34&gt;=26,1.1,IF(H34&gt;=25,1,IF(H34&gt;=20,0.85,0.75))))),IF(RIGHT(C34,9)="XÝ nghiÖp",IF(E34&gt;=25,1,IF(E34&gt;=15,0.7,0.5)),IF(E34&gt;=150,1.3,IF(E34&gt;=101,1.2,IF(E34&gt;=61,1.1,1))))))</f>
        <v>0.85</v>
      </c>
      <c r="J34" s="37">
        <f t="shared" si="1"/>
        <v>24</v>
      </c>
      <c r="K34" s="38">
        <f>VLOOKUP(B34,'TINH TOAN'!$A$2:$C$46,3,0)</f>
        <v>523.26</v>
      </c>
      <c r="L34" s="156" t="s">
        <v>559</v>
      </c>
      <c r="M34" s="161"/>
      <c r="N34" s="156" t="s">
        <v>560</v>
      </c>
      <c r="O34" s="158">
        <v>4</v>
      </c>
      <c r="P34" s="177"/>
      <c r="Q34" s="158"/>
      <c r="R34" s="158">
        <v>4</v>
      </c>
      <c r="S34" s="158">
        <v>4</v>
      </c>
      <c r="T34" s="158">
        <v>4</v>
      </c>
      <c r="U34" s="158">
        <v>4</v>
      </c>
      <c r="V34" s="158">
        <v>4</v>
      </c>
      <c r="W34" s="158">
        <v>4</v>
      </c>
      <c r="X34" s="158">
        <v>4</v>
      </c>
      <c r="Y34" s="158">
        <v>4</v>
      </c>
      <c r="Z34" s="158">
        <v>4</v>
      </c>
      <c r="AA34" s="158">
        <v>4</v>
      </c>
      <c r="AB34" s="158">
        <v>4</v>
      </c>
      <c r="AC34" s="158">
        <v>4</v>
      </c>
      <c r="AD34" s="158"/>
      <c r="AE34" s="158"/>
      <c r="AF34" s="162"/>
      <c r="AG34" s="162"/>
      <c r="AH34" s="162"/>
      <c r="AI34" s="162"/>
      <c r="AJ34" s="162"/>
      <c r="AK34" s="162"/>
      <c r="AL34" s="162"/>
      <c r="AM34" s="162"/>
      <c r="AN34" s="162"/>
      <c r="AO34" s="162"/>
      <c r="AP34" s="162"/>
      <c r="AQ34" s="162"/>
      <c r="AR34" s="15"/>
      <c r="AS34" s="15"/>
      <c r="AT34" s="15"/>
      <c r="AU34" s="15"/>
      <c r="AV34" s="15"/>
      <c r="AW34" s="15"/>
      <c r="AX34" s="4"/>
      <c r="AY34" s="4"/>
      <c r="AZ34" s="163"/>
      <c r="BA34" s="4"/>
      <c r="BB34" s="16"/>
      <c r="BC34" s="16"/>
      <c r="BD34" s="16"/>
      <c r="BE34" s="16"/>
      <c r="BF34" s="16"/>
      <c r="BG34" s="16"/>
    </row>
    <row r="35" spans="1:59" ht="12.75">
      <c r="A35" s="16">
        <v>1</v>
      </c>
      <c r="B35" s="156" t="s">
        <v>146</v>
      </c>
      <c r="C35" s="158" t="s">
        <v>316</v>
      </c>
      <c r="D35" s="176">
        <v>1.5</v>
      </c>
      <c r="E35" s="32">
        <f t="shared" si="0"/>
        <v>48</v>
      </c>
      <c r="F35" s="158">
        <v>101132</v>
      </c>
      <c r="G35" s="158" t="s">
        <v>537</v>
      </c>
      <c r="H35" s="176">
        <v>23</v>
      </c>
      <c r="I35" s="36">
        <f t="shared" si="8"/>
        <v>0.85</v>
      </c>
      <c r="J35" s="37">
        <f t="shared" si="1"/>
        <v>24</v>
      </c>
      <c r="K35" s="38">
        <f>VLOOKUP(B35,'TINH TOAN'!$A$2:$C$46,3,0)</f>
        <v>523.26</v>
      </c>
      <c r="L35" s="156" t="s">
        <v>559</v>
      </c>
      <c r="M35" s="161"/>
      <c r="N35" s="156" t="s">
        <v>560</v>
      </c>
      <c r="O35" s="177"/>
      <c r="P35" s="177"/>
      <c r="Q35" s="177"/>
      <c r="R35" s="158">
        <v>4</v>
      </c>
      <c r="S35" s="158">
        <v>4</v>
      </c>
      <c r="T35" s="158">
        <v>4</v>
      </c>
      <c r="U35" s="158">
        <v>4</v>
      </c>
      <c r="V35" s="158">
        <v>4</v>
      </c>
      <c r="W35" s="158">
        <v>4</v>
      </c>
      <c r="X35" s="158">
        <v>4</v>
      </c>
      <c r="Y35" s="158">
        <v>4</v>
      </c>
      <c r="Z35" s="158">
        <v>4</v>
      </c>
      <c r="AA35" s="158">
        <v>4</v>
      </c>
      <c r="AB35" s="158">
        <v>4</v>
      </c>
      <c r="AC35" s="158">
        <v>4</v>
      </c>
      <c r="AD35" s="158"/>
      <c r="AE35" s="158"/>
      <c r="AF35" s="162"/>
      <c r="AG35" s="162"/>
      <c r="AH35" s="162"/>
      <c r="AI35" s="162"/>
      <c r="AJ35" s="162"/>
      <c r="AK35" s="162"/>
      <c r="AL35" s="162"/>
      <c r="AM35" s="162"/>
      <c r="AN35" s="162"/>
      <c r="AO35" s="162"/>
      <c r="AP35" s="162"/>
      <c r="AQ35" s="162"/>
      <c r="AR35" s="15"/>
      <c r="AS35" s="15"/>
      <c r="AT35" s="15"/>
      <c r="AU35" s="15"/>
      <c r="AV35" s="15"/>
      <c r="AW35" s="15"/>
      <c r="AX35" s="4" t="s">
        <v>164</v>
      </c>
      <c r="AY35" s="4">
        <v>26</v>
      </c>
      <c r="AZ35" s="163"/>
      <c r="BA35" s="4">
        <v>68</v>
      </c>
      <c r="BB35" s="16">
        <v>101132</v>
      </c>
      <c r="BC35" s="16">
        <v>101132</v>
      </c>
      <c r="BD35" s="16" t="e">
        <v>#REF!</v>
      </c>
      <c r="BE35" s="16" t="e">
        <v>#REF!</v>
      </c>
      <c r="BF35" s="16" t="e">
        <v>#REF!</v>
      </c>
      <c r="BG35" s="16">
        <v>231237010</v>
      </c>
    </row>
    <row r="36" spans="1:59" ht="12.75">
      <c r="A36" s="16">
        <v>3</v>
      </c>
      <c r="B36" s="156" t="s">
        <v>108</v>
      </c>
      <c r="C36" s="158" t="s">
        <v>338</v>
      </c>
      <c r="D36" s="158">
        <v>6</v>
      </c>
      <c r="E36" s="32">
        <f t="shared" si="0"/>
        <v>135</v>
      </c>
      <c r="F36" s="158">
        <v>101133</v>
      </c>
      <c r="G36" s="158" t="s">
        <v>537</v>
      </c>
      <c r="H36" s="176">
        <v>20</v>
      </c>
      <c r="I36" s="36">
        <f t="shared" ref="I36:I48" si="9">IF(LEFT(C36,3)="TH ",IF(H36&gt;=36,1.4,IF(H36&gt;=31,1.2,IF(H36&gt;=26,1.1,IF(H36&gt;=25,1,IF(H36&gt;=20,0.85,0.75))))),IF(RIGHT(C36,9)="XÝ nghiÖp",IF(E36&gt;=25,1,IF(E36&gt;=15,0.7,0.5)),IF(E36&gt;=150,1.3,IF(E36&gt;=101,1.2,IF(E36&gt;=61,1.1,1)))))</f>
        <v>1.2</v>
      </c>
      <c r="J36" s="182">
        <v>12</v>
      </c>
      <c r="K36" s="38">
        <f>VLOOKUP(B36,'TINH TOAN'!$A$2:$C$46,3,0)</f>
        <v>126.06</v>
      </c>
      <c r="L36" s="161"/>
      <c r="M36" s="161"/>
      <c r="N36" s="156"/>
      <c r="O36" s="177"/>
      <c r="P36" s="158" t="s">
        <v>134</v>
      </c>
      <c r="Q36" s="177"/>
      <c r="R36" s="177"/>
      <c r="S36" s="177"/>
      <c r="T36" s="177"/>
      <c r="U36" s="177"/>
      <c r="V36" s="177"/>
      <c r="W36" s="177"/>
      <c r="X36" s="177"/>
      <c r="Y36" s="162"/>
      <c r="Z36" s="162"/>
      <c r="AA36" s="162"/>
      <c r="AB36" s="162"/>
      <c r="AC36" s="162"/>
      <c r="AD36" s="162"/>
      <c r="AE36" s="162"/>
      <c r="AF36" s="162"/>
      <c r="AG36" s="162"/>
      <c r="AH36" s="162"/>
      <c r="AI36" s="162"/>
      <c r="AJ36" s="162"/>
      <c r="AK36" s="162"/>
      <c r="AL36" s="162"/>
      <c r="AM36" s="162"/>
      <c r="AN36" s="162"/>
      <c r="AO36" s="162"/>
      <c r="AP36" s="162"/>
      <c r="AQ36" s="162"/>
      <c r="AR36" s="15"/>
      <c r="AS36" s="15"/>
      <c r="AT36" s="15"/>
      <c r="AU36" s="15"/>
      <c r="AV36" s="15"/>
      <c r="AW36" s="15"/>
      <c r="AX36" s="4" t="s">
        <v>164</v>
      </c>
      <c r="AY36" s="4">
        <v>53</v>
      </c>
      <c r="AZ36" s="163"/>
      <c r="BA36" s="4">
        <v>69</v>
      </c>
      <c r="BB36" s="16">
        <v>101132</v>
      </c>
      <c r="BC36" s="16">
        <v>101132</v>
      </c>
      <c r="BD36" s="16" t="e">
        <v>#REF!</v>
      </c>
      <c r="BE36" s="16" t="e">
        <v>#REF!</v>
      </c>
      <c r="BF36" s="16" t="e">
        <v>#REF!</v>
      </c>
      <c r="BG36" s="16">
        <v>231600010</v>
      </c>
    </row>
    <row r="37" spans="1:59" ht="12.75">
      <c r="A37" s="16">
        <v>2</v>
      </c>
      <c r="B37" s="156" t="s">
        <v>110</v>
      </c>
      <c r="C37" s="158" t="s">
        <v>338</v>
      </c>
      <c r="D37" s="158">
        <v>7</v>
      </c>
      <c r="E37" s="32">
        <f t="shared" si="0"/>
        <v>157.5</v>
      </c>
      <c r="F37" s="158">
        <v>101133</v>
      </c>
      <c r="G37" s="158" t="s">
        <v>537</v>
      </c>
      <c r="H37" s="176">
        <v>20</v>
      </c>
      <c r="I37" s="36">
        <f t="shared" si="9"/>
        <v>1.3</v>
      </c>
      <c r="J37" s="182">
        <v>14</v>
      </c>
      <c r="K37" s="38">
        <f>VLOOKUP(B37,'TINH TOAN'!$A$2:$C$46,3,0)</f>
        <v>336.06</v>
      </c>
      <c r="L37" s="161"/>
      <c r="M37" s="161"/>
      <c r="N37" s="161"/>
      <c r="O37" s="177"/>
      <c r="P37" s="158" t="s">
        <v>134</v>
      </c>
      <c r="Q37" s="177"/>
      <c r="R37" s="177"/>
      <c r="S37" s="177"/>
      <c r="T37" s="177"/>
      <c r="U37" s="177"/>
      <c r="V37" s="177"/>
      <c r="W37" s="177"/>
      <c r="X37" s="177"/>
      <c r="Y37" s="162"/>
      <c r="Z37" s="162"/>
      <c r="AA37" s="162"/>
      <c r="AB37" s="162"/>
      <c r="AC37" s="162"/>
      <c r="AD37" s="162"/>
      <c r="AE37" s="162"/>
      <c r="AF37" s="162"/>
      <c r="AG37" s="162"/>
      <c r="AH37" s="162"/>
      <c r="AI37" s="162"/>
      <c r="AJ37" s="162"/>
      <c r="AK37" s="162"/>
      <c r="AL37" s="162"/>
      <c r="AM37" s="162"/>
      <c r="AN37" s="162"/>
      <c r="AO37" s="162"/>
      <c r="AP37" s="162"/>
      <c r="AQ37" s="162"/>
      <c r="AR37" s="161"/>
      <c r="AS37" s="161"/>
      <c r="AT37" s="161"/>
      <c r="AU37" s="161"/>
      <c r="AV37" s="161"/>
      <c r="AW37" s="161"/>
      <c r="AX37" s="156" t="s">
        <v>25</v>
      </c>
      <c r="AY37" s="156">
        <v>48</v>
      </c>
      <c r="AZ37" s="183"/>
      <c r="BA37" s="156">
        <v>119</v>
      </c>
      <c r="BB37" s="185">
        <v>101142</v>
      </c>
      <c r="BC37" s="185">
        <v>101142</v>
      </c>
      <c r="BD37" s="185" t="e">
        <v>#REF!</v>
      </c>
      <c r="BE37" s="185" t="e">
        <v>#REF!</v>
      </c>
      <c r="BF37" s="185" t="e">
        <v>#REF!</v>
      </c>
      <c r="BG37" s="185">
        <v>211235020</v>
      </c>
    </row>
    <row r="38" spans="1:59" ht="12.75">
      <c r="A38" s="16">
        <v>4</v>
      </c>
      <c r="B38" s="156" t="s">
        <v>110</v>
      </c>
      <c r="C38" s="158" t="s">
        <v>562</v>
      </c>
      <c r="D38" s="158">
        <v>3</v>
      </c>
      <c r="E38" s="32">
        <f t="shared" si="0"/>
        <v>67.5</v>
      </c>
      <c r="F38" s="158">
        <v>101133</v>
      </c>
      <c r="G38" s="158" t="s">
        <v>537</v>
      </c>
      <c r="H38" s="158">
        <v>20</v>
      </c>
      <c r="I38" s="36">
        <f t="shared" si="9"/>
        <v>1.1000000000000001</v>
      </c>
      <c r="J38" s="37">
        <f t="shared" ref="J38:J39" si="10">ROUND(IF(OR(LEFT(C38,5)="Đồ án",RIGHT(C38,10)="tèt nghiÖp"),H38*2,IF(LEFT(C38,3)="TH ",I38*E38*0.6,IF(RIGHT(C38,9)="XÝ nghiÖp",D38*5*3*I38,D38*18*I38*1.1))),0)</f>
        <v>65</v>
      </c>
      <c r="K38" s="38">
        <f>VLOOKUP(B38,'TINH TOAN'!$A$2:$C$46,3,0)</f>
        <v>336.06</v>
      </c>
      <c r="L38" s="161"/>
      <c r="M38" s="161"/>
      <c r="N38" s="156"/>
      <c r="O38" s="158">
        <v>4</v>
      </c>
      <c r="P38" s="158">
        <v>4</v>
      </c>
      <c r="Q38" s="158">
        <v>4</v>
      </c>
      <c r="R38" s="158">
        <v>4</v>
      </c>
      <c r="S38" s="158">
        <v>4</v>
      </c>
      <c r="T38" s="158">
        <v>4</v>
      </c>
      <c r="U38" s="158">
        <v>4</v>
      </c>
      <c r="V38" s="158">
        <v>4</v>
      </c>
      <c r="W38" s="158">
        <v>4</v>
      </c>
      <c r="X38" s="158">
        <v>4</v>
      </c>
      <c r="Y38" s="158">
        <v>4</v>
      </c>
      <c r="Z38" s="158">
        <v>4</v>
      </c>
      <c r="AA38" s="158">
        <v>4</v>
      </c>
      <c r="AB38" s="158">
        <v>4</v>
      </c>
      <c r="AC38" s="158">
        <v>4</v>
      </c>
      <c r="AD38" s="158">
        <v>4</v>
      </c>
      <c r="AE38" s="158">
        <v>4</v>
      </c>
      <c r="AF38" s="162"/>
      <c r="AG38" s="162"/>
      <c r="AH38" s="162"/>
      <c r="AI38" s="162"/>
      <c r="AJ38" s="162"/>
      <c r="AK38" s="162"/>
      <c r="AL38" s="162"/>
      <c r="AM38" s="162"/>
      <c r="AN38" s="162"/>
      <c r="AO38" s="162"/>
      <c r="AP38" s="162"/>
      <c r="AQ38" s="162"/>
      <c r="AR38" s="161"/>
      <c r="AS38" s="161"/>
      <c r="AT38" s="161"/>
      <c r="AU38" s="161"/>
      <c r="AV38" s="161"/>
      <c r="AW38" s="161"/>
      <c r="AX38" s="156" t="s">
        <v>25</v>
      </c>
      <c r="AY38" s="156">
        <v>24</v>
      </c>
      <c r="AZ38" s="183"/>
      <c r="BA38" s="156">
        <v>119</v>
      </c>
      <c r="BB38" s="185">
        <v>101142</v>
      </c>
      <c r="BC38" s="185">
        <v>101142</v>
      </c>
      <c r="BD38" s="185" t="e">
        <v>#REF!</v>
      </c>
      <c r="BE38" s="185" t="e">
        <v>#REF!</v>
      </c>
      <c r="BF38" s="185" t="e">
        <v>#REF!</v>
      </c>
      <c r="BG38" s="185">
        <v>211235020</v>
      </c>
    </row>
    <row r="39" spans="1:59" ht="12.75">
      <c r="A39" s="16">
        <v>4</v>
      </c>
      <c r="B39" s="156" t="s">
        <v>110</v>
      </c>
      <c r="C39" s="158" t="s">
        <v>563</v>
      </c>
      <c r="D39" s="158">
        <v>1</v>
      </c>
      <c r="E39" s="32">
        <f t="shared" si="0"/>
        <v>32</v>
      </c>
      <c r="F39" s="158">
        <v>101133</v>
      </c>
      <c r="G39" s="158" t="s">
        <v>537</v>
      </c>
      <c r="H39" s="158">
        <v>20</v>
      </c>
      <c r="I39" s="36">
        <f t="shared" si="9"/>
        <v>0.85</v>
      </c>
      <c r="J39" s="37">
        <f t="shared" si="10"/>
        <v>16</v>
      </c>
      <c r="K39" s="38">
        <f>VLOOKUP(B39,'TINH TOAN'!$A$2:$C$46,3,0)</f>
        <v>336.06</v>
      </c>
      <c r="L39" s="161"/>
      <c r="M39" s="161"/>
      <c r="N39" s="156"/>
      <c r="O39" s="162"/>
      <c r="P39" s="162"/>
      <c r="Q39" s="177"/>
      <c r="R39" s="177"/>
      <c r="S39" s="177"/>
      <c r="T39" s="177"/>
      <c r="U39" s="177"/>
      <c r="V39" s="177"/>
      <c r="W39" s="177"/>
      <c r="X39" s="158">
        <v>4</v>
      </c>
      <c r="Y39" s="158">
        <v>4</v>
      </c>
      <c r="Z39" s="158">
        <v>4</v>
      </c>
      <c r="AA39" s="158">
        <v>4</v>
      </c>
      <c r="AB39" s="158">
        <v>4</v>
      </c>
      <c r="AC39" s="158">
        <v>4</v>
      </c>
      <c r="AD39" s="158">
        <v>4</v>
      </c>
      <c r="AE39" s="158">
        <v>4</v>
      </c>
      <c r="AF39" s="162"/>
      <c r="AG39" s="162"/>
      <c r="AH39" s="162"/>
      <c r="AI39" s="162"/>
      <c r="AJ39" s="162"/>
      <c r="AK39" s="162"/>
      <c r="AL39" s="162"/>
      <c r="AM39" s="162"/>
      <c r="AN39" s="162"/>
      <c r="AO39" s="162"/>
      <c r="AP39" s="162"/>
      <c r="AQ39" s="162"/>
      <c r="AR39" s="15"/>
      <c r="AS39" s="15"/>
      <c r="AT39" s="15"/>
      <c r="AU39" s="15"/>
      <c r="AV39" s="15"/>
      <c r="AW39" s="15"/>
      <c r="AX39" s="4"/>
      <c r="AY39" s="4"/>
      <c r="AZ39" s="163"/>
      <c r="BA39" s="4"/>
      <c r="BB39" s="16"/>
      <c r="BC39" s="16"/>
      <c r="BD39" s="16"/>
      <c r="BE39" s="16"/>
      <c r="BF39" s="16"/>
      <c r="BG39" s="16"/>
    </row>
    <row r="40" spans="1:59" ht="12.75">
      <c r="A40" s="16">
        <v>2</v>
      </c>
      <c r="B40" s="156" t="s">
        <v>158</v>
      </c>
      <c r="C40" s="158" t="s">
        <v>338</v>
      </c>
      <c r="D40" s="158">
        <v>6</v>
      </c>
      <c r="E40" s="32">
        <f t="shared" si="0"/>
        <v>135</v>
      </c>
      <c r="F40" s="158">
        <v>101133</v>
      </c>
      <c r="G40" s="158" t="s">
        <v>537</v>
      </c>
      <c r="H40" s="176">
        <v>20</v>
      </c>
      <c r="I40" s="36">
        <f t="shared" si="9"/>
        <v>1.2</v>
      </c>
      <c r="J40" s="182">
        <v>12</v>
      </c>
      <c r="K40" s="38">
        <f>VLOOKUP(B40,'TINH TOAN'!$A$2:$C$46,3,0)</f>
        <v>39.6</v>
      </c>
      <c r="L40" s="161"/>
      <c r="M40" s="161"/>
      <c r="N40" s="161"/>
      <c r="O40" s="162"/>
      <c r="P40" s="158" t="s">
        <v>134</v>
      </c>
      <c r="Q40" s="177"/>
      <c r="R40" s="177"/>
      <c r="S40" s="177"/>
      <c r="T40" s="177"/>
      <c r="U40" s="177"/>
      <c r="V40" s="177"/>
      <c r="W40" s="177"/>
      <c r="X40" s="177"/>
      <c r="Y40" s="162"/>
      <c r="Z40" s="162"/>
      <c r="AA40" s="162"/>
      <c r="AB40" s="162"/>
      <c r="AC40" s="162"/>
      <c r="AD40" s="162"/>
      <c r="AE40" s="162"/>
      <c r="AF40" s="162"/>
      <c r="AG40" s="162"/>
      <c r="AH40" s="162"/>
      <c r="AI40" s="162"/>
      <c r="AJ40" s="162"/>
      <c r="AK40" s="162"/>
      <c r="AL40" s="162"/>
      <c r="AM40" s="162"/>
      <c r="AN40" s="162"/>
      <c r="AO40" s="162"/>
      <c r="AP40" s="162"/>
      <c r="AQ40" s="162"/>
      <c r="AR40" s="15"/>
      <c r="AS40" s="15"/>
      <c r="AT40" s="15"/>
      <c r="AU40" s="15"/>
      <c r="AV40" s="15"/>
      <c r="AW40" s="15"/>
      <c r="AX40" s="4"/>
      <c r="AY40" s="4"/>
      <c r="AZ40" s="163"/>
      <c r="BA40" s="4"/>
      <c r="BB40" s="16"/>
      <c r="BC40" s="16"/>
      <c r="BD40" s="16"/>
      <c r="BE40" s="16"/>
      <c r="BF40" s="16"/>
      <c r="BG40" s="16"/>
    </row>
    <row r="41" spans="1:59" ht="12.75">
      <c r="A41" s="16">
        <v>1</v>
      </c>
      <c r="B41" s="156" t="s">
        <v>158</v>
      </c>
      <c r="C41" s="158" t="s">
        <v>564</v>
      </c>
      <c r="D41" s="158">
        <v>3</v>
      </c>
      <c r="E41" s="32">
        <f t="shared" si="0"/>
        <v>67.5</v>
      </c>
      <c r="F41" s="158">
        <v>101133</v>
      </c>
      <c r="G41" s="158" t="s">
        <v>537</v>
      </c>
      <c r="H41" s="158">
        <v>20</v>
      </c>
      <c r="I41" s="36">
        <f t="shared" si="9"/>
        <v>1.1000000000000001</v>
      </c>
      <c r="J41" s="37">
        <f t="shared" ref="J41:J141" si="11">ROUND(IF(OR(LEFT(C41,5)="Đồ án",RIGHT(C41,10)="tèt nghiÖp"),H41*2,IF(LEFT(C41,3)="TH ",I41*E41*0.6,IF(RIGHT(C41,9)="XÝ nghiÖp",D41*5*3*I41,D41*18*I41*1.1))),0)</f>
        <v>65</v>
      </c>
      <c r="K41" s="38">
        <f>VLOOKUP(B41,'TINH TOAN'!$A$2:$C$46,3,0)</f>
        <v>39.6</v>
      </c>
      <c r="L41" s="156" t="s">
        <v>565</v>
      </c>
      <c r="M41" s="161"/>
      <c r="N41" s="161"/>
      <c r="O41" s="158">
        <v>4</v>
      </c>
      <c r="P41" s="158">
        <v>4</v>
      </c>
      <c r="Q41" s="158">
        <v>4</v>
      </c>
      <c r="R41" s="158">
        <v>4</v>
      </c>
      <c r="S41" s="158">
        <v>4</v>
      </c>
      <c r="T41" s="158">
        <v>4</v>
      </c>
      <c r="U41" s="158">
        <v>4</v>
      </c>
      <c r="V41" s="158">
        <v>4</v>
      </c>
      <c r="W41" s="158">
        <v>4</v>
      </c>
      <c r="X41" s="158">
        <v>4</v>
      </c>
      <c r="Y41" s="158">
        <v>4</v>
      </c>
      <c r="Z41" s="158">
        <v>4</v>
      </c>
      <c r="AA41" s="158">
        <v>4</v>
      </c>
      <c r="AB41" s="158">
        <v>4</v>
      </c>
      <c r="AC41" s="158">
        <v>4</v>
      </c>
      <c r="AD41" s="158">
        <v>4</v>
      </c>
      <c r="AE41" s="158">
        <v>4</v>
      </c>
      <c r="AF41" s="162"/>
      <c r="AG41" s="162"/>
      <c r="AH41" s="162"/>
      <c r="AI41" s="162"/>
      <c r="AJ41" s="162"/>
      <c r="AK41" s="162"/>
      <c r="AL41" s="162"/>
      <c r="AM41" s="162"/>
      <c r="AN41" s="162"/>
      <c r="AO41" s="162"/>
      <c r="AP41" s="162"/>
      <c r="AQ41" s="162"/>
      <c r="AR41" s="15"/>
      <c r="AS41" s="15"/>
      <c r="AT41" s="15"/>
      <c r="AU41" s="15"/>
      <c r="AV41" s="15"/>
      <c r="AW41" s="15"/>
      <c r="AX41" s="4" t="s">
        <v>25</v>
      </c>
      <c r="AY41" s="4">
        <v>30</v>
      </c>
      <c r="AZ41" s="163"/>
      <c r="BA41" s="4">
        <v>147</v>
      </c>
      <c r="BB41" s="16">
        <v>101144</v>
      </c>
      <c r="BC41" s="16">
        <v>101144</v>
      </c>
      <c r="BD41" s="16" t="e">
        <v>#REF!</v>
      </c>
      <c r="BE41" s="16" t="e">
        <v>#REF!</v>
      </c>
      <c r="BF41" s="16" t="e">
        <v>#REF!</v>
      </c>
      <c r="BG41" s="16">
        <v>211235040</v>
      </c>
    </row>
    <row r="42" spans="1:59" ht="12.75">
      <c r="A42" s="16">
        <v>1</v>
      </c>
      <c r="B42" s="156" t="s">
        <v>158</v>
      </c>
      <c r="C42" s="158" t="s">
        <v>566</v>
      </c>
      <c r="D42" s="158">
        <v>1</v>
      </c>
      <c r="E42" s="32">
        <f t="shared" si="0"/>
        <v>32</v>
      </c>
      <c r="F42" s="158">
        <v>101133</v>
      </c>
      <c r="G42" s="158" t="s">
        <v>537</v>
      </c>
      <c r="H42" s="158">
        <v>20</v>
      </c>
      <c r="I42" s="36">
        <f t="shared" si="9"/>
        <v>0.85</v>
      </c>
      <c r="J42" s="37">
        <f t="shared" si="11"/>
        <v>16</v>
      </c>
      <c r="K42" s="38">
        <f>VLOOKUP(B42,'TINH TOAN'!$A$2:$C$46,3,0)</f>
        <v>39.6</v>
      </c>
      <c r="L42" s="156" t="s">
        <v>565</v>
      </c>
      <c r="M42" s="161"/>
      <c r="N42" s="161"/>
      <c r="O42" s="162"/>
      <c r="P42" s="162"/>
      <c r="Q42" s="177"/>
      <c r="R42" s="177"/>
      <c r="S42" s="177"/>
      <c r="T42" s="177"/>
      <c r="U42" s="177"/>
      <c r="V42" s="177"/>
      <c r="W42" s="177"/>
      <c r="X42" s="158">
        <v>4</v>
      </c>
      <c r="Y42" s="158">
        <v>4</v>
      </c>
      <c r="Z42" s="158">
        <v>4</v>
      </c>
      <c r="AA42" s="158">
        <v>4</v>
      </c>
      <c r="AB42" s="158">
        <v>4</v>
      </c>
      <c r="AC42" s="158">
        <v>4</v>
      </c>
      <c r="AD42" s="158">
        <v>4</v>
      </c>
      <c r="AE42" s="158">
        <v>4</v>
      </c>
      <c r="AF42" s="162"/>
      <c r="AG42" s="162"/>
      <c r="AH42" s="162"/>
      <c r="AI42" s="162"/>
      <c r="AJ42" s="162"/>
      <c r="AK42" s="162"/>
      <c r="AL42" s="162"/>
      <c r="AM42" s="162"/>
      <c r="AN42" s="162"/>
      <c r="AO42" s="162"/>
      <c r="AP42" s="162"/>
      <c r="AQ42" s="162"/>
      <c r="AR42" s="15"/>
      <c r="AS42" s="15"/>
      <c r="AT42" s="15"/>
      <c r="AU42" s="15"/>
      <c r="AV42" s="15"/>
      <c r="AW42" s="15"/>
      <c r="AX42" s="4" t="s">
        <v>25</v>
      </c>
      <c r="AY42" s="4">
        <v>30</v>
      </c>
      <c r="AZ42" s="163"/>
      <c r="BA42" s="4">
        <v>147</v>
      </c>
      <c r="BB42" s="16">
        <v>101144</v>
      </c>
      <c r="BC42" s="16">
        <v>101144</v>
      </c>
      <c r="BD42" s="16" t="e">
        <v>#REF!</v>
      </c>
      <c r="BE42" s="16" t="e">
        <v>#REF!</v>
      </c>
      <c r="BF42" s="16" t="e">
        <v>#REF!</v>
      </c>
      <c r="BG42" s="16">
        <v>211235040</v>
      </c>
    </row>
    <row r="43" spans="1:59" ht="12.75">
      <c r="A43" s="16">
        <v>2</v>
      </c>
      <c r="B43" s="156" t="s">
        <v>158</v>
      </c>
      <c r="C43" s="158" t="s">
        <v>482</v>
      </c>
      <c r="D43" s="158">
        <v>2</v>
      </c>
      <c r="E43" s="32">
        <f t="shared" si="0"/>
        <v>45</v>
      </c>
      <c r="F43" s="158">
        <v>101133</v>
      </c>
      <c r="G43" s="158" t="s">
        <v>537</v>
      </c>
      <c r="H43" s="158">
        <v>20</v>
      </c>
      <c r="I43" s="36">
        <f t="shared" si="9"/>
        <v>1</v>
      </c>
      <c r="J43" s="37">
        <f t="shared" si="11"/>
        <v>40</v>
      </c>
      <c r="K43" s="38">
        <f>VLOOKUP(B43,'TINH TOAN'!$A$2:$C$46,3,0)</f>
        <v>39.6</v>
      </c>
      <c r="L43" s="161"/>
      <c r="M43" s="161"/>
      <c r="N43" s="161"/>
      <c r="O43" s="158">
        <v>4</v>
      </c>
      <c r="P43" s="158">
        <v>4</v>
      </c>
      <c r="Q43" s="158">
        <v>4</v>
      </c>
      <c r="R43" s="158">
        <v>4</v>
      </c>
      <c r="S43" s="158">
        <v>4</v>
      </c>
      <c r="T43" s="158">
        <v>4</v>
      </c>
      <c r="U43" s="158">
        <v>4</v>
      </c>
      <c r="V43" s="158">
        <v>4</v>
      </c>
      <c r="W43" s="158">
        <v>4</v>
      </c>
      <c r="X43" s="158">
        <v>4</v>
      </c>
      <c r="Y43" s="158">
        <v>4</v>
      </c>
      <c r="Z43" s="162"/>
      <c r="AA43" s="162"/>
      <c r="AB43" s="162"/>
      <c r="AC43" s="162"/>
      <c r="AD43" s="162"/>
      <c r="AE43" s="162"/>
      <c r="AF43" s="162"/>
      <c r="AG43" s="162"/>
      <c r="AH43" s="162"/>
      <c r="AI43" s="162"/>
      <c r="AJ43" s="162"/>
      <c r="AK43" s="162"/>
      <c r="AL43" s="162"/>
      <c r="AM43" s="162"/>
      <c r="AN43" s="162"/>
      <c r="AO43" s="162"/>
      <c r="AP43" s="162"/>
      <c r="AQ43" s="162"/>
      <c r="AR43" s="15"/>
      <c r="AS43" s="15"/>
      <c r="AT43" s="15"/>
      <c r="AU43" s="15"/>
      <c r="AV43" s="15"/>
      <c r="AW43" s="15"/>
      <c r="AX43" s="4" t="s">
        <v>25</v>
      </c>
      <c r="AY43" s="4">
        <v>52</v>
      </c>
      <c r="AZ43" s="163"/>
      <c r="BA43" s="4">
        <v>4</v>
      </c>
      <c r="BB43" s="16">
        <v>101121</v>
      </c>
      <c r="BC43" s="16">
        <v>101121</v>
      </c>
      <c r="BD43" s="16" t="e">
        <v>#REF!</v>
      </c>
      <c r="BE43" s="16" t="e">
        <v>#REF!</v>
      </c>
      <c r="BF43" s="16" t="e">
        <v>#REF!</v>
      </c>
      <c r="BG43" s="16">
        <v>211456010</v>
      </c>
    </row>
    <row r="44" spans="1:59" ht="12.75">
      <c r="A44" s="16">
        <v>5</v>
      </c>
      <c r="B44" s="156" t="s">
        <v>158</v>
      </c>
      <c r="C44" s="158" t="s">
        <v>483</v>
      </c>
      <c r="D44" s="158">
        <v>1</v>
      </c>
      <c r="E44" s="32">
        <f t="shared" si="0"/>
        <v>32</v>
      </c>
      <c r="F44" s="158">
        <v>101133</v>
      </c>
      <c r="G44" s="158" t="s">
        <v>537</v>
      </c>
      <c r="H44" s="158">
        <v>20</v>
      </c>
      <c r="I44" s="36">
        <f t="shared" si="9"/>
        <v>0.85</v>
      </c>
      <c r="J44" s="37">
        <f t="shared" si="11"/>
        <v>16</v>
      </c>
      <c r="K44" s="38">
        <f>VLOOKUP(B44,'TINH TOAN'!$A$2:$C$46,3,0)</f>
        <v>39.6</v>
      </c>
      <c r="L44" s="161"/>
      <c r="M44" s="161"/>
      <c r="N44" s="161"/>
      <c r="O44" s="177"/>
      <c r="P44" s="177"/>
      <c r="Q44" s="177"/>
      <c r="R44" s="158">
        <v>4</v>
      </c>
      <c r="S44" s="158">
        <v>4</v>
      </c>
      <c r="T44" s="158">
        <v>4</v>
      </c>
      <c r="U44" s="158">
        <v>4</v>
      </c>
      <c r="V44" s="158">
        <v>4</v>
      </c>
      <c r="W44" s="158">
        <v>4</v>
      </c>
      <c r="X44" s="158">
        <v>4</v>
      </c>
      <c r="Y44" s="158">
        <v>4</v>
      </c>
      <c r="Z44" s="162"/>
      <c r="AA44" s="162"/>
      <c r="AB44" s="162"/>
      <c r="AC44" s="162"/>
      <c r="AD44" s="162"/>
      <c r="AE44" s="162"/>
      <c r="AF44" s="162"/>
      <c r="AG44" s="162"/>
      <c r="AH44" s="162"/>
      <c r="AI44" s="162"/>
      <c r="AJ44" s="162"/>
      <c r="AK44" s="162"/>
      <c r="AL44" s="57"/>
      <c r="AM44" s="57"/>
      <c r="AN44" s="57"/>
      <c r="AO44" s="57"/>
      <c r="AP44" s="57"/>
      <c r="AQ44" s="57"/>
      <c r="AR44" s="57"/>
      <c r="AS44" s="57"/>
      <c r="AT44" s="57"/>
      <c r="AU44" s="57"/>
      <c r="AV44" s="57"/>
      <c r="AW44" s="57"/>
      <c r="AX44" s="187" t="s">
        <v>164</v>
      </c>
      <c r="AY44" s="187">
        <v>12</v>
      </c>
      <c r="AZ44" s="57"/>
      <c r="BA44" s="187">
        <v>47</v>
      </c>
      <c r="BB44" s="164">
        <v>101124</v>
      </c>
      <c r="BC44" s="164">
        <v>101124</v>
      </c>
      <c r="BD44" s="187" t="e">
        <v>#REF!</v>
      </c>
      <c r="BE44" s="187" t="e">
        <v>#REF!</v>
      </c>
      <c r="BF44" s="187" t="e">
        <v>#REF!</v>
      </c>
      <c r="BG44" s="164">
        <v>231411020</v>
      </c>
    </row>
    <row r="45" spans="1:59" ht="12.75">
      <c r="A45" s="16">
        <v>4</v>
      </c>
      <c r="B45" s="156" t="s">
        <v>93</v>
      </c>
      <c r="C45" s="158" t="s">
        <v>345</v>
      </c>
      <c r="D45" s="158">
        <v>2</v>
      </c>
      <c r="E45" s="32">
        <f t="shared" si="0"/>
        <v>45</v>
      </c>
      <c r="F45" s="158">
        <v>101134</v>
      </c>
      <c r="G45" s="158" t="s">
        <v>567</v>
      </c>
      <c r="H45" s="158">
        <v>33</v>
      </c>
      <c r="I45" s="36">
        <f t="shared" si="9"/>
        <v>1</v>
      </c>
      <c r="J45" s="37">
        <f t="shared" si="11"/>
        <v>40</v>
      </c>
      <c r="K45" s="38">
        <f>VLOOKUP(B45,'TINH TOAN'!$A$2:$C$46,3,0)</f>
        <v>355.88</v>
      </c>
      <c r="L45" s="161"/>
      <c r="M45" s="161"/>
      <c r="N45" s="161"/>
      <c r="O45" s="158">
        <v>4</v>
      </c>
      <c r="P45" s="158">
        <v>4</v>
      </c>
      <c r="Q45" s="158">
        <v>4</v>
      </c>
      <c r="R45" s="158">
        <v>4</v>
      </c>
      <c r="S45" s="158">
        <v>4</v>
      </c>
      <c r="T45" s="158">
        <v>4</v>
      </c>
      <c r="U45" s="158">
        <v>4</v>
      </c>
      <c r="V45" s="158">
        <v>4</v>
      </c>
      <c r="W45" s="158">
        <v>4</v>
      </c>
      <c r="X45" s="158">
        <v>4</v>
      </c>
      <c r="Y45" s="158">
        <v>4</v>
      </c>
      <c r="Z45" s="177"/>
      <c r="AA45" s="162"/>
      <c r="AB45" s="162"/>
      <c r="AC45" s="162"/>
      <c r="AD45" s="162"/>
      <c r="AE45" s="162"/>
      <c r="AF45" s="162"/>
      <c r="AG45" s="162"/>
      <c r="AH45" s="162"/>
      <c r="AI45" s="162"/>
      <c r="AJ45" s="162"/>
      <c r="AK45" s="162"/>
      <c r="AL45" s="57"/>
      <c r="AM45" s="57"/>
      <c r="AN45" s="57"/>
      <c r="AO45" s="57"/>
      <c r="AP45" s="57"/>
      <c r="AQ45" s="57"/>
      <c r="AR45" s="57"/>
      <c r="AS45" s="57"/>
      <c r="AT45" s="57"/>
      <c r="AU45" s="57"/>
      <c r="AV45" s="57"/>
      <c r="AW45" s="57"/>
      <c r="AX45" s="188" t="s">
        <v>164</v>
      </c>
      <c r="AY45" s="188">
        <v>12</v>
      </c>
      <c r="AZ45" s="57"/>
      <c r="BA45" s="188">
        <v>47</v>
      </c>
      <c r="BB45" s="167">
        <v>101124</v>
      </c>
      <c r="BC45" s="167">
        <v>101124</v>
      </c>
      <c r="BD45" s="188" t="e">
        <v>#REF!</v>
      </c>
      <c r="BE45" s="188" t="e">
        <v>#REF!</v>
      </c>
      <c r="BF45" s="188" t="e">
        <v>#REF!</v>
      </c>
      <c r="BG45" s="167">
        <v>231411020</v>
      </c>
    </row>
    <row r="46" spans="1:59" ht="12.75">
      <c r="A46" s="16">
        <v>4</v>
      </c>
      <c r="B46" s="156" t="s">
        <v>93</v>
      </c>
      <c r="C46" s="158" t="s">
        <v>346</v>
      </c>
      <c r="D46" s="158">
        <v>1</v>
      </c>
      <c r="E46" s="32">
        <f t="shared" si="0"/>
        <v>32</v>
      </c>
      <c r="F46" s="158">
        <v>101134</v>
      </c>
      <c r="G46" s="158" t="s">
        <v>567</v>
      </c>
      <c r="H46" s="158">
        <v>33</v>
      </c>
      <c r="I46" s="36">
        <f t="shared" si="9"/>
        <v>1.2</v>
      </c>
      <c r="J46" s="37">
        <f t="shared" si="11"/>
        <v>23</v>
      </c>
      <c r="K46" s="38">
        <f>VLOOKUP(B46,'TINH TOAN'!$A$2:$C$46,3,0)</f>
        <v>355.88</v>
      </c>
      <c r="L46" s="161"/>
      <c r="M46" s="161"/>
      <c r="N46" s="161"/>
      <c r="O46" s="162"/>
      <c r="P46" s="162"/>
      <c r="Q46" s="162"/>
      <c r="R46" s="158">
        <v>4</v>
      </c>
      <c r="S46" s="158">
        <v>4</v>
      </c>
      <c r="T46" s="158">
        <v>4</v>
      </c>
      <c r="U46" s="158">
        <v>4</v>
      </c>
      <c r="V46" s="158">
        <v>4</v>
      </c>
      <c r="W46" s="158">
        <v>4</v>
      </c>
      <c r="X46" s="158">
        <v>4</v>
      </c>
      <c r="Y46" s="158">
        <v>4</v>
      </c>
      <c r="Z46" s="177"/>
      <c r="AA46" s="162"/>
      <c r="AB46" s="162"/>
      <c r="AC46" s="162"/>
      <c r="AD46" s="162"/>
      <c r="AE46" s="162"/>
      <c r="AF46" s="162"/>
      <c r="AG46" s="162"/>
      <c r="AH46" s="162"/>
      <c r="AI46" s="162"/>
      <c r="AJ46" s="162"/>
      <c r="AK46" s="162"/>
      <c r="AL46" s="162"/>
      <c r="AM46" s="162"/>
      <c r="AN46" s="162"/>
      <c r="AO46" s="162"/>
      <c r="AP46" s="162"/>
      <c r="AQ46" s="162"/>
      <c r="AR46" s="15"/>
      <c r="AS46" s="15"/>
      <c r="AT46" s="15"/>
      <c r="AU46" s="15"/>
      <c r="AV46" s="15"/>
      <c r="AW46" s="15"/>
      <c r="AX46" s="4" t="s">
        <v>164</v>
      </c>
      <c r="AY46" s="4">
        <v>12</v>
      </c>
      <c r="AZ46" s="163"/>
      <c r="BA46" s="4">
        <v>47</v>
      </c>
      <c r="BB46" s="16">
        <v>101124</v>
      </c>
      <c r="BC46" s="16">
        <v>101124</v>
      </c>
      <c r="BD46" s="16" t="e">
        <v>#REF!</v>
      </c>
      <c r="BE46" s="16" t="e">
        <v>#REF!</v>
      </c>
      <c r="BF46" s="16" t="e">
        <v>#REF!</v>
      </c>
      <c r="BG46" s="16">
        <v>231411020</v>
      </c>
    </row>
    <row r="47" spans="1:59" ht="12.75">
      <c r="A47" s="16">
        <v>2</v>
      </c>
      <c r="B47" s="156" t="s">
        <v>92</v>
      </c>
      <c r="C47" s="158" t="s">
        <v>338</v>
      </c>
      <c r="D47" s="158">
        <v>4</v>
      </c>
      <c r="E47" s="32">
        <f t="shared" si="0"/>
        <v>90</v>
      </c>
      <c r="F47" s="158">
        <v>101134</v>
      </c>
      <c r="G47" s="158" t="s">
        <v>567</v>
      </c>
      <c r="H47" s="176">
        <v>11</v>
      </c>
      <c r="I47" s="36">
        <f t="shared" si="9"/>
        <v>1.1000000000000001</v>
      </c>
      <c r="J47" s="37">
        <f t="shared" si="11"/>
        <v>22</v>
      </c>
      <c r="K47" s="38">
        <f>VLOOKUP(B47,'TINH TOAN'!$A$2:$C$46,3,0)</f>
        <v>573.46</v>
      </c>
      <c r="L47" s="161"/>
      <c r="M47" s="161"/>
      <c r="N47" s="161"/>
      <c r="O47" s="162"/>
      <c r="P47" s="158" t="s">
        <v>134</v>
      </c>
      <c r="Q47" s="177"/>
      <c r="R47" s="177"/>
      <c r="S47" s="177"/>
      <c r="T47" s="177"/>
      <c r="U47" s="177"/>
      <c r="V47" s="177"/>
      <c r="W47" s="177"/>
      <c r="X47" s="177"/>
      <c r="Y47" s="162"/>
      <c r="Z47" s="162"/>
      <c r="AA47" s="162"/>
      <c r="AB47" s="162"/>
      <c r="AC47" s="162"/>
      <c r="AD47" s="162"/>
      <c r="AE47" s="162"/>
      <c r="AF47" s="162"/>
      <c r="AG47" s="162"/>
      <c r="AH47" s="162"/>
      <c r="AI47" s="162"/>
      <c r="AJ47" s="162"/>
      <c r="AK47" s="162"/>
      <c r="AL47" s="162"/>
      <c r="AM47" s="162"/>
      <c r="AN47" s="162"/>
      <c r="AO47" s="162"/>
      <c r="AP47" s="162"/>
      <c r="AQ47" s="162"/>
      <c r="AR47" s="15"/>
      <c r="AS47" s="15"/>
      <c r="AT47" s="15"/>
      <c r="AU47" s="15"/>
      <c r="AV47" s="15"/>
      <c r="AW47" s="15"/>
      <c r="AX47" s="4" t="s">
        <v>164</v>
      </c>
      <c r="AY47" s="4">
        <v>12</v>
      </c>
      <c r="AZ47" s="163"/>
      <c r="BA47" s="4">
        <v>47</v>
      </c>
      <c r="BB47" s="16">
        <v>101124</v>
      </c>
      <c r="BC47" s="16">
        <v>101124</v>
      </c>
      <c r="BD47" s="16" t="e">
        <v>#REF!</v>
      </c>
      <c r="BE47" s="16" t="e">
        <v>#REF!</v>
      </c>
      <c r="BF47" s="16" t="e">
        <v>#REF!</v>
      </c>
      <c r="BG47" s="16">
        <v>231411020</v>
      </c>
    </row>
    <row r="48" spans="1:59" ht="12.75">
      <c r="A48" s="16">
        <v>3</v>
      </c>
      <c r="B48" s="156" t="s">
        <v>92</v>
      </c>
      <c r="C48" s="158" t="s">
        <v>338</v>
      </c>
      <c r="D48" s="158">
        <v>4</v>
      </c>
      <c r="E48" s="32">
        <f t="shared" si="0"/>
        <v>90</v>
      </c>
      <c r="F48" s="158">
        <v>101134</v>
      </c>
      <c r="G48" s="158" t="s">
        <v>567</v>
      </c>
      <c r="H48" s="176">
        <v>11</v>
      </c>
      <c r="I48" s="36">
        <f t="shared" si="9"/>
        <v>1.1000000000000001</v>
      </c>
      <c r="J48" s="37">
        <f t="shared" si="11"/>
        <v>22</v>
      </c>
      <c r="K48" s="38">
        <f>VLOOKUP(B48,'TINH TOAN'!$A$2:$C$46,3,0)</f>
        <v>573.46</v>
      </c>
      <c r="L48" s="161"/>
      <c r="M48" s="161"/>
      <c r="N48" s="161"/>
      <c r="O48" s="177"/>
      <c r="P48" s="158" t="s">
        <v>134</v>
      </c>
      <c r="Q48" s="177"/>
      <c r="R48" s="177"/>
      <c r="S48" s="177"/>
      <c r="T48" s="177"/>
      <c r="U48" s="177"/>
      <c r="V48" s="177"/>
      <c r="W48" s="177"/>
      <c r="X48" s="177"/>
      <c r="Y48" s="162"/>
      <c r="Z48" s="162"/>
      <c r="AA48" s="162"/>
      <c r="AB48" s="162"/>
      <c r="AC48" s="162"/>
      <c r="AD48" s="162"/>
      <c r="AE48" s="162"/>
      <c r="AF48" s="162"/>
      <c r="AG48" s="162"/>
      <c r="AH48" s="162"/>
      <c r="AI48" s="162"/>
      <c r="AJ48" s="162"/>
      <c r="AK48" s="162"/>
      <c r="AL48" s="162"/>
      <c r="AM48" s="162"/>
      <c r="AN48" s="162"/>
      <c r="AO48" s="162"/>
      <c r="AP48" s="162"/>
      <c r="AQ48" s="162"/>
      <c r="AR48" s="15"/>
      <c r="AS48" s="15"/>
      <c r="AT48" s="15"/>
      <c r="AU48" s="15"/>
      <c r="AV48" s="15"/>
      <c r="AW48" s="15"/>
      <c r="AX48" s="4" t="s">
        <v>164</v>
      </c>
      <c r="AY48" s="4">
        <v>0</v>
      </c>
      <c r="AZ48" s="163"/>
      <c r="BA48" s="4">
        <v>59</v>
      </c>
      <c r="BB48" s="16">
        <v>101131</v>
      </c>
      <c r="BC48" s="16">
        <v>101131</v>
      </c>
      <c r="BD48" s="16" t="e">
        <v>#REF!</v>
      </c>
      <c r="BE48" s="16" t="e">
        <v>#REF!</v>
      </c>
      <c r="BF48" s="16" t="e">
        <v>#REF!</v>
      </c>
      <c r="BG48" s="16">
        <v>231008010</v>
      </c>
    </row>
    <row r="49" spans="1:59" ht="12.75">
      <c r="A49" s="16">
        <v>4</v>
      </c>
      <c r="B49" s="156" t="s">
        <v>92</v>
      </c>
      <c r="C49" s="158" t="s">
        <v>542</v>
      </c>
      <c r="D49" s="158">
        <v>3</v>
      </c>
      <c r="E49" s="32">
        <f t="shared" si="0"/>
        <v>67.5</v>
      </c>
      <c r="F49" s="158">
        <v>101134</v>
      </c>
      <c r="G49" s="158" t="s">
        <v>567</v>
      </c>
      <c r="H49" s="158">
        <v>33</v>
      </c>
      <c r="I49" s="36">
        <f t="shared" ref="I49:I50" si="12">IF(LEFT(C49,5)="Đồ án",1, IF(LEFT(C49,3)="TH ",IF(H49&gt;=36,1.4,IF(H49&gt;=31,1.2,IF(H49&gt;=26,1.1,IF(H49&gt;=25,1,IF(H49&gt;=20,0.85,0.75))))),IF(RIGHT(C49,9)="XÝ nghiÖp",IF(E49&gt;=25,1,IF(E49&gt;=15,0.7,0.5)),IF(E49&gt;=150,1.3,IF(E49&gt;=101,1.2,IF(E49&gt;=61,1.1,1))))))</f>
        <v>1.1000000000000001</v>
      </c>
      <c r="J49" s="37">
        <f t="shared" si="11"/>
        <v>65</v>
      </c>
      <c r="K49" s="38">
        <f>VLOOKUP(B49,'TINH TOAN'!$A$2:$C$46,3,0)</f>
        <v>573.46</v>
      </c>
      <c r="L49" s="161"/>
      <c r="M49" s="161"/>
      <c r="N49" s="161"/>
      <c r="O49" s="158">
        <v>4</v>
      </c>
      <c r="P49" s="158">
        <v>4</v>
      </c>
      <c r="Q49" s="158">
        <v>4</v>
      </c>
      <c r="R49" s="158">
        <v>4</v>
      </c>
      <c r="S49" s="158">
        <v>4</v>
      </c>
      <c r="T49" s="158">
        <v>4</v>
      </c>
      <c r="U49" s="158">
        <v>4</v>
      </c>
      <c r="V49" s="158">
        <v>4</v>
      </c>
      <c r="W49" s="158">
        <v>4</v>
      </c>
      <c r="X49" s="158">
        <v>4</v>
      </c>
      <c r="Y49" s="158">
        <v>4</v>
      </c>
      <c r="Z49" s="158">
        <v>4</v>
      </c>
      <c r="AA49" s="158">
        <v>4</v>
      </c>
      <c r="AB49" s="158">
        <v>4</v>
      </c>
      <c r="AC49" s="158">
        <v>4</v>
      </c>
      <c r="AD49" s="158">
        <v>4</v>
      </c>
      <c r="AE49" s="158">
        <v>4</v>
      </c>
      <c r="AF49" s="177"/>
      <c r="AG49" s="162"/>
      <c r="AH49" s="162"/>
      <c r="AI49" s="162"/>
      <c r="AJ49" s="162"/>
      <c r="AK49" s="162"/>
      <c r="AL49" s="162"/>
      <c r="AM49" s="162"/>
      <c r="AN49" s="162"/>
      <c r="AO49" s="162"/>
      <c r="AP49" s="162"/>
      <c r="AQ49" s="162"/>
      <c r="AR49" s="15"/>
      <c r="AS49" s="15"/>
      <c r="AT49" s="15"/>
      <c r="AU49" s="15"/>
      <c r="AV49" s="15"/>
      <c r="AW49" s="15"/>
      <c r="AX49" s="4" t="s">
        <v>164</v>
      </c>
      <c r="AY49" s="4">
        <v>0</v>
      </c>
      <c r="AZ49" s="163"/>
      <c r="BA49" s="4">
        <v>59</v>
      </c>
      <c r="BB49" s="16">
        <v>101131</v>
      </c>
      <c r="BC49" s="16">
        <v>101131</v>
      </c>
      <c r="BD49" s="16" t="e">
        <v>#REF!</v>
      </c>
      <c r="BE49" s="16" t="e">
        <v>#REF!</v>
      </c>
      <c r="BF49" s="16" t="e">
        <v>#REF!</v>
      </c>
      <c r="BG49" s="16">
        <v>231008010</v>
      </c>
    </row>
    <row r="50" spans="1:59" ht="12.75">
      <c r="A50" s="16">
        <v>4</v>
      </c>
      <c r="B50" s="156" t="s">
        <v>92</v>
      </c>
      <c r="C50" s="158" t="s">
        <v>543</v>
      </c>
      <c r="D50" s="158">
        <v>1</v>
      </c>
      <c r="E50" s="32">
        <f t="shared" si="0"/>
        <v>32</v>
      </c>
      <c r="F50" s="158">
        <v>101134</v>
      </c>
      <c r="G50" s="158" t="s">
        <v>567</v>
      </c>
      <c r="H50" s="158">
        <v>33</v>
      </c>
      <c r="I50" s="36">
        <f t="shared" si="12"/>
        <v>1.2</v>
      </c>
      <c r="J50" s="37">
        <f t="shared" si="11"/>
        <v>23</v>
      </c>
      <c r="K50" s="38">
        <f>VLOOKUP(B50,'TINH TOAN'!$A$2:$C$46,3,0)</f>
        <v>573.46</v>
      </c>
      <c r="L50" s="161"/>
      <c r="M50" s="161"/>
      <c r="N50" s="161"/>
      <c r="O50" s="162"/>
      <c r="P50" s="162"/>
      <c r="Q50" s="162"/>
      <c r="R50" s="162"/>
      <c r="S50" s="162"/>
      <c r="T50" s="162"/>
      <c r="U50" s="162"/>
      <c r="V50" s="162"/>
      <c r="W50" s="162"/>
      <c r="X50" s="158">
        <v>4</v>
      </c>
      <c r="Y50" s="158">
        <v>4</v>
      </c>
      <c r="Z50" s="158">
        <v>4</v>
      </c>
      <c r="AA50" s="158">
        <v>4</v>
      </c>
      <c r="AB50" s="158">
        <v>4</v>
      </c>
      <c r="AC50" s="158">
        <v>4</v>
      </c>
      <c r="AD50" s="158">
        <v>4</v>
      </c>
      <c r="AE50" s="158">
        <v>4</v>
      </c>
      <c r="AF50" s="177"/>
      <c r="AG50" s="162"/>
      <c r="AH50" s="162"/>
      <c r="AI50" s="162"/>
      <c r="AJ50" s="162"/>
      <c r="AK50" s="162"/>
      <c r="AL50" s="162"/>
      <c r="AM50" s="162"/>
      <c r="AN50" s="162"/>
      <c r="AO50" s="162"/>
      <c r="AP50" s="162"/>
      <c r="AQ50" s="162"/>
      <c r="AR50" s="15"/>
      <c r="AS50" s="15"/>
      <c r="AT50" s="15"/>
      <c r="AU50" s="15"/>
      <c r="AV50" s="15"/>
      <c r="AW50" s="15"/>
      <c r="AX50" s="4" t="s">
        <v>164</v>
      </c>
      <c r="AY50" s="4">
        <v>62</v>
      </c>
      <c r="AZ50" s="163"/>
      <c r="BA50" s="4">
        <v>95</v>
      </c>
      <c r="BB50" s="16">
        <v>101135</v>
      </c>
      <c r="BC50" s="16">
        <v>101135</v>
      </c>
      <c r="BD50" s="16" t="e">
        <v>#REF!</v>
      </c>
      <c r="BE50" s="16" t="e">
        <v>#REF!</v>
      </c>
      <c r="BF50" s="16" t="e">
        <v>#REF!</v>
      </c>
      <c r="BG50" s="16">
        <v>231009040</v>
      </c>
    </row>
    <row r="51" spans="1:59" ht="12.75">
      <c r="A51" s="16">
        <v>2</v>
      </c>
      <c r="B51" s="156" t="s">
        <v>18</v>
      </c>
      <c r="C51" s="158" t="s">
        <v>365</v>
      </c>
      <c r="D51" s="158">
        <v>2</v>
      </c>
      <c r="E51" s="32">
        <f t="shared" si="0"/>
        <v>45</v>
      </c>
      <c r="F51" s="158">
        <v>101134</v>
      </c>
      <c r="G51" s="158" t="s">
        <v>567</v>
      </c>
      <c r="H51" s="158">
        <v>33</v>
      </c>
      <c r="I51" s="36">
        <f t="shared" ref="I51:I52" si="13">IF(LEFT(C51,3)="TH ",IF(H51&gt;=36,1.4,IF(H51&gt;=31,1.2,IF(H51&gt;=26,1.1,IF(H51&gt;=25,1,IF(H51&gt;=20,0.85,0.75))))),IF(RIGHT(C51,9)="XÝ nghiÖp",IF(E51&gt;=25,1,IF(E51&gt;=15,0.7,0.5)),IF(E51&gt;=150,1.3,IF(E51&gt;=101,1.2,IF(E51&gt;=61,1.1,1)))))</f>
        <v>1</v>
      </c>
      <c r="J51" s="37">
        <f t="shared" si="11"/>
        <v>40</v>
      </c>
      <c r="K51" s="38">
        <f>VLOOKUP(B51,'TINH TOAN'!$A$2:$C$46,3,0)</f>
        <v>488.72</v>
      </c>
      <c r="L51" s="161"/>
      <c r="M51" s="161"/>
      <c r="N51" s="161"/>
      <c r="O51" s="158">
        <v>4</v>
      </c>
      <c r="P51" s="158">
        <v>4</v>
      </c>
      <c r="Q51" s="158">
        <v>4</v>
      </c>
      <c r="R51" s="158">
        <v>4</v>
      </c>
      <c r="S51" s="158">
        <v>4</v>
      </c>
      <c r="T51" s="158">
        <v>4</v>
      </c>
      <c r="U51" s="158">
        <v>4</v>
      </c>
      <c r="V51" s="158">
        <v>4</v>
      </c>
      <c r="W51" s="158">
        <v>4</v>
      </c>
      <c r="X51" s="158">
        <v>4</v>
      </c>
      <c r="Y51" s="162"/>
      <c r="Z51" s="162"/>
      <c r="AA51" s="162"/>
      <c r="AB51" s="162"/>
      <c r="AC51" s="162"/>
      <c r="AD51" s="162"/>
      <c r="AE51" s="162"/>
      <c r="AF51" s="162"/>
      <c r="AG51" s="162"/>
      <c r="AH51" s="162"/>
      <c r="AI51" s="162"/>
      <c r="AJ51" s="162"/>
      <c r="AK51" s="162"/>
      <c r="AL51" s="162"/>
      <c r="AM51" s="162"/>
      <c r="AN51" s="162"/>
      <c r="AO51" s="162"/>
      <c r="AP51" s="162"/>
      <c r="AQ51" s="162"/>
      <c r="AR51" s="15"/>
      <c r="AS51" s="15"/>
      <c r="AT51" s="15"/>
      <c r="AU51" s="15"/>
      <c r="AV51" s="15"/>
      <c r="AW51" s="15"/>
      <c r="AX51" s="4" t="s">
        <v>211</v>
      </c>
      <c r="AY51" s="4">
        <v>30</v>
      </c>
      <c r="AZ51" s="163"/>
      <c r="BA51" s="4">
        <v>149</v>
      </c>
      <c r="BB51" s="16">
        <v>101144</v>
      </c>
      <c r="BC51" s="16">
        <v>101144</v>
      </c>
      <c r="BD51" s="16" t="e">
        <v>#REF!</v>
      </c>
      <c r="BE51" s="16" t="e">
        <v>#REF!</v>
      </c>
      <c r="BF51" s="16" t="e">
        <v>#REF!</v>
      </c>
      <c r="BG51" s="16">
        <v>291001040</v>
      </c>
    </row>
    <row r="52" spans="1:59" ht="12.75">
      <c r="A52" s="16">
        <v>2</v>
      </c>
      <c r="B52" s="156" t="s">
        <v>26</v>
      </c>
      <c r="C52" s="158" t="s">
        <v>338</v>
      </c>
      <c r="D52" s="158">
        <v>4</v>
      </c>
      <c r="E52" s="32">
        <f t="shared" si="0"/>
        <v>90</v>
      </c>
      <c r="F52" s="158">
        <v>101134</v>
      </c>
      <c r="G52" s="158" t="s">
        <v>567</v>
      </c>
      <c r="H52" s="176">
        <v>11</v>
      </c>
      <c r="I52" s="36">
        <f t="shared" si="13"/>
        <v>1.1000000000000001</v>
      </c>
      <c r="J52" s="37">
        <f t="shared" si="11"/>
        <v>22</v>
      </c>
      <c r="K52" s="38">
        <f>VLOOKUP(B52,'TINH TOAN'!$A$2:$C$46,3,0)</f>
        <v>444.85999999999996</v>
      </c>
      <c r="L52" s="161"/>
      <c r="M52" s="161"/>
      <c r="N52" s="161"/>
      <c r="O52" s="162"/>
      <c r="P52" s="158" t="s">
        <v>134</v>
      </c>
      <c r="Q52" s="177"/>
      <c r="R52" s="177"/>
      <c r="S52" s="177"/>
      <c r="T52" s="177"/>
      <c r="U52" s="177"/>
      <c r="V52" s="177"/>
      <c r="W52" s="177"/>
      <c r="X52" s="177"/>
      <c r="Y52" s="162"/>
      <c r="Z52" s="162"/>
      <c r="AA52" s="162"/>
      <c r="AB52" s="162"/>
      <c r="AC52" s="162"/>
      <c r="AD52" s="162"/>
      <c r="AE52" s="162"/>
      <c r="AF52" s="162"/>
      <c r="AG52" s="162"/>
      <c r="AH52" s="162"/>
      <c r="AI52" s="162"/>
      <c r="AJ52" s="162"/>
      <c r="AK52" s="162"/>
      <c r="AL52" s="162"/>
      <c r="AM52" s="162"/>
      <c r="AN52" s="162"/>
      <c r="AO52" s="162"/>
      <c r="AP52" s="162"/>
      <c r="AQ52" s="162"/>
      <c r="AR52" s="15"/>
      <c r="AS52" s="15"/>
      <c r="AT52" s="15"/>
      <c r="AU52" s="15"/>
      <c r="AV52" s="15"/>
      <c r="AW52" s="15"/>
      <c r="AX52" s="4" t="s">
        <v>25</v>
      </c>
      <c r="AY52" s="4">
        <v>38</v>
      </c>
      <c r="AZ52" s="163"/>
      <c r="BA52" s="4">
        <v>2105</v>
      </c>
      <c r="BB52" s="16">
        <v>601141</v>
      </c>
      <c r="BC52" s="16">
        <v>601141</v>
      </c>
      <c r="BD52" s="16" t="s">
        <v>568</v>
      </c>
      <c r="BE52" s="16">
        <v>0</v>
      </c>
      <c r="BF52" s="16" t="e">
        <v>#REF!</v>
      </c>
      <c r="BG52" s="16">
        <v>212906010</v>
      </c>
    </row>
    <row r="53" spans="1:59" ht="12.75">
      <c r="A53" s="16"/>
      <c r="B53" s="156" t="s">
        <v>30</v>
      </c>
      <c r="C53" s="158" t="s">
        <v>338</v>
      </c>
      <c r="D53" s="158">
        <v>4</v>
      </c>
      <c r="E53" s="32">
        <f t="shared" si="0"/>
        <v>90</v>
      </c>
      <c r="F53" s="158">
        <v>101135</v>
      </c>
      <c r="G53" s="158" t="s">
        <v>537</v>
      </c>
      <c r="H53" s="176">
        <v>10</v>
      </c>
      <c r="I53" s="36">
        <f t="shared" ref="I53:I55" si="14">IF(LEFT(C53,5)="Đồ án",1, IF(LEFT(C53,3)="TH ",IF(H53&gt;=36,1.4,IF(H53&gt;=31,1.2,IF(H53&gt;=26,1.1,IF(H53&gt;=25,1,IF(H53&gt;=20,0.85,0.75))))),IF(RIGHT(C53,9)="XÝ nghiÖp",IF(E53&gt;=25,1,IF(E53&gt;=15,0.7,0.5)),IF(E53&gt;=150,1.3,IF(E53&gt;=101,1.2,IF(E53&gt;=61,1.1,1))))))</f>
        <v>1</v>
      </c>
      <c r="J53" s="37">
        <f t="shared" si="11"/>
        <v>20</v>
      </c>
      <c r="K53" s="38">
        <f>VLOOKUP(B53,'TINH TOAN'!$A$2:$C$46,3,0)</f>
        <v>410.08000000000004</v>
      </c>
      <c r="L53" s="161"/>
      <c r="M53" s="161"/>
      <c r="N53" s="161"/>
      <c r="O53" s="162"/>
      <c r="P53" s="158" t="s">
        <v>134</v>
      </c>
      <c r="Q53" s="162"/>
      <c r="R53" s="162"/>
      <c r="S53" s="162"/>
      <c r="T53" s="162"/>
      <c r="U53" s="162"/>
      <c r="V53" s="162"/>
      <c r="W53" s="162"/>
      <c r="X53" s="162"/>
      <c r="Y53" s="177"/>
      <c r="Z53" s="177"/>
      <c r="AA53" s="177"/>
      <c r="AB53" s="177"/>
      <c r="AC53" s="177"/>
      <c r="AD53" s="177"/>
      <c r="AE53" s="177"/>
      <c r="AF53" s="177"/>
      <c r="AG53" s="162"/>
      <c r="AH53" s="162"/>
      <c r="AI53" s="162"/>
      <c r="AJ53" s="162"/>
      <c r="AK53" s="162"/>
      <c r="AL53" s="162"/>
      <c r="AM53" s="162"/>
      <c r="AN53" s="162"/>
      <c r="AO53" s="162"/>
      <c r="AP53" s="162"/>
      <c r="AQ53" s="162"/>
      <c r="AR53" s="15"/>
      <c r="AS53" s="15"/>
      <c r="AT53" s="15"/>
      <c r="AU53" s="15"/>
      <c r="AV53" s="15"/>
      <c r="AW53" s="15"/>
      <c r="AX53" s="4" t="s">
        <v>25</v>
      </c>
      <c r="AY53" s="4">
        <v>30</v>
      </c>
      <c r="AZ53" s="163"/>
      <c r="BA53" s="4">
        <v>57</v>
      </c>
      <c r="BB53" s="16">
        <v>101131</v>
      </c>
      <c r="BC53" s="16">
        <v>101131</v>
      </c>
      <c r="BD53" s="16" t="e">
        <v>#REF!</v>
      </c>
      <c r="BE53" s="16" t="e">
        <v>#REF!</v>
      </c>
      <c r="BF53" s="16" t="e">
        <v>#REF!</v>
      </c>
      <c r="BG53" s="16">
        <v>211238010</v>
      </c>
    </row>
    <row r="54" spans="1:59" ht="12.75">
      <c r="A54" s="16">
        <v>4</v>
      </c>
      <c r="B54" s="156" t="s">
        <v>93</v>
      </c>
      <c r="C54" s="158" t="s">
        <v>345</v>
      </c>
      <c r="D54" s="158">
        <v>2</v>
      </c>
      <c r="E54" s="32">
        <f t="shared" si="0"/>
        <v>45</v>
      </c>
      <c r="F54" s="158">
        <v>101135</v>
      </c>
      <c r="G54" s="158" t="s">
        <v>537</v>
      </c>
      <c r="H54" s="158">
        <v>61</v>
      </c>
      <c r="I54" s="36">
        <f t="shared" si="14"/>
        <v>1</v>
      </c>
      <c r="J54" s="37">
        <f t="shared" si="11"/>
        <v>40</v>
      </c>
      <c r="K54" s="38">
        <f>VLOOKUP(B54,'TINH TOAN'!$A$2:$C$46,3,0)</f>
        <v>355.88</v>
      </c>
      <c r="L54" s="161"/>
      <c r="M54" s="161"/>
      <c r="N54" s="161"/>
      <c r="O54" s="158">
        <v>4</v>
      </c>
      <c r="P54" s="158">
        <v>4</v>
      </c>
      <c r="Q54" s="158">
        <v>4</v>
      </c>
      <c r="R54" s="158">
        <v>4</v>
      </c>
      <c r="S54" s="158">
        <v>4</v>
      </c>
      <c r="T54" s="158">
        <v>4</v>
      </c>
      <c r="U54" s="158">
        <v>4</v>
      </c>
      <c r="V54" s="158">
        <v>4</v>
      </c>
      <c r="W54" s="158">
        <v>4</v>
      </c>
      <c r="X54" s="158">
        <v>4</v>
      </c>
      <c r="Y54" s="158">
        <v>4</v>
      </c>
      <c r="Z54" s="177"/>
      <c r="AA54" s="177"/>
      <c r="AB54" s="177"/>
      <c r="AC54" s="177"/>
      <c r="AD54" s="177"/>
      <c r="AE54" s="177"/>
      <c r="AF54" s="177"/>
      <c r="AG54" s="162"/>
      <c r="AH54" s="162"/>
      <c r="AI54" s="162"/>
      <c r="AJ54" s="162"/>
      <c r="AK54" s="162"/>
      <c r="AL54" s="162"/>
      <c r="AM54" s="162"/>
      <c r="AN54" s="162"/>
      <c r="AO54" s="162"/>
      <c r="AP54" s="162"/>
      <c r="AQ54" s="162"/>
      <c r="AR54" s="15"/>
      <c r="AS54" s="15"/>
      <c r="AT54" s="15"/>
      <c r="AU54" s="15"/>
      <c r="AV54" s="15"/>
      <c r="AW54" s="15"/>
      <c r="AX54" s="4" t="s">
        <v>25</v>
      </c>
      <c r="AY54" s="4">
        <v>61</v>
      </c>
      <c r="AZ54" s="163"/>
      <c r="BA54" s="4">
        <v>58</v>
      </c>
      <c r="BB54" s="16">
        <v>101131</v>
      </c>
      <c r="BC54" s="16">
        <v>101131</v>
      </c>
      <c r="BD54" s="16" t="e">
        <v>#REF!</v>
      </c>
      <c r="BE54" s="16" t="e">
        <v>#REF!</v>
      </c>
      <c r="BF54" s="16" t="e">
        <v>#REF!</v>
      </c>
      <c r="BG54" s="16">
        <v>211999010</v>
      </c>
    </row>
    <row r="55" spans="1:59" ht="12.75">
      <c r="A55" s="16">
        <v>4</v>
      </c>
      <c r="B55" s="156" t="s">
        <v>93</v>
      </c>
      <c r="C55" s="158" t="s">
        <v>346</v>
      </c>
      <c r="D55" s="158">
        <v>1</v>
      </c>
      <c r="E55" s="32">
        <f t="shared" si="0"/>
        <v>32</v>
      </c>
      <c r="F55" s="158">
        <v>101135</v>
      </c>
      <c r="G55" s="158" t="s">
        <v>537</v>
      </c>
      <c r="H55" s="158">
        <v>31</v>
      </c>
      <c r="I55" s="36">
        <f t="shared" si="14"/>
        <v>1.2</v>
      </c>
      <c r="J55" s="37">
        <f t="shared" si="11"/>
        <v>23</v>
      </c>
      <c r="K55" s="38">
        <f>VLOOKUP(B55,'TINH TOAN'!$A$2:$C$46,3,0)</f>
        <v>355.88</v>
      </c>
      <c r="L55" s="161"/>
      <c r="M55" s="161"/>
      <c r="N55" s="161"/>
      <c r="O55" s="162"/>
      <c r="P55" s="162"/>
      <c r="Q55" s="162"/>
      <c r="R55" s="158">
        <v>4</v>
      </c>
      <c r="S55" s="158">
        <v>4</v>
      </c>
      <c r="T55" s="158">
        <v>4</v>
      </c>
      <c r="U55" s="158">
        <v>4</v>
      </c>
      <c r="V55" s="158">
        <v>4</v>
      </c>
      <c r="W55" s="158">
        <v>4</v>
      </c>
      <c r="X55" s="158">
        <v>4</v>
      </c>
      <c r="Y55" s="158">
        <v>4</v>
      </c>
      <c r="Z55" s="177"/>
      <c r="AA55" s="177"/>
      <c r="AB55" s="177"/>
      <c r="AC55" s="177"/>
      <c r="AD55" s="177"/>
      <c r="AE55" s="177"/>
      <c r="AF55" s="177"/>
      <c r="AG55" s="162"/>
      <c r="AH55" s="162"/>
      <c r="AI55" s="162"/>
      <c r="AJ55" s="162"/>
      <c r="AK55" s="162"/>
      <c r="AL55" s="162"/>
      <c r="AM55" s="162"/>
      <c r="AN55" s="162"/>
      <c r="AO55" s="162"/>
      <c r="AP55" s="162"/>
      <c r="AQ55" s="162"/>
      <c r="AR55" s="15"/>
      <c r="AS55" s="15"/>
      <c r="AT55" s="15"/>
      <c r="AU55" s="15"/>
      <c r="AV55" s="15"/>
      <c r="AW55" s="15"/>
      <c r="AX55" s="4" t="s">
        <v>164</v>
      </c>
      <c r="AY55" s="4">
        <v>0</v>
      </c>
      <c r="AZ55" s="163"/>
      <c r="BA55" s="4">
        <v>59</v>
      </c>
      <c r="BB55" s="16">
        <v>101131</v>
      </c>
      <c r="BC55" s="16">
        <v>101131</v>
      </c>
      <c r="BD55" s="16" t="e">
        <v>#REF!</v>
      </c>
      <c r="BE55" s="16" t="e">
        <v>#REF!</v>
      </c>
      <c r="BF55" s="16" t="e">
        <v>#REF!</v>
      </c>
      <c r="BG55" s="16">
        <v>231008010</v>
      </c>
    </row>
    <row r="56" spans="1:59" ht="12.75">
      <c r="A56" s="16">
        <v>5</v>
      </c>
      <c r="B56" s="156" t="s">
        <v>93</v>
      </c>
      <c r="C56" s="158" t="s">
        <v>346</v>
      </c>
      <c r="D56" s="158">
        <v>1</v>
      </c>
      <c r="E56" s="32">
        <f t="shared" si="0"/>
        <v>32</v>
      </c>
      <c r="F56" s="158">
        <v>101135</v>
      </c>
      <c r="G56" s="158" t="s">
        <v>537</v>
      </c>
      <c r="H56" s="158">
        <v>30</v>
      </c>
      <c r="I56" s="36">
        <f>IF(LEFT(C56,3)="TH ",IF(H56&gt;=36,1.4,IF(H56&gt;=31,1.2,IF(H56&gt;=26,1.1,IF(H56&gt;=25,1,IF(H56&gt;=20,0.85,0.75))))),IF(RIGHT(C56,9)="XÝ nghiÖp",IF(E56&gt;=25,1,IF(E56&gt;=15,0.7,0.5)),IF(E56&gt;=150,1.3,IF(E56&gt;=101,1.2,IF(E56&gt;=61,1.1,1)))))</f>
        <v>1.1000000000000001</v>
      </c>
      <c r="J56" s="37">
        <f t="shared" si="11"/>
        <v>21</v>
      </c>
      <c r="K56" s="38">
        <f>VLOOKUP(B56,'TINH TOAN'!$A$2:$C$46,3,0)</f>
        <v>355.88</v>
      </c>
      <c r="L56" s="161"/>
      <c r="M56" s="161"/>
      <c r="N56" s="161"/>
      <c r="O56" s="177"/>
      <c r="P56" s="177"/>
      <c r="Q56" s="177"/>
      <c r="R56" s="158">
        <v>4</v>
      </c>
      <c r="S56" s="158">
        <v>4</v>
      </c>
      <c r="T56" s="158">
        <v>4</v>
      </c>
      <c r="U56" s="158">
        <v>4</v>
      </c>
      <c r="V56" s="158">
        <v>4</v>
      </c>
      <c r="W56" s="158">
        <v>4</v>
      </c>
      <c r="X56" s="158">
        <v>4</v>
      </c>
      <c r="Y56" s="158">
        <v>4</v>
      </c>
      <c r="Z56" s="162"/>
      <c r="AA56" s="162"/>
      <c r="AB56" s="162"/>
      <c r="AC56" s="162"/>
      <c r="AD56" s="162"/>
      <c r="AE56" s="162"/>
      <c r="AF56" s="162"/>
      <c r="AG56" s="162"/>
      <c r="AH56" s="162"/>
      <c r="AI56" s="162"/>
      <c r="AJ56" s="162"/>
      <c r="AK56" s="162"/>
      <c r="AL56" s="162"/>
      <c r="AM56" s="162"/>
      <c r="AN56" s="162"/>
      <c r="AO56" s="162"/>
      <c r="AP56" s="162"/>
      <c r="AQ56" s="162"/>
      <c r="AR56" s="15"/>
      <c r="AS56" s="15"/>
      <c r="AT56" s="15"/>
      <c r="AU56" s="15"/>
      <c r="AV56" s="15"/>
      <c r="AW56" s="15"/>
      <c r="AX56" s="4" t="s">
        <v>164</v>
      </c>
      <c r="AY56" s="4">
        <v>0</v>
      </c>
      <c r="AZ56" s="163"/>
      <c r="BA56" s="4">
        <v>59</v>
      </c>
      <c r="BB56" s="16">
        <v>101131</v>
      </c>
      <c r="BC56" s="16">
        <v>101131</v>
      </c>
      <c r="BD56" s="16" t="e">
        <v>#REF!</v>
      </c>
      <c r="BE56" s="16" t="e">
        <v>#REF!</v>
      </c>
      <c r="BF56" s="16" t="e">
        <v>#REF!</v>
      </c>
      <c r="BG56" s="16">
        <v>231008010</v>
      </c>
    </row>
    <row r="57" spans="1:59" ht="12.75">
      <c r="A57" s="16">
        <v>3</v>
      </c>
      <c r="B57" s="156" t="s">
        <v>92</v>
      </c>
      <c r="C57" s="158" t="s">
        <v>338</v>
      </c>
      <c r="D57" s="158">
        <v>4</v>
      </c>
      <c r="E57" s="32">
        <f t="shared" si="0"/>
        <v>90</v>
      </c>
      <c r="F57" s="158">
        <v>101135</v>
      </c>
      <c r="G57" s="158" t="s">
        <v>537</v>
      </c>
      <c r="H57" s="176">
        <v>10</v>
      </c>
      <c r="I57" s="36">
        <f>IF(LEFT(C57,5)="Đồ án",1, IF(LEFT(C57,3)="TH ",IF(H57&gt;=36,1.4,IF(H57&gt;=31,1.2,IF(H57&gt;=26,1.1,IF(H57&gt;=25,1,IF(H57&gt;=20,0.85,0.75))))),IF(RIGHT(C57,9)="XÝ nghiÖp",IF(E57&gt;=25,1,IF(E57&gt;=15,0.7,0.5)),IF(E57&gt;=150,1.3,IF(E57&gt;=101,1.2,IF(E57&gt;=61,1.1,1))))))</f>
        <v>1</v>
      </c>
      <c r="J57" s="37">
        <f t="shared" si="11"/>
        <v>20</v>
      </c>
      <c r="K57" s="38">
        <f>VLOOKUP(B57,'TINH TOAN'!$A$2:$C$46,3,0)</f>
        <v>573.46</v>
      </c>
      <c r="L57" s="161"/>
      <c r="M57" s="161"/>
      <c r="N57" s="161"/>
      <c r="O57" s="177"/>
      <c r="P57" s="158" t="s">
        <v>134</v>
      </c>
      <c r="Q57" s="177"/>
      <c r="R57" s="177"/>
      <c r="S57" s="177"/>
      <c r="T57" s="177"/>
      <c r="U57" s="177"/>
      <c r="V57" s="177"/>
      <c r="W57" s="177"/>
      <c r="X57" s="177"/>
      <c r="Y57" s="177"/>
      <c r="Z57" s="177"/>
      <c r="AA57" s="177"/>
      <c r="AB57" s="177"/>
      <c r="AC57" s="177"/>
      <c r="AD57" s="177"/>
      <c r="AE57" s="162"/>
      <c r="AF57" s="162"/>
      <c r="AG57" s="162"/>
      <c r="AH57" s="162"/>
      <c r="AI57" s="162"/>
      <c r="AJ57" s="162"/>
      <c r="AK57" s="162"/>
      <c r="AL57" s="162"/>
      <c r="AM57" s="162"/>
      <c r="AN57" s="162"/>
      <c r="AO57" s="162"/>
      <c r="AP57" s="162"/>
      <c r="AQ57" s="162"/>
      <c r="AR57" s="15"/>
      <c r="AS57" s="15"/>
      <c r="AT57" s="15"/>
      <c r="AU57" s="15"/>
      <c r="AV57" s="15"/>
      <c r="AW57" s="15"/>
      <c r="AX57" s="4" t="s">
        <v>164</v>
      </c>
      <c r="AY57" s="4">
        <v>0</v>
      </c>
      <c r="AZ57" s="163"/>
      <c r="BA57" s="4">
        <v>6</v>
      </c>
      <c r="BB57" s="16">
        <v>101121</v>
      </c>
      <c r="BC57" s="16">
        <v>101121</v>
      </c>
      <c r="BD57" s="16" t="e">
        <v>#REF!</v>
      </c>
      <c r="BE57" s="16" t="e">
        <v>#REF!</v>
      </c>
      <c r="BF57" s="16" t="e">
        <v>#REF!</v>
      </c>
      <c r="BG57" s="16">
        <v>231006010</v>
      </c>
    </row>
    <row r="58" spans="1:59" ht="12.75">
      <c r="A58" s="16">
        <v>4</v>
      </c>
      <c r="B58" s="156" t="s">
        <v>92</v>
      </c>
      <c r="C58" s="158" t="s">
        <v>542</v>
      </c>
      <c r="D58" s="158">
        <v>3</v>
      </c>
      <c r="E58" s="32">
        <f t="shared" si="0"/>
        <v>67.5</v>
      </c>
      <c r="F58" s="158">
        <v>101135</v>
      </c>
      <c r="G58" s="158" t="s">
        <v>537</v>
      </c>
      <c r="H58" s="158">
        <v>61</v>
      </c>
      <c r="I58" s="36">
        <f t="shared" ref="I58:I61" si="15">IF(LEFT(C58,3)="TH ",IF(H58&gt;=36,1.4,IF(H58&gt;=31,1.2,IF(H58&gt;=26,1.1,IF(H58&gt;=25,1,IF(H58&gt;=20,0.85,0.75))))),IF(RIGHT(C58,9)="XÝ nghiÖp",IF(E58&gt;=25,1,IF(E58&gt;=15,0.7,0.5)),IF(E58&gt;=150,1.3,IF(E58&gt;=101,1.2,IF(E58&gt;=61,1.1,1)))))</f>
        <v>1.1000000000000001</v>
      </c>
      <c r="J58" s="37">
        <f t="shared" si="11"/>
        <v>65</v>
      </c>
      <c r="K58" s="38">
        <f>VLOOKUP(B58,'TINH TOAN'!$A$2:$C$46,3,0)</f>
        <v>573.46</v>
      </c>
      <c r="L58" s="161"/>
      <c r="M58" s="161"/>
      <c r="N58" s="161"/>
      <c r="O58" s="158">
        <v>4</v>
      </c>
      <c r="P58" s="158">
        <v>4</v>
      </c>
      <c r="Q58" s="158">
        <v>4</v>
      </c>
      <c r="R58" s="158">
        <v>4</v>
      </c>
      <c r="S58" s="158">
        <v>4</v>
      </c>
      <c r="T58" s="158">
        <v>4</v>
      </c>
      <c r="U58" s="158">
        <v>4</v>
      </c>
      <c r="V58" s="158">
        <v>4</v>
      </c>
      <c r="W58" s="158">
        <v>4</v>
      </c>
      <c r="X58" s="158">
        <v>4</v>
      </c>
      <c r="Y58" s="158">
        <v>4</v>
      </c>
      <c r="Z58" s="158">
        <v>4</v>
      </c>
      <c r="AA58" s="158">
        <v>4</v>
      </c>
      <c r="AB58" s="158">
        <v>4</v>
      </c>
      <c r="AC58" s="158">
        <v>4</v>
      </c>
      <c r="AD58" s="158">
        <v>4</v>
      </c>
      <c r="AE58" s="158">
        <v>4</v>
      </c>
      <c r="AF58" s="162"/>
      <c r="AG58" s="162"/>
      <c r="AH58" s="162"/>
      <c r="AI58" s="162"/>
      <c r="AJ58" s="162"/>
      <c r="AK58" s="162"/>
      <c r="AL58" s="162"/>
      <c r="AM58" s="162"/>
      <c r="AN58" s="162"/>
      <c r="AO58" s="162"/>
      <c r="AP58" s="162"/>
      <c r="AQ58" s="162"/>
      <c r="AR58" s="15"/>
      <c r="AS58" s="15"/>
      <c r="AT58" s="15"/>
      <c r="AU58" s="15"/>
      <c r="AV58" s="15"/>
      <c r="AW58" s="15"/>
      <c r="AX58" s="4" t="s">
        <v>164</v>
      </c>
      <c r="AY58" s="4">
        <v>27</v>
      </c>
      <c r="AZ58" s="163"/>
      <c r="BA58" s="4">
        <v>67</v>
      </c>
      <c r="BB58" s="16">
        <v>101132</v>
      </c>
      <c r="BC58" s="16">
        <v>101132</v>
      </c>
      <c r="BD58" s="16" t="e">
        <v>#REF!</v>
      </c>
      <c r="BE58" s="16" t="e">
        <v>#REF!</v>
      </c>
      <c r="BF58" s="16" t="e">
        <v>#REF!</v>
      </c>
      <c r="BG58" s="16">
        <v>231009020</v>
      </c>
    </row>
    <row r="59" spans="1:59" ht="12.75">
      <c r="A59" s="16">
        <v>5</v>
      </c>
      <c r="B59" s="156" t="s">
        <v>92</v>
      </c>
      <c r="C59" s="158" t="s">
        <v>543</v>
      </c>
      <c r="D59" s="158">
        <v>1</v>
      </c>
      <c r="E59" s="32">
        <f t="shared" si="0"/>
        <v>32</v>
      </c>
      <c r="F59" s="158">
        <v>101135</v>
      </c>
      <c r="G59" s="158" t="s">
        <v>537</v>
      </c>
      <c r="H59" s="158">
        <v>31</v>
      </c>
      <c r="I59" s="36">
        <f t="shared" si="15"/>
        <v>1.2</v>
      </c>
      <c r="J59" s="37">
        <f t="shared" si="11"/>
        <v>23</v>
      </c>
      <c r="K59" s="38">
        <f>VLOOKUP(B59,'TINH TOAN'!$A$2:$C$46,3,0)</f>
        <v>573.46</v>
      </c>
      <c r="L59" s="161"/>
      <c r="M59" s="161"/>
      <c r="N59" s="161"/>
      <c r="O59" s="177"/>
      <c r="P59" s="177"/>
      <c r="Q59" s="177"/>
      <c r="R59" s="177"/>
      <c r="S59" s="177"/>
      <c r="T59" s="177"/>
      <c r="U59" s="177"/>
      <c r="V59" s="177"/>
      <c r="W59" s="177"/>
      <c r="X59" s="158">
        <v>4</v>
      </c>
      <c r="Y59" s="158">
        <v>4</v>
      </c>
      <c r="Z59" s="158">
        <v>4</v>
      </c>
      <c r="AA59" s="158">
        <v>4</v>
      </c>
      <c r="AB59" s="158">
        <v>4</v>
      </c>
      <c r="AC59" s="158">
        <v>4</v>
      </c>
      <c r="AD59" s="158">
        <v>4</v>
      </c>
      <c r="AE59" s="158">
        <v>4</v>
      </c>
      <c r="AF59" s="162"/>
      <c r="AG59" s="162"/>
      <c r="AH59" s="162"/>
      <c r="AI59" s="162"/>
      <c r="AJ59" s="162"/>
      <c r="AK59" s="162"/>
      <c r="AL59" s="162"/>
      <c r="AM59" s="162"/>
      <c r="AN59" s="162"/>
      <c r="AO59" s="162"/>
      <c r="AP59" s="162"/>
      <c r="AQ59" s="162"/>
      <c r="AR59" s="15"/>
      <c r="AS59" s="15"/>
      <c r="AT59" s="15"/>
      <c r="AU59" s="15"/>
      <c r="AV59" s="15"/>
      <c r="AW59" s="15"/>
      <c r="AX59" s="4" t="s">
        <v>164</v>
      </c>
      <c r="AY59" s="4">
        <v>53</v>
      </c>
      <c r="AZ59" s="163"/>
      <c r="BA59" s="4">
        <v>68</v>
      </c>
      <c r="BB59" s="16">
        <v>101132</v>
      </c>
      <c r="BC59" s="16">
        <v>101132</v>
      </c>
      <c r="BD59" s="16" t="e">
        <v>#REF!</v>
      </c>
      <c r="BE59" s="16" t="e">
        <v>#REF!</v>
      </c>
      <c r="BF59" s="16" t="e">
        <v>#REF!</v>
      </c>
      <c r="BG59" s="16">
        <v>231237010</v>
      </c>
    </row>
    <row r="60" spans="1:59" ht="12.75">
      <c r="A60" s="16">
        <v>5</v>
      </c>
      <c r="B60" s="156" t="s">
        <v>92</v>
      </c>
      <c r="C60" s="158" t="s">
        <v>543</v>
      </c>
      <c r="D60" s="158">
        <v>1</v>
      </c>
      <c r="E60" s="32">
        <f t="shared" si="0"/>
        <v>32</v>
      </c>
      <c r="F60" s="158">
        <v>101135</v>
      </c>
      <c r="G60" s="158" t="s">
        <v>537</v>
      </c>
      <c r="H60" s="158">
        <v>30</v>
      </c>
      <c r="I60" s="36">
        <f t="shared" si="15"/>
        <v>1.1000000000000001</v>
      </c>
      <c r="J60" s="37">
        <f t="shared" si="11"/>
        <v>21</v>
      </c>
      <c r="K60" s="38">
        <f>VLOOKUP(B60,'TINH TOAN'!$A$2:$C$46,3,0)</f>
        <v>573.46</v>
      </c>
      <c r="L60" s="161"/>
      <c r="M60" s="161"/>
      <c r="N60" s="161"/>
      <c r="O60" s="162"/>
      <c r="P60" s="162"/>
      <c r="Q60" s="177"/>
      <c r="R60" s="177"/>
      <c r="S60" s="177"/>
      <c r="T60" s="177"/>
      <c r="U60" s="177"/>
      <c r="V60" s="177"/>
      <c r="W60" s="177"/>
      <c r="X60" s="158">
        <v>4</v>
      </c>
      <c r="Y60" s="158">
        <v>4</v>
      </c>
      <c r="Z60" s="158">
        <v>4</v>
      </c>
      <c r="AA60" s="158">
        <v>4</v>
      </c>
      <c r="AB60" s="158">
        <v>4</v>
      </c>
      <c r="AC60" s="158">
        <v>4</v>
      </c>
      <c r="AD60" s="158">
        <v>4</v>
      </c>
      <c r="AE60" s="158">
        <v>4</v>
      </c>
      <c r="AF60" s="162"/>
      <c r="AG60" s="162"/>
      <c r="AH60" s="162"/>
      <c r="AI60" s="162"/>
      <c r="AJ60" s="162"/>
      <c r="AK60" s="162"/>
      <c r="AL60" s="162"/>
      <c r="AM60" s="162"/>
      <c r="AN60" s="162"/>
      <c r="AO60" s="162"/>
      <c r="AP60" s="162"/>
      <c r="AQ60" s="162"/>
      <c r="AR60" s="15"/>
      <c r="AS60" s="15"/>
      <c r="AT60" s="15"/>
      <c r="AU60" s="15"/>
      <c r="AV60" s="15"/>
      <c r="AW60" s="15"/>
      <c r="AX60" s="4" t="s">
        <v>164</v>
      </c>
      <c r="AY60" s="4">
        <v>27</v>
      </c>
      <c r="AZ60" s="163"/>
      <c r="BA60" s="4">
        <v>68</v>
      </c>
      <c r="BB60" s="16">
        <v>101132</v>
      </c>
      <c r="BC60" s="16">
        <v>101132</v>
      </c>
      <c r="BD60" s="16" t="e">
        <v>#REF!</v>
      </c>
      <c r="BE60" s="16" t="e">
        <v>#REF!</v>
      </c>
      <c r="BF60" s="16" t="e">
        <v>#REF!</v>
      </c>
      <c r="BG60" s="16">
        <v>231237010</v>
      </c>
    </row>
    <row r="61" spans="1:59" ht="29.25" customHeight="1">
      <c r="A61" s="16">
        <v>2</v>
      </c>
      <c r="B61" s="156" t="s">
        <v>77</v>
      </c>
      <c r="C61" s="158" t="s">
        <v>338</v>
      </c>
      <c r="D61" s="158">
        <v>4</v>
      </c>
      <c r="E61" s="32">
        <f t="shared" si="0"/>
        <v>90</v>
      </c>
      <c r="F61" s="158">
        <v>101135</v>
      </c>
      <c r="G61" s="158" t="s">
        <v>537</v>
      </c>
      <c r="H61" s="176">
        <v>15</v>
      </c>
      <c r="I61" s="36">
        <f t="shared" si="15"/>
        <v>1.1000000000000001</v>
      </c>
      <c r="J61" s="37">
        <f t="shared" si="11"/>
        <v>30</v>
      </c>
      <c r="K61" s="38">
        <f>VLOOKUP(B61,'TINH TOAN'!$A$2:$C$46,3,0)</f>
        <v>384.72</v>
      </c>
      <c r="L61" s="161"/>
      <c r="M61" s="161"/>
      <c r="N61" s="161"/>
      <c r="O61" s="177"/>
      <c r="P61" s="158" t="s">
        <v>134</v>
      </c>
      <c r="Q61" s="177"/>
      <c r="R61" s="177"/>
      <c r="S61" s="177"/>
      <c r="T61" s="177"/>
      <c r="U61" s="177"/>
      <c r="V61" s="177"/>
      <c r="W61" s="177"/>
      <c r="X61" s="177"/>
      <c r="Y61" s="177"/>
      <c r="Z61" s="177"/>
      <c r="AA61" s="177"/>
      <c r="AB61" s="177"/>
      <c r="AC61" s="177"/>
      <c r="AD61" s="177"/>
      <c r="AE61" s="177"/>
      <c r="AF61" s="177"/>
      <c r="AG61" s="177"/>
      <c r="AH61" s="177"/>
      <c r="AI61" s="162"/>
      <c r="AJ61" s="162"/>
      <c r="AK61" s="162"/>
      <c r="AL61" s="162"/>
      <c r="AM61" s="162"/>
      <c r="AN61" s="162"/>
      <c r="AO61" s="162"/>
      <c r="AP61" s="162"/>
      <c r="AQ61" s="162"/>
      <c r="AR61" s="15"/>
      <c r="AS61" s="15"/>
      <c r="AT61" s="15"/>
      <c r="AU61" s="15"/>
      <c r="AV61" s="15"/>
      <c r="AW61" s="15"/>
      <c r="AX61" s="4" t="s">
        <v>25</v>
      </c>
      <c r="AY61" s="4">
        <v>24</v>
      </c>
      <c r="AZ61" s="163"/>
      <c r="BA61" s="4">
        <v>135</v>
      </c>
      <c r="BB61" s="16">
        <v>101143</v>
      </c>
      <c r="BC61" s="16">
        <v>101143</v>
      </c>
      <c r="BD61" s="16" t="e">
        <v>#REF!</v>
      </c>
      <c r="BE61" s="16" t="e">
        <v>#REF!</v>
      </c>
      <c r="BF61" s="16" t="e">
        <v>#REF!</v>
      </c>
      <c r="BG61" s="16">
        <v>211560030</v>
      </c>
    </row>
    <row r="62" spans="1:59" ht="12.75">
      <c r="A62" s="16">
        <v>7</v>
      </c>
      <c r="B62" s="156" t="s">
        <v>38</v>
      </c>
      <c r="C62" s="158" t="s">
        <v>365</v>
      </c>
      <c r="D62" s="158">
        <v>2</v>
      </c>
      <c r="E62" s="32">
        <f t="shared" si="0"/>
        <v>45</v>
      </c>
      <c r="F62" s="158">
        <v>101135</v>
      </c>
      <c r="G62" s="158" t="s">
        <v>537</v>
      </c>
      <c r="H62" s="158">
        <v>61</v>
      </c>
      <c r="I62" s="36">
        <f t="shared" ref="I62:I64" si="16">IF(LEFT(C62,5)="Đồ án",1, IF(LEFT(C62,3)="TH ",IF(H62&gt;=36,1.4,IF(H62&gt;=31,1.2,IF(H62&gt;=26,1.1,IF(H62&gt;=25,1,IF(H62&gt;=20,0.85,0.75))))),IF(RIGHT(C62,9)="XÝ nghiÖp",IF(E62&gt;=25,1,IF(E62&gt;=15,0.7,0.5)),IF(E62&gt;=150,1.3,IF(E62&gt;=101,1.2,IF(E62&gt;=61,1.1,1))))))</f>
        <v>1</v>
      </c>
      <c r="J62" s="37">
        <f t="shared" si="11"/>
        <v>40</v>
      </c>
      <c r="K62" s="38">
        <f>VLOOKUP(B62,'TINH TOAN'!$A$2:$C$46,3,0)</f>
        <v>0</v>
      </c>
      <c r="L62" s="161"/>
      <c r="M62" s="161"/>
      <c r="N62" s="161"/>
      <c r="O62" s="158">
        <v>4</v>
      </c>
      <c r="P62" s="158">
        <v>4</v>
      </c>
      <c r="Q62" s="158">
        <v>4</v>
      </c>
      <c r="R62" s="158">
        <v>4</v>
      </c>
      <c r="S62" s="158">
        <v>4</v>
      </c>
      <c r="T62" s="158">
        <v>4</v>
      </c>
      <c r="U62" s="158">
        <v>4</v>
      </c>
      <c r="V62" s="158">
        <v>4</v>
      </c>
      <c r="W62" s="158">
        <v>4</v>
      </c>
      <c r="X62" s="158">
        <v>4</v>
      </c>
      <c r="Y62" s="162"/>
      <c r="Z62" s="162"/>
      <c r="AA62" s="162"/>
      <c r="AB62" s="162"/>
      <c r="AC62" s="162"/>
      <c r="AD62" s="162"/>
      <c r="AE62" s="162"/>
      <c r="AF62" s="162"/>
      <c r="AG62" s="162"/>
      <c r="AH62" s="162"/>
      <c r="AI62" s="162"/>
      <c r="AJ62" s="162"/>
      <c r="AK62" s="162"/>
      <c r="AL62" s="162"/>
      <c r="AM62" s="162"/>
      <c r="AN62" s="162"/>
      <c r="AO62" s="162"/>
      <c r="AP62" s="162"/>
      <c r="AQ62" s="162"/>
      <c r="AR62" s="15"/>
      <c r="AS62" s="15"/>
      <c r="AT62" s="15"/>
      <c r="AU62" s="15"/>
      <c r="AV62" s="15"/>
      <c r="AW62" s="15"/>
      <c r="AX62" s="4" t="s">
        <v>125</v>
      </c>
      <c r="AY62" s="4">
        <v>23</v>
      </c>
      <c r="AZ62" s="163"/>
      <c r="BA62" s="4">
        <v>77</v>
      </c>
      <c r="BB62" s="16">
        <v>101133</v>
      </c>
      <c r="BC62" s="16">
        <v>101133</v>
      </c>
      <c r="BD62" s="16" t="e">
        <v>#REF!</v>
      </c>
      <c r="BE62" s="16" t="e">
        <v>#REF!</v>
      </c>
      <c r="BF62" s="16" t="e">
        <v>#REF!</v>
      </c>
      <c r="BG62" s="16">
        <v>221211010</v>
      </c>
    </row>
    <row r="63" spans="1:59" ht="12.75">
      <c r="A63" s="16">
        <v>3</v>
      </c>
      <c r="B63" s="156" t="s">
        <v>85</v>
      </c>
      <c r="C63" s="158" t="s">
        <v>338</v>
      </c>
      <c r="D63" s="158">
        <v>4</v>
      </c>
      <c r="E63" s="32">
        <f t="shared" si="0"/>
        <v>90</v>
      </c>
      <c r="F63" s="158">
        <v>101135</v>
      </c>
      <c r="G63" s="158" t="s">
        <v>537</v>
      </c>
      <c r="H63" s="176">
        <v>10</v>
      </c>
      <c r="I63" s="36">
        <f t="shared" si="16"/>
        <v>1</v>
      </c>
      <c r="J63" s="37">
        <f t="shared" si="11"/>
        <v>20</v>
      </c>
      <c r="K63" s="38">
        <f>VLOOKUP(B63,'TINH TOAN'!$A$2:$C$46,3,0)</f>
        <v>394.94000000000005</v>
      </c>
      <c r="L63" s="161"/>
      <c r="M63" s="161"/>
      <c r="N63" s="161"/>
      <c r="O63" s="162"/>
      <c r="P63" s="158" t="s">
        <v>134</v>
      </c>
      <c r="Q63" s="162"/>
      <c r="R63" s="162"/>
      <c r="S63" s="162"/>
      <c r="T63" s="162"/>
      <c r="U63" s="162"/>
      <c r="V63" s="162"/>
      <c r="W63" s="162"/>
      <c r="X63" s="162"/>
      <c r="Y63" s="177"/>
      <c r="Z63" s="177"/>
      <c r="AA63" s="177"/>
      <c r="AB63" s="177"/>
      <c r="AC63" s="177"/>
      <c r="AD63" s="177"/>
      <c r="AE63" s="177"/>
      <c r="AF63" s="177"/>
      <c r="AG63" s="162"/>
      <c r="AH63" s="162"/>
      <c r="AI63" s="162"/>
      <c r="AJ63" s="162"/>
      <c r="AK63" s="162"/>
      <c r="AL63" s="162"/>
      <c r="AM63" s="162"/>
      <c r="AN63" s="162"/>
      <c r="AO63" s="162"/>
      <c r="AP63" s="162"/>
      <c r="AQ63" s="162"/>
      <c r="AR63" s="15"/>
      <c r="AS63" s="15"/>
      <c r="AT63" s="15"/>
      <c r="AU63" s="15"/>
      <c r="AV63" s="15"/>
      <c r="AW63" s="15"/>
      <c r="AX63" s="4" t="s">
        <v>25</v>
      </c>
      <c r="AY63" s="4">
        <v>37</v>
      </c>
      <c r="AZ63" s="163"/>
      <c r="BA63" s="4">
        <v>84</v>
      </c>
      <c r="BB63" s="16">
        <v>101134</v>
      </c>
      <c r="BC63" s="16">
        <v>101134</v>
      </c>
      <c r="BD63" s="16" t="e">
        <v>#REF!</v>
      </c>
      <c r="BE63" s="16" t="e">
        <v>#REF!</v>
      </c>
      <c r="BF63" s="16" t="e">
        <v>#REF!</v>
      </c>
      <c r="BG63" s="16">
        <v>211999020</v>
      </c>
    </row>
    <row r="64" spans="1:59" ht="12.75">
      <c r="A64" s="16">
        <v>3</v>
      </c>
      <c r="B64" s="156" t="s">
        <v>18</v>
      </c>
      <c r="C64" s="158" t="s">
        <v>338</v>
      </c>
      <c r="D64" s="158">
        <v>4</v>
      </c>
      <c r="E64" s="32">
        <f t="shared" si="0"/>
        <v>90</v>
      </c>
      <c r="F64" s="158">
        <v>101135</v>
      </c>
      <c r="G64" s="158" t="s">
        <v>537</v>
      </c>
      <c r="H64" s="176">
        <v>10</v>
      </c>
      <c r="I64" s="36">
        <f t="shared" si="16"/>
        <v>1</v>
      </c>
      <c r="J64" s="37">
        <f t="shared" si="11"/>
        <v>20</v>
      </c>
      <c r="K64" s="38">
        <f>VLOOKUP(B64,'TINH TOAN'!$A$2:$C$46,3,0)</f>
        <v>488.72</v>
      </c>
      <c r="L64" s="161"/>
      <c r="M64" s="161"/>
      <c r="N64" s="161"/>
      <c r="O64" s="162"/>
      <c r="P64" s="158" t="s">
        <v>134</v>
      </c>
      <c r="Q64" s="162"/>
      <c r="R64" s="162"/>
      <c r="S64" s="162"/>
      <c r="T64" s="162"/>
      <c r="U64" s="162"/>
      <c r="V64" s="162"/>
      <c r="W64" s="162"/>
      <c r="X64" s="162"/>
      <c r="Y64" s="177"/>
      <c r="Z64" s="177"/>
      <c r="AA64" s="177"/>
      <c r="AB64" s="177"/>
      <c r="AC64" s="177"/>
      <c r="AD64" s="177"/>
      <c r="AE64" s="177"/>
      <c r="AF64" s="177"/>
      <c r="AG64" s="162"/>
      <c r="AH64" s="162"/>
      <c r="AI64" s="162"/>
      <c r="AJ64" s="162"/>
      <c r="AK64" s="162"/>
      <c r="AL64" s="162"/>
      <c r="AM64" s="162"/>
      <c r="AN64" s="162"/>
      <c r="AO64" s="162"/>
      <c r="AP64" s="162"/>
      <c r="AQ64" s="162"/>
      <c r="AR64" s="15"/>
      <c r="AS64" s="15"/>
      <c r="AT64" s="15"/>
      <c r="AU64" s="15"/>
      <c r="AV64" s="15"/>
      <c r="AW64" s="15"/>
      <c r="AX64" s="4" t="s">
        <v>164</v>
      </c>
      <c r="AY64" s="4">
        <v>37</v>
      </c>
      <c r="AZ64" s="163"/>
      <c r="BA64" s="4">
        <v>85</v>
      </c>
      <c r="BB64" s="16">
        <v>101134</v>
      </c>
      <c r="BC64" s="16">
        <v>101134</v>
      </c>
      <c r="BD64" s="16" t="e">
        <v>#REF!</v>
      </c>
      <c r="BE64" s="16" t="e">
        <v>#REF!</v>
      </c>
      <c r="BF64" s="16" t="e">
        <v>#REF!</v>
      </c>
      <c r="BG64" s="16">
        <v>231008030</v>
      </c>
    </row>
    <row r="65" spans="1:59" ht="12.75">
      <c r="A65" s="16">
        <v>5</v>
      </c>
      <c r="B65" s="156" t="s">
        <v>30</v>
      </c>
      <c r="C65" s="158" t="s">
        <v>569</v>
      </c>
      <c r="D65" s="158">
        <v>2</v>
      </c>
      <c r="E65" s="32">
        <f t="shared" si="0"/>
        <v>45</v>
      </c>
      <c r="F65" s="158">
        <v>101141</v>
      </c>
      <c r="G65" s="158" t="s">
        <v>537</v>
      </c>
      <c r="H65" s="158">
        <v>52</v>
      </c>
      <c r="I65" s="36">
        <f t="shared" ref="I65:I68" si="17">IF(LEFT(C65,3)="TH ",IF(H65&gt;=36,1.4,IF(H65&gt;=31,1.2,IF(H65&gt;=26,1.1,IF(H65&gt;=25,1,IF(H65&gt;=20,0.85,0.75))))),IF(RIGHT(C65,9)="XÝ nghiÖp",IF(E65&gt;=25,1,IF(E65&gt;=15,0.7,0.5)),IF(E65&gt;=150,1.3,IF(E65&gt;=101,1.2,IF(E65&gt;=61,1.1,1)))))</f>
        <v>1</v>
      </c>
      <c r="J65" s="37">
        <f t="shared" si="11"/>
        <v>40</v>
      </c>
      <c r="K65" s="38">
        <f>VLOOKUP(B65,'TINH TOAN'!$A$2:$C$46,3,0)</f>
        <v>410.08000000000004</v>
      </c>
      <c r="L65" s="161"/>
      <c r="M65" s="161"/>
      <c r="N65" s="161"/>
      <c r="O65" s="158">
        <v>4</v>
      </c>
      <c r="P65" s="158">
        <v>4</v>
      </c>
      <c r="Q65" s="158">
        <v>4</v>
      </c>
      <c r="R65" s="158">
        <v>4</v>
      </c>
      <c r="S65" s="177"/>
      <c r="T65" s="158">
        <v>4</v>
      </c>
      <c r="U65" s="158">
        <v>4</v>
      </c>
      <c r="V65" s="158">
        <v>4</v>
      </c>
      <c r="W65" s="158">
        <v>4</v>
      </c>
      <c r="X65" s="158">
        <v>4</v>
      </c>
      <c r="Y65" s="158">
        <v>4</v>
      </c>
      <c r="Z65" s="162"/>
      <c r="AA65" s="162"/>
      <c r="AB65" s="162"/>
      <c r="AC65" s="162"/>
      <c r="AD65" s="162"/>
      <c r="AE65" s="158">
        <v>4</v>
      </c>
      <c r="AF65" s="162"/>
      <c r="AG65" s="162"/>
      <c r="AH65" s="162"/>
      <c r="AI65" s="162"/>
      <c r="AJ65" s="162"/>
      <c r="AK65" s="162"/>
      <c r="AL65" s="162"/>
      <c r="AM65" s="162"/>
      <c r="AN65" s="162"/>
      <c r="AO65" s="162"/>
      <c r="AP65" s="162"/>
      <c r="AQ65" s="162"/>
      <c r="AR65" s="15"/>
      <c r="AS65" s="15"/>
      <c r="AT65" s="15"/>
      <c r="AU65" s="15"/>
      <c r="AV65" s="15"/>
      <c r="AW65" s="15"/>
      <c r="AX65" s="4" t="s">
        <v>25</v>
      </c>
      <c r="AY65" s="4">
        <v>24</v>
      </c>
      <c r="AZ65" s="163"/>
      <c r="BA65" s="4">
        <v>120</v>
      </c>
      <c r="BB65" s="16">
        <v>101142</v>
      </c>
      <c r="BC65" s="16">
        <v>101142</v>
      </c>
      <c r="BD65" s="16" t="e">
        <v>#REF!</v>
      </c>
      <c r="BE65" s="16" t="e">
        <v>#REF!</v>
      </c>
      <c r="BF65" s="16" t="e">
        <v>#REF!</v>
      </c>
      <c r="BG65" s="16">
        <v>211560020</v>
      </c>
    </row>
    <row r="66" spans="1:59" ht="12.75">
      <c r="A66" s="16">
        <v>6</v>
      </c>
      <c r="B66" s="156" t="s">
        <v>30</v>
      </c>
      <c r="C66" s="158" t="s">
        <v>570</v>
      </c>
      <c r="D66" s="158">
        <v>1</v>
      </c>
      <c r="E66" s="32">
        <f t="shared" si="0"/>
        <v>32</v>
      </c>
      <c r="F66" s="158">
        <v>101141</v>
      </c>
      <c r="G66" s="158" t="s">
        <v>537</v>
      </c>
      <c r="H66" s="158">
        <v>26</v>
      </c>
      <c r="I66" s="36">
        <f t="shared" si="17"/>
        <v>1.1000000000000001</v>
      </c>
      <c r="J66" s="37">
        <f t="shared" si="11"/>
        <v>21</v>
      </c>
      <c r="K66" s="38">
        <f>VLOOKUP(B66,'TINH TOAN'!$A$2:$C$46,3,0)</f>
        <v>410.08000000000004</v>
      </c>
      <c r="L66" s="156" t="s">
        <v>571</v>
      </c>
      <c r="M66" s="161"/>
      <c r="N66" s="161"/>
      <c r="O66" s="177"/>
      <c r="P66" s="177"/>
      <c r="Q66" s="177"/>
      <c r="R66" s="177"/>
      <c r="S66" s="158">
        <v>4</v>
      </c>
      <c r="T66" s="158">
        <v>4</v>
      </c>
      <c r="U66" s="158">
        <v>4</v>
      </c>
      <c r="V66" s="158">
        <v>4</v>
      </c>
      <c r="W66" s="158">
        <v>4</v>
      </c>
      <c r="X66" s="158">
        <v>4</v>
      </c>
      <c r="Y66" s="158">
        <v>4</v>
      </c>
      <c r="Z66" s="162"/>
      <c r="AA66" s="162"/>
      <c r="AB66" s="162"/>
      <c r="AC66" s="162"/>
      <c r="AD66" s="162"/>
      <c r="AE66" s="158">
        <v>4</v>
      </c>
      <c r="AF66" s="162"/>
      <c r="AG66" s="162"/>
      <c r="AH66" s="162"/>
      <c r="AI66" s="162"/>
      <c r="AJ66" s="162"/>
      <c r="AK66" s="162"/>
      <c r="AL66" s="162"/>
      <c r="AM66" s="162"/>
      <c r="AN66" s="162"/>
      <c r="AO66" s="162"/>
      <c r="AP66" s="162"/>
      <c r="AQ66" s="162"/>
      <c r="AR66" s="15"/>
      <c r="AS66" s="15"/>
      <c r="AT66" s="15"/>
      <c r="AU66" s="15"/>
      <c r="AV66" s="15"/>
      <c r="AW66" s="15"/>
      <c r="AX66" s="4" t="s">
        <v>211</v>
      </c>
      <c r="AY66" s="4">
        <v>48</v>
      </c>
      <c r="AZ66" s="163"/>
      <c r="BA66" s="4">
        <v>121</v>
      </c>
      <c r="BB66" s="16">
        <v>101142</v>
      </c>
      <c r="BC66" s="16">
        <v>101142</v>
      </c>
      <c r="BD66" s="16" t="e">
        <v>#REF!</v>
      </c>
      <c r="BE66" s="16" t="e">
        <v>#REF!</v>
      </c>
      <c r="BF66" s="16" t="e">
        <v>#REF!</v>
      </c>
      <c r="BG66" s="16">
        <v>291001020</v>
      </c>
    </row>
    <row r="67" spans="1:59" ht="12.75">
      <c r="A67" s="16">
        <v>5</v>
      </c>
      <c r="B67" s="156" t="s">
        <v>82</v>
      </c>
      <c r="C67" s="158" t="s">
        <v>341</v>
      </c>
      <c r="D67" s="158">
        <v>3</v>
      </c>
      <c r="E67" s="32">
        <f t="shared" si="0"/>
        <v>67.5</v>
      </c>
      <c r="F67" s="158">
        <v>101141</v>
      </c>
      <c r="G67" s="158" t="s">
        <v>537</v>
      </c>
      <c r="H67" s="176">
        <v>15</v>
      </c>
      <c r="I67" s="36">
        <f t="shared" si="17"/>
        <v>1.1000000000000001</v>
      </c>
      <c r="J67" s="37">
        <f t="shared" si="11"/>
        <v>30</v>
      </c>
      <c r="K67" s="38">
        <f>VLOOKUP(B67,'TINH TOAN'!$A$2:$C$46,3,0)</f>
        <v>487.34000000000003</v>
      </c>
      <c r="L67" s="156"/>
      <c r="M67" s="161"/>
      <c r="N67" s="161"/>
      <c r="O67" s="162"/>
      <c r="P67" s="158" t="s">
        <v>134</v>
      </c>
      <c r="Q67" s="177"/>
      <c r="R67" s="177"/>
      <c r="S67" s="177"/>
      <c r="T67" s="177"/>
      <c r="U67" s="177"/>
      <c r="V67" s="177"/>
      <c r="W67" s="177"/>
      <c r="X67" s="177"/>
      <c r="Y67" s="162"/>
      <c r="Z67" s="162"/>
      <c r="AA67" s="162"/>
      <c r="AB67" s="162"/>
      <c r="AC67" s="162"/>
      <c r="AD67" s="162"/>
      <c r="AE67" s="162"/>
      <c r="AF67" s="162"/>
      <c r="AG67" s="162"/>
      <c r="AH67" s="162"/>
      <c r="AI67" s="162"/>
      <c r="AJ67" s="162"/>
      <c r="AK67" s="162"/>
      <c r="AL67" s="162"/>
      <c r="AM67" s="162"/>
      <c r="AN67" s="162"/>
      <c r="AO67" s="162"/>
      <c r="AP67" s="162"/>
      <c r="AQ67" s="162"/>
      <c r="AR67" s="15"/>
      <c r="AS67" s="15"/>
      <c r="AT67" s="15"/>
      <c r="AU67" s="15"/>
      <c r="AV67" s="15"/>
      <c r="AW67" s="15"/>
      <c r="AX67" s="4" t="s">
        <v>211</v>
      </c>
      <c r="AY67" s="4">
        <v>48</v>
      </c>
      <c r="AZ67" s="163"/>
      <c r="BA67" s="4">
        <v>121</v>
      </c>
      <c r="BB67" s="16">
        <v>101142</v>
      </c>
      <c r="BC67" s="16">
        <v>101142</v>
      </c>
      <c r="BD67" s="16" t="e">
        <v>#REF!</v>
      </c>
      <c r="BE67" s="16" t="e">
        <v>#REF!</v>
      </c>
      <c r="BF67" s="16" t="e">
        <v>#REF!</v>
      </c>
      <c r="BG67" s="16">
        <v>291001020</v>
      </c>
    </row>
    <row r="68" spans="1:59" ht="25.5">
      <c r="A68" s="16">
        <v>3</v>
      </c>
      <c r="B68" s="156" t="s">
        <v>82</v>
      </c>
      <c r="C68" s="158" t="s">
        <v>572</v>
      </c>
      <c r="D68" s="158">
        <v>3</v>
      </c>
      <c r="E68" s="32">
        <v>67.5</v>
      </c>
      <c r="F68" s="158">
        <v>101141</v>
      </c>
      <c r="G68" s="158" t="s">
        <v>537</v>
      </c>
      <c r="H68" s="158">
        <v>29</v>
      </c>
      <c r="I68" s="36">
        <f t="shared" si="17"/>
        <v>1.1000000000000001</v>
      </c>
      <c r="J68" s="37">
        <f t="shared" si="11"/>
        <v>65</v>
      </c>
      <c r="K68" s="38">
        <f>VLOOKUP(B68,'TINH TOAN'!$A$2:$C$46,3,0)</f>
        <v>487.34000000000003</v>
      </c>
      <c r="L68" s="191" t="s">
        <v>573</v>
      </c>
      <c r="M68" s="156" t="s">
        <v>574</v>
      </c>
      <c r="N68" s="156" t="s">
        <v>575</v>
      </c>
      <c r="O68" s="177"/>
      <c r="P68" s="158"/>
      <c r="Q68" s="158">
        <v>4</v>
      </c>
      <c r="R68" s="158">
        <v>4</v>
      </c>
      <c r="S68" s="158">
        <v>4</v>
      </c>
      <c r="T68" s="158">
        <v>4</v>
      </c>
      <c r="U68" s="158">
        <v>4</v>
      </c>
      <c r="V68" s="158">
        <v>4</v>
      </c>
      <c r="W68" s="158">
        <v>4</v>
      </c>
      <c r="X68" s="158">
        <v>4</v>
      </c>
      <c r="Y68" s="158">
        <v>4</v>
      </c>
      <c r="Z68" s="158">
        <v>4</v>
      </c>
      <c r="AA68" s="158">
        <v>4</v>
      </c>
      <c r="AB68" s="158">
        <v>4</v>
      </c>
      <c r="AC68" s="158">
        <v>4</v>
      </c>
      <c r="AD68" s="158">
        <v>4</v>
      </c>
      <c r="AE68" s="158">
        <v>4</v>
      </c>
      <c r="AF68" s="158">
        <v>4</v>
      </c>
      <c r="AG68" s="162"/>
      <c r="AH68" s="162"/>
      <c r="AI68" s="162"/>
      <c r="AJ68" s="162"/>
      <c r="AK68" s="162"/>
      <c r="AL68" s="192"/>
      <c r="AM68" s="192"/>
      <c r="AN68" s="192"/>
      <c r="AO68" s="192"/>
      <c r="AP68" s="192"/>
      <c r="AQ68" s="192"/>
      <c r="AR68" s="161"/>
      <c r="AS68" s="161"/>
      <c r="AT68" s="161"/>
      <c r="AU68" s="161"/>
      <c r="AV68" s="161"/>
      <c r="AW68" s="161"/>
      <c r="AX68" s="156"/>
      <c r="AY68" s="156"/>
      <c r="AZ68" s="183"/>
      <c r="BA68" s="156"/>
      <c r="BB68" s="185"/>
      <c r="BC68" s="185"/>
      <c r="BD68" s="185"/>
      <c r="BE68" s="185"/>
      <c r="BF68" s="185"/>
      <c r="BG68" s="185"/>
    </row>
    <row r="69" spans="1:59" ht="12.75">
      <c r="A69" s="16">
        <v>4</v>
      </c>
      <c r="B69" s="156" t="s">
        <v>82</v>
      </c>
      <c r="C69" s="158" t="s">
        <v>576</v>
      </c>
      <c r="D69" s="158">
        <v>1</v>
      </c>
      <c r="E69" s="32">
        <f t="shared" ref="E69:E96" si="18">IF(LEFT(C69,3)="TH ",D69*32,D69*22.5)</f>
        <v>32</v>
      </c>
      <c r="F69" s="158">
        <v>101141</v>
      </c>
      <c r="G69" s="158" t="s">
        <v>537</v>
      </c>
      <c r="H69" s="158">
        <v>29</v>
      </c>
      <c r="I69" s="36">
        <f t="shared" ref="I69:I71" si="19">IF(LEFT(C69,5)="Đồ án",1, IF(LEFT(C69,3)="TH ",IF(H69&gt;=36,1.4,IF(H69&gt;=31,1.2,IF(H69&gt;=26,1.1,IF(H69&gt;=25,1,IF(H69&gt;=20,0.85,0.75))))),IF(RIGHT(C69,9)="XÝ nghiÖp",IF(E69&gt;=25,1,IF(E69&gt;=15,0.7,0.5)),IF(E69&gt;=150,1.3,IF(E69&gt;=101,1.2,IF(E69&gt;=61,1.1,1))))))</f>
        <v>1.1000000000000001</v>
      </c>
      <c r="J69" s="37">
        <f t="shared" si="11"/>
        <v>21</v>
      </c>
      <c r="K69" s="38">
        <f>VLOOKUP(B69,'TINH TOAN'!$A$2:$C$46,3,0)</f>
        <v>487.34000000000003</v>
      </c>
      <c r="L69" s="161"/>
      <c r="M69" s="161"/>
      <c r="N69" s="161"/>
      <c r="O69" s="162"/>
      <c r="P69" s="162"/>
      <c r="Q69" s="162"/>
      <c r="R69" s="162"/>
      <c r="S69" s="162"/>
      <c r="T69" s="158"/>
      <c r="U69" s="158"/>
      <c r="V69" s="158"/>
      <c r="W69" s="158"/>
      <c r="X69" s="158">
        <v>4</v>
      </c>
      <c r="Y69" s="158">
        <v>4</v>
      </c>
      <c r="Z69" s="158">
        <v>4</v>
      </c>
      <c r="AA69" s="158">
        <v>4</v>
      </c>
      <c r="AB69" s="158">
        <v>4</v>
      </c>
      <c r="AC69" s="158">
        <v>4</v>
      </c>
      <c r="AD69" s="158">
        <v>4</v>
      </c>
      <c r="AE69" s="158">
        <v>4</v>
      </c>
      <c r="AF69" s="158"/>
      <c r="AG69" s="162"/>
      <c r="AH69" s="162"/>
      <c r="AI69" s="162"/>
      <c r="AJ69" s="162"/>
      <c r="AK69" s="162"/>
      <c r="AL69" s="192"/>
      <c r="AM69" s="192"/>
      <c r="AN69" s="192"/>
      <c r="AO69" s="192"/>
      <c r="AP69" s="192"/>
      <c r="AQ69" s="192"/>
      <c r="AR69" s="161"/>
      <c r="AS69" s="161"/>
      <c r="AT69" s="161"/>
      <c r="AU69" s="161"/>
      <c r="AV69" s="161"/>
      <c r="AW69" s="161"/>
      <c r="AX69" s="156"/>
      <c r="AY69" s="156"/>
      <c r="AZ69" s="183"/>
      <c r="BA69" s="156"/>
      <c r="BB69" s="185"/>
      <c r="BC69" s="185"/>
      <c r="BD69" s="185"/>
      <c r="BE69" s="185"/>
      <c r="BF69" s="185"/>
      <c r="BG69" s="185"/>
    </row>
    <row r="70" spans="1:59" ht="12.75">
      <c r="A70" s="16">
        <v>4</v>
      </c>
      <c r="B70" s="156" t="s">
        <v>45</v>
      </c>
      <c r="C70" s="158" t="s">
        <v>577</v>
      </c>
      <c r="D70" s="158">
        <v>2</v>
      </c>
      <c r="E70" s="32">
        <f t="shared" si="18"/>
        <v>45</v>
      </c>
      <c r="F70" s="158">
        <v>101141</v>
      </c>
      <c r="G70" s="158" t="s">
        <v>537</v>
      </c>
      <c r="H70" s="158">
        <v>61</v>
      </c>
      <c r="I70" s="36">
        <f t="shared" si="19"/>
        <v>1</v>
      </c>
      <c r="J70" s="37">
        <f t="shared" si="11"/>
        <v>40</v>
      </c>
      <c r="K70" s="38">
        <f>VLOOKUP(B70,'TINH TOAN'!$A$2:$C$46,3,0)</f>
        <v>373.72</v>
      </c>
      <c r="L70" s="161"/>
      <c r="M70" s="161"/>
      <c r="N70" s="161"/>
      <c r="O70" s="158">
        <v>4</v>
      </c>
      <c r="P70" s="158">
        <v>4</v>
      </c>
      <c r="Q70" s="158">
        <v>4</v>
      </c>
      <c r="R70" s="158">
        <v>4</v>
      </c>
      <c r="S70" s="158">
        <v>4</v>
      </c>
      <c r="T70" s="158">
        <v>4</v>
      </c>
      <c r="U70" s="158">
        <v>4</v>
      </c>
      <c r="V70" s="158">
        <v>4</v>
      </c>
      <c r="W70" s="158">
        <v>4</v>
      </c>
      <c r="X70" s="158">
        <v>4</v>
      </c>
      <c r="Y70" s="158">
        <v>4</v>
      </c>
      <c r="Z70" s="177"/>
      <c r="AA70" s="177"/>
      <c r="AB70" s="177"/>
      <c r="AC70" s="177"/>
      <c r="AD70" s="177"/>
      <c r="AE70" s="177"/>
      <c r="AF70" s="177"/>
      <c r="AG70" s="162"/>
      <c r="AH70" s="162"/>
      <c r="AI70" s="162"/>
      <c r="AJ70" s="162"/>
      <c r="AK70" s="162"/>
      <c r="AL70" s="162"/>
      <c r="AM70" s="162"/>
      <c r="AN70" s="162"/>
      <c r="AO70" s="162"/>
      <c r="AP70" s="162"/>
      <c r="AQ70" s="162"/>
      <c r="AR70" s="15"/>
      <c r="AS70" s="15"/>
      <c r="AT70" s="15"/>
      <c r="AU70" s="15"/>
      <c r="AV70" s="15"/>
      <c r="AW70" s="15"/>
      <c r="AX70" s="4" t="s">
        <v>211</v>
      </c>
      <c r="AY70" s="4">
        <v>60</v>
      </c>
      <c r="AZ70" s="163"/>
      <c r="BA70" s="4">
        <v>1048</v>
      </c>
      <c r="BB70" s="16">
        <v>110152</v>
      </c>
      <c r="BC70" s="16">
        <v>110152</v>
      </c>
      <c r="BD70" s="16" t="e">
        <v>#REF!</v>
      </c>
      <c r="BE70" s="16" t="e">
        <v>#REF!</v>
      </c>
      <c r="BF70" s="16" t="e">
        <v>#REF!</v>
      </c>
      <c r="BG70" s="16">
        <v>211006100</v>
      </c>
    </row>
    <row r="71" spans="1:59" ht="18.75" customHeight="1">
      <c r="A71" s="16">
        <v>4</v>
      </c>
      <c r="B71" s="156" t="s">
        <v>45</v>
      </c>
      <c r="C71" s="158" t="s">
        <v>578</v>
      </c>
      <c r="D71" s="158">
        <v>1</v>
      </c>
      <c r="E71" s="32">
        <f t="shared" si="18"/>
        <v>32</v>
      </c>
      <c r="F71" s="158">
        <v>101141</v>
      </c>
      <c r="G71" s="158" t="s">
        <v>537</v>
      </c>
      <c r="H71" s="158">
        <v>31</v>
      </c>
      <c r="I71" s="36">
        <f t="shared" si="19"/>
        <v>1.2</v>
      </c>
      <c r="J71" s="37">
        <f t="shared" si="11"/>
        <v>23</v>
      </c>
      <c r="K71" s="38">
        <f>VLOOKUP(B71,'TINH TOAN'!$A$2:$C$46,3,0)</f>
        <v>373.72</v>
      </c>
      <c r="L71" s="161"/>
      <c r="M71" s="161"/>
      <c r="N71" s="161"/>
      <c r="O71" s="162"/>
      <c r="P71" s="162"/>
      <c r="Q71" s="162"/>
      <c r="R71" s="158">
        <v>4</v>
      </c>
      <c r="S71" s="158">
        <v>4</v>
      </c>
      <c r="T71" s="158">
        <v>4</v>
      </c>
      <c r="U71" s="158">
        <v>4</v>
      </c>
      <c r="V71" s="158">
        <v>4</v>
      </c>
      <c r="W71" s="158">
        <v>4</v>
      </c>
      <c r="X71" s="158">
        <v>4</v>
      </c>
      <c r="Y71" s="158">
        <v>4</v>
      </c>
      <c r="Z71" s="177"/>
      <c r="AA71" s="177"/>
      <c r="AB71" s="177"/>
      <c r="AC71" s="177"/>
      <c r="AD71" s="177"/>
      <c r="AE71" s="177"/>
      <c r="AF71" s="177"/>
      <c r="AG71" s="162"/>
      <c r="AH71" s="162"/>
      <c r="AI71" s="162"/>
      <c r="AJ71" s="162"/>
      <c r="AK71" s="162"/>
      <c r="AL71" s="162"/>
      <c r="AM71" s="162"/>
      <c r="AN71" s="162"/>
      <c r="AO71" s="162"/>
      <c r="AP71" s="162"/>
      <c r="AQ71" s="162"/>
      <c r="AR71" s="15"/>
      <c r="AS71" s="15"/>
      <c r="AT71" s="15"/>
      <c r="AU71" s="15"/>
      <c r="AV71" s="15"/>
      <c r="AW71" s="15"/>
      <c r="AX71" s="4" t="s">
        <v>125</v>
      </c>
      <c r="AY71" s="4">
        <v>16</v>
      </c>
      <c r="AZ71" s="163"/>
      <c r="BA71" s="4">
        <v>34</v>
      </c>
      <c r="BB71" s="16">
        <v>101123</v>
      </c>
      <c r="BC71" s="16">
        <v>101123</v>
      </c>
      <c r="BD71" s="16" t="e">
        <v>#REF!</v>
      </c>
      <c r="BE71" s="16" t="e">
        <v>#REF!</v>
      </c>
      <c r="BF71" s="16" t="e">
        <v>#REF!</v>
      </c>
      <c r="BG71" s="16">
        <v>221415010</v>
      </c>
    </row>
    <row r="72" spans="1:59" ht="12.75">
      <c r="A72" s="16">
        <v>5</v>
      </c>
      <c r="B72" s="156" t="s">
        <v>26</v>
      </c>
      <c r="C72" s="158" t="s">
        <v>341</v>
      </c>
      <c r="D72" s="158">
        <v>3</v>
      </c>
      <c r="E72" s="32">
        <f t="shared" si="18"/>
        <v>67.5</v>
      </c>
      <c r="F72" s="158">
        <v>101141</v>
      </c>
      <c r="G72" s="158" t="s">
        <v>537</v>
      </c>
      <c r="H72" s="176">
        <v>14</v>
      </c>
      <c r="I72" s="36">
        <f>IF(LEFT(C72,3)="TH ",IF(H72&gt;=36,1.4,IF(H72&gt;=31,1.2,IF(H72&gt;=26,1.1,IF(H72&gt;=25,1,IF(H72&gt;=20,0.85,0.75))))),IF(RIGHT(C72,9)="XÝ nghiÖp",IF(E72&gt;=25,1,IF(E72&gt;=15,0.7,0.5)),IF(E72&gt;=150,1.3,IF(E72&gt;=101,1.2,IF(E72&gt;=61,1.1,1)))))</f>
        <v>1.1000000000000001</v>
      </c>
      <c r="J72" s="37">
        <f t="shared" si="11"/>
        <v>28</v>
      </c>
      <c r="K72" s="38">
        <f>VLOOKUP(B72,'TINH TOAN'!$A$2:$C$46,3,0)</f>
        <v>444.85999999999996</v>
      </c>
      <c r="L72" s="161"/>
      <c r="M72" s="161"/>
      <c r="N72" s="161"/>
      <c r="O72" s="177"/>
      <c r="P72" s="158" t="s">
        <v>134</v>
      </c>
      <c r="Q72" s="177"/>
      <c r="R72" s="177"/>
      <c r="S72" s="177"/>
      <c r="T72" s="177"/>
      <c r="U72" s="177"/>
      <c r="V72" s="177"/>
      <c r="W72" s="177"/>
      <c r="X72" s="177"/>
      <c r="Y72" s="162"/>
      <c r="Z72" s="162"/>
      <c r="AA72" s="162"/>
      <c r="AB72" s="162"/>
      <c r="AC72" s="162"/>
      <c r="AD72" s="162"/>
      <c r="AE72" s="162"/>
      <c r="AF72" s="162"/>
      <c r="AG72" s="162"/>
      <c r="AH72" s="162"/>
      <c r="AI72" s="162"/>
      <c r="AJ72" s="162"/>
      <c r="AK72" s="162"/>
      <c r="AL72" s="162"/>
      <c r="AM72" s="162"/>
      <c r="AN72" s="162"/>
      <c r="AO72" s="162"/>
      <c r="AP72" s="162"/>
      <c r="AQ72" s="162"/>
      <c r="AR72" s="15"/>
      <c r="AS72" s="15"/>
      <c r="AT72" s="15"/>
      <c r="AU72" s="15"/>
      <c r="AV72" s="15"/>
      <c r="AW72" s="15"/>
      <c r="AX72" s="4" t="s">
        <v>25</v>
      </c>
      <c r="AY72" s="4">
        <v>46</v>
      </c>
      <c r="AZ72" s="163"/>
      <c r="BA72" s="4">
        <v>106</v>
      </c>
      <c r="BB72" s="16">
        <v>101141</v>
      </c>
      <c r="BC72" s="16">
        <v>101141</v>
      </c>
      <c r="BD72" s="16" t="e">
        <v>#REF!</v>
      </c>
      <c r="BE72" s="16" t="e">
        <v>#REF!</v>
      </c>
      <c r="BF72" s="16" t="e">
        <v>#REF!</v>
      </c>
      <c r="BG72" s="16">
        <v>211560010</v>
      </c>
    </row>
    <row r="73" spans="1:59" ht="12.75">
      <c r="A73" s="16"/>
      <c r="B73" s="156" t="s">
        <v>118</v>
      </c>
      <c r="C73" s="158" t="s">
        <v>341</v>
      </c>
      <c r="D73" s="158">
        <v>4</v>
      </c>
      <c r="E73" s="32">
        <f t="shared" si="18"/>
        <v>90</v>
      </c>
      <c r="F73" s="158">
        <v>101142</v>
      </c>
      <c r="G73" s="158" t="s">
        <v>537</v>
      </c>
      <c r="H73" s="176">
        <v>10</v>
      </c>
      <c r="I73" s="36">
        <f>IF(LEFT(C73,5)="Đồ án",1, IF(LEFT(C73,3)="TH ",IF(H73&gt;=36,1.4,IF(H73&gt;=31,1.2,IF(H73&gt;=26,1.1,IF(H73&gt;=25,1,IF(H73&gt;=20,0.85,0.75))))),IF(RIGHT(C73,9)="XÝ nghiÖp",IF(E73&gt;=25,1,IF(E73&gt;=15,0.7,0.5)),IF(E73&gt;=150,1.3,IF(E73&gt;=101,1.2,IF(E73&gt;=61,1.1,1))))))</f>
        <v>1</v>
      </c>
      <c r="J73" s="37">
        <f t="shared" si="11"/>
        <v>20</v>
      </c>
      <c r="K73" s="38">
        <f>VLOOKUP(B73,'TINH TOAN'!$A$2:$C$46,3,0)</f>
        <v>198</v>
      </c>
      <c r="L73" s="161"/>
      <c r="M73" s="161"/>
      <c r="N73" s="161"/>
      <c r="O73" s="162"/>
      <c r="P73" s="158"/>
      <c r="Q73" s="162"/>
      <c r="R73" s="162"/>
      <c r="S73" s="162"/>
      <c r="T73" s="162"/>
      <c r="U73" s="162"/>
      <c r="V73" s="162"/>
      <c r="W73" s="162"/>
      <c r="X73" s="162"/>
      <c r="Y73" s="177"/>
      <c r="Z73" s="177"/>
      <c r="AA73" s="177"/>
      <c r="AB73" s="177"/>
      <c r="AC73" s="177"/>
      <c r="AD73" s="177"/>
      <c r="AE73" s="177"/>
      <c r="AF73" s="177"/>
      <c r="AG73" s="162"/>
      <c r="AH73" s="162"/>
      <c r="AI73" s="162"/>
      <c r="AJ73" s="162"/>
      <c r="AK73" s="162"/>
      <c r="AL73" s="162"/>
      <c r="AM73" s="162"/>
      <c r="AN73" s="162"/>
      <c r="AO73" s="162"/>
      <c r="AP73" s="162"/>
      <c r="AQ73" s="162"/>
      <c r="AR73" s="15"/>
      <c r="AS73" s="15"/>
      <c r="AT73" s="15"/>
      <c r="AU73" s="15"/>
      <c r="AV73" s="15"/>
      <c r="AW73" s="15"/>
      <c r="AX73" s="4" t="s">
        <v>211</v>
      </c>
      <c r="AY73" s="4">
        <v>30</v>
      </c>
      <c r="AZ73" s="163"/>
      <c r="BA73" s="4">
        <v>1021</v>
      </c>
      <c r="BB73" s="16">
        <v>110151</v>
      </c>
      <c r="BC73" s="16">
        <v>110151</v>
      </c>
      <c r="BD73" s="16" t="e">
        <v>#REF!</v>
      </c>
      <c r="BE73" s="16" t="e">
        <v>#REF!</v>
      </c>
      <c r="BF73" s="16" t="e">
        <v>#REF!</v>
      </c>
      <c r="BG73" s="16">
        <v>211006080</v>
      </c>
    </row>
    <row r="74" spans="1:59" ht="12.75">
      <c r="A74" s="16">
        <v>5</v>
      </c>
      <c r="B74" s="156" t="s">
        <v>118</v>
      </c>
      <c r="C74" s="158" t="s">
        <v>579</v>
      </c>
      <c r="D74" s="158">
        <v>3</v>
      </c>
      <c r="E74" s="32">
        <f t="shared" si="18"/>
        <v>67.5</v>
      </c>
      <c r="F74" s="158">
        <v>101142</v>
      </c>
      <c r="G74" s="158" t="s">
        <v>537</v>
      </c>
      <c r="H74" s="158">
        <v>40</v>
      </c>
      <c r="I74" s="36">
        <f t="shared" ref="I74:I77" si="20">IF(LEFT(C74,3)="TH ",IF(H74&gt;=36,1.4,IF(H74&gt;=31,1.2,IF(H74&gt;=26,1.1,IF(H74&gt;=25,1,IF(H74&gt;=20,0.85,0.75))))),IF(RIGHT(C74,9)="XÝ nghiÖp",IF(E74&gt;=25,1,IF(E74&gt;=15,0.7,0.5)),IF(E74&gt;=150,1.3,IF(E74&gt;=101,1.2,IF(E74&gt;=61,1.1,1)))))</f>
        <v>1.1000000000000001</v>
      </c>
      <c r="J74" s="37">
        <f t="shared" si="11"/>
        <v>65</v>
      </c>
      <c r="K74" s="38">
        <f>VLOOKUP(B74,'TINH TOAN'!$A$2:$C$46,3,0)</f>
        <v>198</v>
      </c>
      <c r="L74" s="161"/>
      <c r="M74" s="161"/>
      <c r="N74" s="161"/>
      <c r="O74" s="158">
        <v>4</v>
      </c>
      <c r="P74" s="158">
        <v>4</v>
      </c>
      <c r="Q74" s="158">
        <v>4</v>
      </c>
      <c r="R74" s="158">
        <v>4</v>
      </c>
      <c r="S74" s="158">
        <v>4</v>
      </c>
      <c r="T74" s="158">
        <v>4</v>
      </c>
      <c r="U74" s="158">
        <v>4</v>
      </c>
      <c r="V74" s="158">
        <v>4</v>
      </c>
      <c r="W74" s="158">
        <v>4</v>
      </c>
      <c r="X74" s="158">
        <v>4</v>
      </c>
      <c r="Y74" s="158">
        <v>4</v>
      </c>
      <c r="Z74" s="162"/>
      <c r="AA74" s="162"/>
      <c r="AB74" s="162"/>
      <c r="AC74" s="162"/>
      <c r="AD74" s="162"/>
      <c r="AE74" s="162"/>
      <c r="AF74" s="162"/>
      <c r="AG74" s="162"/>
      <c r="AH74" s="162"/>
      <c r="AI74" s="162"/>
      <c r="AJ74" s="162"/>
      <c r="AK74" s="162"/>
      <c r="AL74" s="162"/>
      <c r="AM74" s="162"/>
      <c r="AN74" s="162"/>
      <c r="AO74" s="162"/>
      <c r="AP74" s="162"/>
      <c r="AQ74" s="162"/>
      <c r="AR74" s="15"/>
      <c r="AS74" s="15"/>
      <c r="AT74" s="15"/>
      <c r="AU74" s="15"/>
      <c r="AV74" s="15"/>
      <c r="AW74" s="15"/>
      <c r="AX74" s="4"/>
      <c r="AY74" s="4"/>
      <c r="AZ74" s="163"/>
      <c r="BA74" s="4"/>
      <c r="BB74" s="16"/>
      <c r="BC74" s="16"/>
      <c r="BD74" s="16"/>
      <c r="BE74" s="16"/>
      <c r="BF74" s="16"/>
      <c r="BG74" s="16"/>
    </row>
    <row r="75" spans="1:59" ht="12.75">
      <c r="A75" s="16"/>
      <c r="B75" s="156" t="s">
        <v>149</v>
      </c>
      <c r="C75" s="176" t="s">
        <v>580</v>
      </c>
      <c r="D75" s="158">
        <v>2.5</v>
      </c>
      <c r="E75" s="32">
        <f t="shared" si="18"/>
        <v>56.25</v>
      </c>
      <c r="F75" s="158">
        <v>101142</v>
      </c>
      <c r="G75" s="158" t="s">
        <v>537</v>
      </c>
      <c r="H75" s="158">
        <v>40</v>
      </c>
      <c r="I75" s="193">
        <f t="shared" si="20"/>
        <v>1</v>
      </c>
      <c r="J75" s="194">
        <f t="shared" si="11"/>
        <v>50</v>
      </c>
      <c r="K75" s="38">
        <f>VLOOKUP(B75,'TINH TOAN'!$A$2:$C$46,3,0)</f>
        <v>346.82</v>
      </c>
      <c r="L75" s="161"/>
      <c r="M75" s="161"/>
      <c r="N75" s="156" t="s">
        <v>581</v>
      </c>
      <c r="O75" s="162"/>
      <c r="P75" s="177"/>
      <c r="Q75" s="177"/>
      <c r="R75" s="158"/>
      <c r="S75" s="158"/>
      <c r="T75" s="158"/>
      <c r="U75" s="158"/>
      <c r="V75" s="158"/>
      <c r="W75" s="158"/>
      <c r="X75" s="158"/>
      <c r="Y75" s="158"/>
      <c r="Z75" s="162"/>
      <c r="AA75" s="162"/>
      <c r="AB75" s="162"/>
      <c r="AC75" s="162"/>
      <c r="AD75" s="162"/>
      <c r="AE75" s="162"/>
      <c r="AF75" s="162"/>
      <c r="AG75" s="162"/>
      <c r="AH75" s="162"/>
      <c r="AI75" s="162"/>
      <c r="AJ75" s="162"/>
      <c r="AK75" s="162"/>
      <c r="AL75" s="162"/>
      <c r="AM75" s="162"/>
      <c r="AN75" s="162"/>
      <c r="AO75" s="162"/>
      <c r="AP75" s="162"/>
      <c r="AQ75" s="162"/>
      <c r="AR75" s="15"/>
      <c r="AS75" s="15"/>
      <c r="AT75" s="15"/>
      <c r="AU75" s="15"/>
      <c r="AV75" s="15"/>
      <c r="AW75" s="15"/>
      <c r="AX75" s="4"/>
      <c r="AY75" s="4"/>
      <c r="AZ75" s="163"/>
      <c r="BA75" s="4"/>
      <c r="BB75" s="16"/>
      <c r="BC75" s="16"/>
      <c r="BD75" s="16"/>
      <c r="BE75" s="16"/>
      <c r="BF75" s="16"/>
      <c r="BG75" s="16"/>
    </row>
    <row r="76" spans="1:59" ht="12.75">
      <c r="A76" s="16"/>
      <c r="B76" s="156" t="s">
        <v>149</v>
      </c>
      <c r="C76" s="176" t="s">
        <v>582</v>
      </c>
      <c r="D76" s="158">
        <v>1.5</v>
      </c>
      <c r="E76" s="32">
        <f t="shared" si="18"/>
        <v>48</v>
      </c>
      <c r="F76" s="158">
        <v>101142</v>
      </c>
      <c r="G76" s="158" t="s">
        <v>537</v>
      </c>
      <c r="H76" s="158">
        <v>20</v>
      </c>
      <c r="I76" s="193">
        <f t="shared" si="20"/>
        <v>0.85</v>
      </c>
      <c r="J76" s="194">
        <f t="shared" si="11"/>
        <v>24</v>
      </c>
      <c r="K76" s="38">
        <f>VLOOKUP(B76,'TINH TOAN'!$A$2:$C$46,3,0)</f>
        <v>346.82</v>
      </c>
      <c r="L76" s="161"/>
      <c r="M76" s="161"/>
      <c r="N76" s="161"/>
      <c r="O76" s="162"/>
      <c r="P76" s="177"/>
      <c r="Q76" s="177"/>
      <c r="R76" s="158"/>
      <c r="S76" s="158"/>
      <c r="T76" s="158"/>
      <c r="U76" s="158"/>
      <c r="V76" s="158"/>
      <c r="W76" s="158"/>
      <c r="X76" s="158"/>
      <c r="Y76" s="158"/>
      <c r="Z76" s="162"/>
      <c r="AA76" s="162"/>
      <c r="AB76" s="162"/>
      <c r="AC76" s="162"/>
      <c r="AD76" s="162"/>
      <c r="AE76" s="162"/>
      <c r="AF76" s="162"/>
      <c r="AG76" s="162"/>
      <c r="AH76" s="162"/>
      <c r="AI76" s="162"/>
      <c r="AJ76" s="162"/>
      <c r="AK76" s="162"/>
      <c r="AL76" s="162"/>
      <c r="AM76" s="162"/>
      <c r="AN76" s="162"/>
      <c r="AO76" s="162"/>
      <c r="AP76" s="162"/>
      <c r="AQ76" s="162"/>
      <c r="AR76" s="15"/>
      <c r="AS76" s="15"/>
      <c r="AT76" s="15"/>
      <c r="AU76" s="15"/>
      <c r="AV76" s="15"/>
      <c r="AW76" s="15"/>
      <c r="AX76" s="4"/>
      <c r="AY76" s="4"/>
      <c r="AZ76" s="163"/>
      <c r="BA76" s="4"/>
      <c r="BB76" s="16"/>
      <c r="BC76" s="16"/>
      <c r="BD76" s="16"/>
      <c r="BE76" s="16"/>
      <c r="BF76" s="16"/>
      <c r="BG76" s="16"/>
    </row>
    <row r="77" spans="1:59" ht="12.75">
      <c r="A77" s="16">
        <v>3</v>
      </c>
      <c r="B77" s="156" t="s">
        <v>144</v>
      </c>
      <c r="C77" s="158" t="s">
        <v>341</v>
      </c>
      <c r="D77" s="158">
        <v>4</v>
      </c>
      <c r="E77" s="32">
        <f t="shared" si="18"/>
        <v>90</v>
      </c>
      <c r="F77" s="158">
        <v>101142</v>
      </c>
      <c r="G77" s="158" t="s">
        <v>537</v>
      </c>
      <c r="H77" s="176">
        <v>5</v>
      </c>
      <c r="I77" s="36">
        <f t="shared" si="20"/>
        <v>1.1000000000000001</v>
      </c>
      <c r="J77" s="37">
        <f t="shared" si="11"/>
        <v>10</v>
      </c>
      <c r="K77" s="38">
        <f>VLOOKUP(B77,'TINH TOAN'!$A$2:$C$46,3,0)</f>
        <v>45</v>
      </c>
      <c r="L77" s="161"/>
      <c r="M77" s="161"/>
      <c r="N77" s="161"/>
      <c r="O77" s="177"/>
      <c r="P77" s="158" t="s">
        <v>134</v>
      </c>
      <c r="Q77" s="177"/>
      <c r="R77" s="177"/>
      <c r="S77" s="177"/>
      <c r="T77" s="177"/>
      <c r="U77" s="177"/>
      <c r="V77" s="177"/>
      <c r="W77" s="177"/>
      <c r="X77" s="177"/>
      <c r="Y77" s="162"/>
      <c r="Z77" s="162"/>
      <c r="AA77" s="162"/>
      <c r="AB77" s="162"/>
      <c r="AC77" s="162"/>
      <c r="AD77" s="162"/>
      <c r="AE77" s="162"/>
      <c r="AF77" s="162"/>
      <c r="AG77" s="162"/>
      <c r="AH77" s="162"/>
      <c r="AI77" s="162"/>
      <c r="AJ77" s="162"/>
      <c r="AK77" s="162"/>
      <c r="AL77" s="162"/>
      <c r="AM77" s="162"/>
      <c r="AN77" s="162"/>
      <c r="AO77" s="162"/>
      <c r="AP77" s="162"/>
      <c r="AQ77" s="162"/>
      <c r="AR77" s="15"/>
      <c r="AS77" s="15"/>
      <c r="AT77" s="15"/>
      <c r="AU77" s="15"/>
      <c r="AV77" s="15"/>
      <c r="AW77" s="15"/>
      <c r="AX77" s="4" t="s">
        <v>211</v>
      </c>
      <c r="AY77" s="4">
        <v>30</v>
      </c>
      <c r="AZ77" s="163"/>
      <c r="BA77" s="4">
        <v>171</v>
      </c>
      <c r="BB77" s="16">
        <v>101153</v>
      </c>
      <c r="BC77" s="16">
        <v>101153</v>
      </c>
      <c r="BD77" s="16" t="e">
        <v>#REF!</v>
      </c>
      <c r="BE77" s="16" t="e">
        <v>#REF!</v>
      </c>
      <c r="BF77" s="16" t="e">
        <v>#REF!</v>
      </c>
      <c r="BG77" s="16">
        <v>211100060</v>
      </c>
    </row>
    <row r="78" spans="1:59" ht="12.75">
      <c r="A78" s="16">
        <v>4</v>
      </c>
      <c r="B78" s="156" t="s">
        <v>165</v>
      </c>
      <c r="C78" s="158" t="s">
        <v>341</v>
      </c>
      <c r="D78" s="158">
        <v>4</v>
      </c>
      <c r="E78" s="32">
        <f t="shared" si="18"/>
        <v>90</v>
      </c>
      <c r="F78" s="158">
        <v>101142</v>
      </c>
      <c r="G78" s="158" t="s">
        <v>537</v>
      </c>
      <c r="H78" s="176">
        <v>5</v>
      </c>
      <c r="I78" s="36">
        <f t="shared" ref="I78:I79" si="21">IF(LEFT(C78,5)="Đồ án",1, IF(LEFT(C78,3)="TH ",IF(H78&gt;=36,1.4,IF(H78&gt;=31,1.2,IF(H78&gt;=26,1.1,IF(H78&gt;=25,1,IF(H78&gt;=20,0.85,0.75))))),IF(RIGHT(C78,9)="XÝ nghiÖp",IF(E78&gt;=25,1,IF(E78&gt;=15,0.7,0.5)),IF(E78&gt;=150,1.3,IF(E78&gt;=101,1.2,IF(E78&gt;=61,1.1,1))))))</f>
        <v>1</v>
      </c>
      <c r="J78" s="37">
        <f t="shared" si="11"/>
        <v>10</v>
      </c>
      <c r="K78" s="38">
        <f>VLOOKUP(B78,'TINH TOAN'!$A$2:$C$46,3,0)</f>
        <v>0</v>
      </c>
      <c r="L78" s="161"/>
      <c r="M78" s="161"/>
      <c r="N78" s="161"/>
      <c r="O78" s="162"/>
      <c r="P78" s="158" t="s">
        <v>134</v>
      </c>
      <c r="Q78" s="162"/>
      <c r="R78" s="162"/>
      <c r="S78" s="162"/>
      <c r="T78" s="162"/>
      <c r="U78" s="162"/>
      <c r="V78" s="162"/>
      <c r="W78" s="162"/>
      <c r="X78" s="162"/>
      <c r="Y78" s="177"/>
      <c r="Z78" s="177"/>
      <c r="AA78" s="177"/>
      <c r="AB78" s="177"/>
      <c r="AC78" s="177"/>
      <c r="AD78" s="177"/>
      <c r="AE78" s="177"/>
      <c r="AF78" s="177"/>
      <c r="AG78" s="162"/>
      <c r="AH78" s="162"/>
      <c r="AI78" s="162"/>
      <c r="AJ78" s="162"/>
      <c r="AK78" s="162"/>
      <c r="AL78" s="162"/>
      <c r="AM78" s="162"/>
      <c r="AN78" s="162"/>
      <c r="AO78" s="162"/>
      <c r="AP78" s="162"/>
      <c r="AQ78" s="162"/>
      <c r="AR78" s="15"/>
      <c r="AS78" s="15"/>
      <c r="AT78" s="15"/>
      <c r="AU78" s="15"/>
      <c r="AV78" s="15"/>
      <c r="AW78" s="15"/>
      <c r="AX78" s="4" t="s">
        <v>25</v>
      </c>
      <c r="AY78" s="4">
        <v>30</v>
      </c>
      <c r="AZ78" s="163"/>
      <c r="BA78" s="15"/>
      <c r="BB78" s="16" t="s">
        <v>377</v>
      </c>
      <c r="BC78" s="16" t="s">
        <v>377</v>
      </c>
      <c r="BD78" s="16" t="e">
        <v>#REF!</v>
      </c>
      <c r="BE78" s="16" t="e">
        <v>#REF!</v>
      </c>
      <c r="BF78" s="16" t="e">
        <v>#REF!</v>
      </c>
      <c r="BG78" s="16">
        <v>211155010</v>
      </c>
    </row>
    <row r="79" spans="1:59" ht="12.75">
      <c r="A79" s="16">
        <v>3</v>
      </c>
      <c r="B79" s="156" t="s">
        <v>165</v>
      </c>
      <c r="C79" s="158" t="s">
        <v>583</v>
      </c>
      <c r="D79" s="176">
        <v>1.5</v>
      </c>
      <c r="E79" s="32">
        <f t="shared" si="18"/>
        <v>48</v>
      </c>
      <c r="F79" s="158">
        <v>101142</v>
      </c>
      <c r="G79" s="158" t="s">
        <v>537</v>
      </c>
      <c r="H79" s="158">
        <v>20</v>
      </c>
      <c r="I79" s="36">
        <f t="shared" si="21"/>
        <v>0.85</v>
      </c>
      <c r="J79" s="37">
        <f t="shared" si="11"/>
        <v>24</v>
      </c>
      <c r="K79" s="38">
        <f>VLOOKUP(B79,'TINH TOAN'!$A$2:$C$46,3,0)</f>
        <v>0</v>
      </c>
      <c r="L79" s="161"/>
      <c r="M79" s="161"/>
      <c r="N79" s="161"/>
      <c r="O79" s="177"/>
      <c r="P79" s="177"/>
      <c r="Q79" s="177"/>
      <c r="R79" s="158">
        <v>4</v>
      </c>
      <c r="S79" s="158">
        <v>4</v>
      </c>
      <c r="T79" s="158">
        <v>4</v>
      </c>
      <c r="U79" s="158">
        <v>4</v>
      </c>
      <c r="V79" s="158">
        <v>4</v>
      </c>
      <c r="W79" s="158">
        <v>4</v>
      </c>
      <c r="X79" s="158">
        <v>4</v>
      </c>
      <c r="Y79" s="158">
        <v>4</v>
      </c>
      <c r="Z79" s="177"/>
      <c r="AA79" s="177"/>
      <c r="AB79" s="177"/>
      <c r="AC79" s="177"/>
      <c r="AD79" s="177"/>
      <c r="AE79" s="162"/>
      <c r="AF79" s="162"/>
      <c r="AG79" s="162"/>
      <c r="AH79" s="162"/>
      <c r="AI79" s="162"/>
      <c r="AJ79" s="162"/>
      <c r="AK79" s="162"/>
      <c r="AL79" s="162"/>
      <c r="AM79" s="162"/>
      <c r="AN79" s="162"/>
      <c r="AO79" s="162"/>
      <c r="AP79" s="162"/>
      <c r="AQ79" s="162"/>
      <c r="AR79" s="15"/>
      <c r="AS79" s="15"/>
      <c r="AT79" s="15"/>
      <c r="AU79" s="15"/>
      <c r="AV79" s="15"/>
      <c r="AW79" s="15"/>
      <c r="AX79" s="108"/>
      <c r="AY79" s="108"/>
      <c r="AZ79" s="108"/>
      <c r="BA79" s="108"/>
      <c r="BB79" s="108"/>
      <c r="BC79" s="108"/>
      <c r="BD79" s="108"/>
      <c r="BE79" s="108"/>
      <c r="BF79" s="108"/>
      <c r="BG79" s="108"/>
    </row>
    <row r="80" spans="1:59" ht="12.75">
      <c r="A80" s="16"/>
      <c r="B80" s="156" t="s">
        <v>165</v>
      </c>
      <c r="C80" s="176" t="s">
        <v>582</v>
      </c>
      <c r="D80" s="158">
        <v>1.5</v>
      </c>
      <c r="E80" s="32">
        <f t="shared" si="18"/>
        <v>48</v>
      </c>
      <c r="F80" s="158">
        <v>101142</v>
      </c>
      <c r="G80" s="158" t="s">
        <v>537</v>
      </c>
      <c r="H80" s="158">
        <v>20</v>
      </c>
      <c r="I80" s="193">
        <f t="shared" ref="I80:I84" si="22">IF(LEFT(C80,3)="TH ",IF(H80&gt;=36,1.4,IF(H80&gt;=31,1.2,IF(H80&gt;=26,1.1,IF(H80&gt;=25,1,IF(H80&gt;=20,0.85,0.75))))),IF(RIGHT(C80,9)="XÝ nghiÖp",IF(E80&gt;=25,1,IF(E80&gt;=15,0.7,0.5)),IF(E80&gt;=150,1.3,IF(E80&gt;=101,1.2,IF(E80&gt;=61,1.1,1)))))</f>
        <v>0.85</v>
      </c>
      <c r="J80" s="194">
        <f t="shared" si="11"/>
        <v>24</v>
      </c>
      <c r="K80" s="38">
        <f>VLOOKUP(B80,'TINH TOAN'!$A$2:$C$46,3,0)</f>
        <v>0</v>
      </c>
      <c r="L80" s="161"/>
      <c r="M80" s="161"/>
      <c r="N80" s="161"/>
      <c r="O80" s="162"/>
      <c r="P80" s="177"/>
      <c r="Q80" s="177"/>
      <c r="R80" s="158"/>
      <c r="S80" s="158"/>
      <c r="T80" s="158"/>
      <c r="U80" s="158"/>
      <c r="V80" s="158"/>
      <c r="W80" s="158"/>
      <c r="X80" s="158"/>
      <c r="Y80" s="158"/>
      <c r="Z80" s="162"/>
      <c r="AA80" s="162"/>
      <c r="AB80" s="162"/>
      <c r="AC80" s="162"/>
      <c r="AD80" s="162"/>
      <c r="AE80" s="162"/>
      <c r="AF80" s="162"/>
      <c r="AG80" s="162"/>
      <c r="AH80" s="162"/>
      <c r="AI80" s="162"/>
      <c r="AJ80" s="162"/>
      <c r="AK80" s="162"/>
      <c r="AL80" s="162"/>
      <c r="AM80" s="162"/>
      <c r="AN80" s="162"/>
      <c r="AO80" s="162"/>
      <c r="AP80" s="162"/>
      <c r="AQ80" s="162"/>
      <c r="AR80" s="15"/>
      <c r="AS80" s="15"/>
      <c r="AT80" s="15"/>
      <c r="AU80" s="15"/>
      <c r="AV80" s="15"/>
      <c r="AW80" s="15"/>
      <c r="AX80" s="108"/>
      <c r="AY80" s="108"/>
      <c r="AZ80" s="108"/>
      <c r="BA80" s="108"/>
      <c r="BB80" s="108"/>
      <c r="BC80" s="108"/>
      <c r="BD80" s="108"/>
      <c r="BE80" s="108"/>
      <c r="BF80" s="108"/>
      <c r="BG80" s="108"/>
    </row>
    <row r="81" spans="1:59" ht="12.75">
      <c r="A81" s="16">
        <v>5</v>
      </c>
      <c r="B81" s="156" t="s">
        <v>131</v>
      </c>
      <c r="C81" s="158" t="s">
        <v>303</v>
      </c>
      <c r="D81" s="176">
        <v>2</v>
      </c>
      <c r="E81" s="32">
        <f t="shared" si="18"/>
        <v>45</v>
      </c>
      <c r="F81" s="158">
        <v>101142</v>
      </c>
      <c r="G81" s="158" t="s">
        <v>537</v>
      </c>
      <c r="H81" s="158">
        <v>42</v>
      </c>
      <c r="I81" s="36">
        <f t="shared" si="22"/>
        <v>1</v>
      </c>
      <c r="J81" s="37">
        <f t="shared" si="11"/>
        <v>40</v>
      </c>
      <c r="K81" s="38">
        <f>VLOOKUP(B81,'TINH TOAN'!$A$2:$C$46,3,0)</f>
        <v>0</v>
      </c>
      <c r="L81" s="156" t="s">
        <v>584</v>
      </c>
      <c r="M81" s="156" t="s">
        <v>585</v>
      </c>
      <c r="N81" s="161"/>
      <c r="O81" s="176">
        <v>4</v>
      </c>
      <c r="P81" s="176">
        <v>4</v>
      </c>
      <c r="Q81" s="176">
        <v>4</v>
      </c>
      <c r="R81" s="176">
        <v>4</v>
      </c>
      <c r="S81" s="176">
        <v>4</v>
      </c>
      <c r="T81" s="176">
        <v>4</v>
      </c>
      <c r="U81" s="176">
        <v>4</v>
      </c>
      <c r="V81" s="176">
        <v>4</v>
      </c>
      <c r="W81" s="176">
        <v>4</v>
      </c>
      <c r="X81" s="176">
        <v>4</v>
      </c>
      <c r="Y81" s="176">
        <v>4</v>
      </c>
      <c r="Z81" s="176">
        <v>4</v>
      </c>
      <c r="AA81" s="158"/>
      <c r="AB81" s="158"/>
      <c r="AC81" s="158"/>
      <c r="AD81" s="158"/>
      <c r="AE81" s="158"/>
      <c r="AF81" s="158"/>
      <c r="AG81" s="158"/>
      <c r="AH81" s="158"/>
      <c r="AI81" s="162"/>
      <c r="AJ81" s="162"/>
      <c r="AK81" s="162"/>
      <c r="AL81" s="162"/>
      <c r="AM81" s="162"/>
      <c r="AN81" s="162"/>
      <c r="AO81" s="162"/>
      <c r="AP81" s="162"/>
      <c r="AQ81" s="162"/>
      <c r="AR81" s="15"/>
      <c r="AS81" s="15"/>
      <c r="AT81" s="15"/>
      <c r="AU81" s="15"/>
      <c r="AV81" s="15"/>
      <c r="AW81" s="15"/>
      <c r="AX81" s="108"/>
      <c r="AY81" s="108"/>
      <c r="AZ81" s="108"/>
      <c r="BA81" s="108"/>
      <c r="BB81" s="108"/>
      <c r="BC81" s="108"/>
      <c r="BD81" s="108"/>
      <c r="BE81" s="108"/>
      <c r="BF81" s="108"/>
      <c r="BG81" s="108"/>
    </row>
    <row r="82" spans="1:59" ht="12.75">
      <c r="A82" s="16">
        <v>5</v>
      </c>
      <c r="B82" s="156" t="s">
        <v>131</v>
      </c>
      <c r="C82" s="158" t="s">
        <v>341</v>
      </c>
      <c r="D82" s="158">
        <v>4</v>
      </c>
      <c r="E82" s="32">
        <f t="shared" si="18"/>
        <v>90</v>
      </c>
      <c r="F82" s="158">
        <v>101142</v>
      </c>
      <c r="G82" s="158" t="s">
        <v>537</v>
      </c>
      <c r="H82" s="176">
        <v>5</v>
      </c>
      <c r="I82" s="36">
        <f t="shared" si="22"/>
        <v>1.1000000000000001</v>
      </c>
      <c r="J82" s="37">
        <f t="shared" si="11"/>
        <v>10</v>
      </c>
      <c r="K82" s="38">
        <f>VLOOKUP(B82,'TINH TOAN'!$A$2:$C$46,3,0)</f>
        <v>0</v>
      </c>
      <c r="L82" s="161"/>
      <c r="M82" s="161"/>
      <c r="N82" s="161"/>
      <c r="O82" s="162"/>
      <c r="P82" s="158" t="s">
        <v>134</v>
      </c>
      <c r="Q82" s="177"/>
      <c r="R82" s="177"/>
      <c r="S82" s="177"/>
      <c r="T82" s="177"/>
      <c r="U82" s="177"/>
      <c r="V82" s="177"/>
      <c r="W82" s="177"/>
      <c r="X82" s="177"/>
      <c r="Y82" s="162"/>
      <c r="Z82" s="162"/>
      <c r="AA82" s="162"/>
      <c r="AB82" s="162"/>
      <c r="AC82" s="162"/>
      <c r="AD82" s="162"/>
      <c r="AE82" s="162"/>
      <c r="AF82" s="162"/>
      <c r="AG82" s="162"/>
      <c r="AH82" s="162"/>
      <c r="AI82" s="162"/>
      <c r="AJ82" s="162"/>
      <c r="AK82" s="162"/>
      <c r="AL82" s="162"/>
      <c r="AM82" s="162"/>
      <c r="AN82" s="162"/>
      <c r="AO82" s="162"/>
      <c r="AP82" s="162"/>
      <c r="AQ82" s="162"/>
      <c r="AR82" s="15"/>
      <c r="AS82" s="15"/>
      <c r="AT82" s="15"/>
      <c r="AU82" s="15"/>
      <c r="AV82" s="15"/>
      <c r="AW82" s="15"/>
      <c r="AX82" s="108"/>
      <c r="AY82" s="108"/>
      <c r="AZ82" s="108"/>
      <c r="BA82" s="108"/>
      <c r="BB82" s="108"/>
      <c r="BC82" s="108"/>
      <c r="BD82" s="108"/>
      <c r="BE82" s="108"/>
      <c r="BF82" s="108"/>
      <c r="BG82" s="108"/>
    </row>
    <row r="83" spans="1:59" ht="12.75">
      <c r="A83" s="16">
        <v>2</v>
      </c>
      <c r="B83" s="156" t="s">
        <v>136</v>
      </c>
      <c r="C83" s="158" t="s">
        <v>341</v>
      </c>
      <c r="D83" s="158">
        <v>4</v>
      </c>
      <c r="E83" s="32">
        <f t="shared" si="18"/>
        <v>90</v>
      </c>
      <c r="F83" s="158">
        <v>101142</v>
      </c>
      <c r="G83" s="158" t="s">
        <v>537</v>
      </c>
      <c r="H83" s="176">
        <v>5</v>
      </c>
      <c r="I83" s="36">
        <f t="shared" si="22"/>
        <v>1.1000000000000001</v>
      </c>
      <c r="J83" s="37">
        <f t="shared" si="11"/>
        <v>10</v>
      </c>
      <c r="K83" s="38">
        <f>VLOOKUP(B83,'TINH TOAN'!$A$2:$C$46,3,0)</f>
        <v>349.54000000000008</v>
      </c>
      <c r="L83" s="161"/>
      <c r="M83" s="161"/>
      <c r="N83" s="161"/>
      <c r="O83" s="177"/>
      <c r="P83" s="158" t="s">
        <v>134</v>
      </c>
      <c r="Q83" s="177"/>
      <c r="R83" s="177"/>
      <c r="S83" s="177"/>
      <c r="T83" s="177"/>
      <c r="U83" s="177"/>
      <c r="V83" s="177"/>
      <c r="W83" s="177"/>
      <c r="X83" s="177"/>
      <c r="Y83" s="162"/>
      <c r="Z83" s="162"/>
      <c r="AA83" s="162"/>
      <c r="AB83" s="162"/>
      <c r="AC83" s="162"/>
      <c r="AD83" s="162"/>
      <c r="AE83" s="162"/>
      <c r="AF83" s="162"/>
      <c r="AG83" s="162"/>
      <c r="AH83" s="162"/>
      <c r="AI83" s="162"/>
      <c r="AJ83" s="162"/>
      <c r="AK83" s="162"/>
      <c r="AL83" s="162"/>
      <c r="AM83" s="162"/>
      <c r="AN83" s="162"/>
      <c r="AO83" s="162"/>
      <c r="AP83" s="162"/>
      <c r="AQ83" s="162"/>
      <c r="AR83" s="37"/>
      <c r="AS83" s="37"/>
      <c r="AT83" s="37"/>
      <c r="AU83" s="37"/>
      <c r="AV83" s="37"/>
      <c r="AW83" s="37"/>
      <c r="AX83" s="37"/>
      <c r="AY83" s="37"/>
      <c r="AZ83" s="37"/>
      <c r="BA83" s="37"/>
      <c r="BB83" s="37"/>
      <c r="BC83" s="37"/>
      <c r="BD83" s="37"/>
      <c r="BE83" s="37"/>
      <c r="BF83" s="37"/>
      <c r="BG83" s="37"/>
    </row>
    <row r="84" spans="1:59" ht="12.75">
      <c r="A84" s="16">
        <v>2</v>
      </c>
      <c r="B84" s="156" t="s">
        <v>140</v>
      </c>
      <c r="C84" s="158" t="s">
        <v>341</v>
      </c>
      <c r="D84" s="158">
        <v>4</v>
      </c>
      <c r="E84" s="32">
        <f t="shared" si="18"/>
        <v>90</v>
      </c>
      <c r="F84" s="158">
        <v>101142</v>
      </c>
      <c r="G84" s="158" t="s">
        <v>537</v>
      </c>
      <c r="H84" s="176">
        <v>5</v>
      </c>
      <c r="I84" s="36">
        <f t="shared" si="22"/>
        <v>1.1000000000000001</v>
      </c>
      <c r="J84" s="37">
        <f t="shared" si="11"/>
        <v>10</v>
      </c>
      <c r="K84" s="38">
        <f>VLOOKUP(B84,'TINH TOAN'!$A$2:$C$46,3,0)</f>
        <v>117</v>
      </c>
      <c r="L84" s="161"/>
      <c r="M84" s="161"/>
      <c r="N84" s="161"/>
      <c r="O84" s="162"/>
      <c r="P84" s="158" t="s">
        <v>134</v>
      </c>
      <c r="Q84" s="177"/>
      <c r="R84" s="177"/>
      <c r="S84" s="177"/>
      <c r="T84" s="177"/>
      <c r="U84" s="177"/>
      <c r="V84" s="177"/>
      <c r="W84" s="177"/>
      <c r="X84" s="177"/>
      <c r="Y84" s="162"/>
      <c r="Z84" s="162"/>
      <c r="AA84" s="162"/>
      <c r="AB84" s="162"/>
      <c r="AC84" s="162"/>
      <c r="AD84" s="162"/>
      <c r="AE84" s="162"/>
      <c r="AF84" s="162"/>
      <c r="AG84" s="162"/>
      <c r="AH84" s="162"/>
      <c r="AI84" s="162"/>
      <c r="AJ84" s="162"/>
      <c r="AK84" s="162"/>
      <c r="AL84" s="162"/>
      <c r="AM84" s="162"/>
      <c r="AN84" s="162"/>
      <c r="AO84" s="162"/>
      <c r="AP84" s="162"/>
      <c r="AQ84" s="162"/>
      <c r="AR84" s="37"/>
      <c r="AS84" s="37"/>
      <c r="AT84" s="37"/>
      <c r="AU84" s="37"/>
      <c r="AV84" s="37"/>
      <c r="AW84" s="37"/>
      <c r="AX84" s="37"/>
      <c r="AY84" s="37"/>
      <c r="AZ84" s="37"/>
      <c r="BA84" s="37"/>
      <c r="BB84" s="37"/>
      <c r="BC84" s="37"/>
      <c r="BD84" s="37"/>
      <c r="BE84" s="37"/>
      <c r="BF84" s="37"/>
      <c r="BG84" s="37"/>
    </row>
    <row r="85" spans="1:59" ht="12.75">
      <c r="A85" s="16">
        <v>4</v>
      </c>
      <c r="B85" s="156" t="s">
        <v>142</v>
      </c>
      <c r="C85" s="158" t="s">
        <v>586</v>
      </c>
      <c r="D85" s="176">
        <v>2.5</v>
      </c>
      <c r="E85" s="32">
        <f t="shared" si="18"/>
        <v>56.25</v>
      </c>
      <c r="F85" s="158">
        <v>101142</v>
      </c>
      <c r="G85" s="158" t="s">
        <v>537</v>
      </c>
      <c r="H85" s="158">
        <v>40</v>
      </c>
      <c r="I85" s="36">
        <f>IF(LEFT(C85,5)="Đồ án",1, IF(LEFT(C85,3)="TH ",IF(H85&gt;=36,1.4,IF(H85&gt;=31,1.2,IF(H85&gt;=26,1.1,IF(H85&gt;=25,1,IF(H85&gt;=20,0.85,0.75))))),IF(RIGHT(C85,9)="XÝ nghiÖp",IF(E85&gt;=25,1,IF(E85&gt;=15,0.7,0.5)),IF(E85&gt;=150,1.3,IF(E85&gt;=101,1.2,IF(E85&gt;=61,1.1,1))))))</f>
        <v>1</v>
      </c>
      <c r="J85" s="37">
        <f t="shared" si="11"/>
        <v>50</v>
      </c>
      <c r="K85" s="38">
        <f>VLOOKUP(B85,'TINH TOAN'!$A$2:$C$46,3,0)</f>
        <v>0</v>
      </c>
      <c r="L85" s="161"/>
      <c r="M85" s="161"/>
      <c r="N85" s="161"/>
      <c r="O85" s="158">
        <v>4</v>
      </c>
      <c r="P85" s="158">
        <v>4</v>
      </c>
      <c r="Q85" s="158">
        <v>4</v>
      </c>
      <c r="R85" s="158">
        <v>4</v>
      </c>
      <c r="S85" s="158">
        <v>4</v>
      </c>
      <c r="T85" s="158">
        <v>4</v>
      </c>
      <c r="U85" s="158">
        <v>4</v>
      </c>
      <c r="V85" s="158">
        <v>4</v>
      </c>
      <c r="W85" s="158">
        <v>4</v>
      </c>
      <c r="X85" s="158">
        <v>4</v>
      </c>
      <c r="Y85" s="158">
        <v>4</v>
      </c>
      <c r="Z85" s="177"/>
      <c r="AA85" s="177"/>
      <c r="AB85" s="177"/>
      <c r="AC85" s="177"/>
      <c r="AD85" s="177"/>
      <c r="AE85" s="177"/>
      <c r="AF85" s="177"/>
      <c r="AG85" s="162"/>
      <c r="AH85" s="162"/>
      <c r="AI85" s="162"/>
      <c r="AJ85" s="162"/>
      <c r="AK85" s="162"/>
      <c r="AL85" s="162"/>
      <c r="AM85" s="162"/>
      <c r="AN85" s="162"/>
      <c r="AO85" s="162"/>
      <c r="AP85" s="162"/>
      <c r="AQ85" s="162"/>
      <c r="AR85" s="37"/>
      <c r="AS85" s="37"/>
      <c r="AT85" s="37"/>
      <c r="AU85" s="37"/>
      <c r="AV85" s="37"/>
      <c r="AW85" s="37"/>
      <c r="AX85" s="37"/>
      <c r="AY85" s="37"/>
      <c r="AZ85" s="37"/>
      <c r="BA85" s="37"/>
      <c r="BB85" s="37"/>
      <c r="BC85" s="37"/>
      <c r="BD85" s="37"/>
      <c r="BE85" s="37"/>
      <c r="BF85" s="37"/>
      <c r="BG85" s="37"/>
    </row>
    <row r="86" spans="1:59" ht="12.75">
      <c r="A86" s="16">
        <v>6</v>
      </c>
      <c r="B86" s="156" t="s">
        <v>142</v>
      </c>
      <c r="C86" s="158" t="s">
        <v>583</v>
      </c>
      <c r="D86" s="176">
        <v>1.5</v>
      </c>
      <c r="E86" s="32">
        <f t="shared" si="18"/>
        <v>48</v>
      </c>
      <c r="F86" s="158">
        <v>101142</v>
      </c>
      <c r="G86" s="158" t="s">
        <v>537</v>
      </c>
      <c r="H86" s="158">
        <v>20</v>
      </c>
      <c r="I86" s="36">
        <f t="shared" ref="I86:I89" si="23">IF(LEFT(C86,3)="TH ",IF(H86&gt;=36,1.4,IF(H86&gt;=31,1.2,IF(H86&gt;=26,1.1,IF(H86&gt;=25,1,IF(H86&gt;=20,0.85,0.75))))),IF(RIGHT(C86,9)="XÝ nghiÖp",IF(E86&gt;=25,1,IF(E86&gt;=15,0.7,0.5)),IF(E86&gt;=150,1.3,IF(E86&gt;=101,1.2,IF(E86&gt;=61,1.1,1)))))</f>
        <v>0.85</v>
      </c>
      <c r="J86" s="37">
        <f t="shared" si="11"/>
        <v>24</v>
      </c>
      <c r="K86" s="38">
        <f>VLOOKUP(B86,'TINH TOAN'!$A$2:$C$46,3,0)</f>
        <v>0</v>
      </c>
      <c r="L86" s="161"/>
      <c r="M86" s="161"/>
      <c r="N86" s="161"/>
      <c r="O86" s="162"/>
      <c r="P86" s="162"/>
      <c r="Q86" s="162"/>
      <c r="R86" s="158">
        <v>4</v>
      </c>
      <c r="S86" s="158">
        <v>4</v>
      </c>
      <c r="T86" s="158">
        <v>4</v>
      </c>
      <c r="U86" s="158">
        <v>4</v>
      </c>
      <c r="V86" s="158">
        <v>4</v>
      </c>
      <c r="W86" s="158">
        <v>4</v>
      </c>
      <c r="X86" s="158">
        <v>4</v>
      </c>
      <c r="Y86" s="158">
        <v>4</v>
      </c>
      <c r="Z86" s="162"/>
      <c r="AA86" s="177"/>
      <c r="AB86" s="177"/>
      <c r="AC86" s="177"/>
      <c r="AD86" s="177"/>
      <c r="AE86" s="177"/>
      <c r="AF86" s="177"/>
      <c r="AG86" s="177"/>
      <c r="AH86" s="177"/>
      <c r="AI86" s="162"/>
      <c r="AJ86" s="162"/>
      <c r="AK86" s="162"/>
      <c r="AL86" s="162"/>
      <c r="AM86" s="162"/>
      <c r="AN86" s="162"/>
      <c r="AO86" s="162"/>
      <c r="AP86" s="162"/>
      <c r="AQ86" s="162"/>
      <c r="AR86" s="37"/>
      <c r="AS86" s="37"/>
      <c r="AT86" s="37"/>
      <c r="AU86" s="37"/>
      <c r="AV86" s="37"/>
      <c r="AW86" s="37"/>
      <c r="AX86" s="37"/>
      <c r="AY86" s="37"/>
      <c r="AZ86" s="37"/>
      <c r="BA86" s="37"/>
      <c r="BB86" s="37"/>
      <c r="BC86" s="37"/>
      <c r="BD86" s="37"/>
      <c r="BE86" s="37"/>
      <c r="BF86" s="37"/>
      <c r="BG86" s="37"/>
    </row>
    <row r="87" spans="1:59" ht="12.75">
      <c r="A87" s="16">
        <v>2</v>
      </c>
      <c r="B87" s="156" t="s">
        <v>146</v>
      </c>
      <c r="C87" s="158" t="s">
        <v>341</v>
      </c>
      <c r="D87" s="158">
        <v>4</v>
      </c>
      <c r="E87" s="32">
        <f t="shared" si="18"/>
        <v>90</v>
      </c>
      <c r="F87" s="158">
        <v>101142</v>
      </c>
      <c r="G87" s="158" t="s">
        <v>537</v>
      </c>
      <c r="H87" s="176">
        <v>5</v>
      </c>
      <c r="I87" s="36">
        <f t="shared" si="23"/>
        <v>1.1000000000000001</v>
      </c>
      <c r="J87" s="37">
        <f t="shared" si="11"/>
        <v>10</v>
      </c>
      <c r="K87" s="38">
        <f>VLOOKUP(B87,'TINH TOAN'!$A$2:$C$46,3,0)</f>
        <v>523.26</v>
      </c>
      <c r="L87" s="161"/>
      <c r="M87" s="161"/>
      <c r="N87" s="161"/>
      <c r="O87" s="162"/>
      <c r="P87" s="158" t="s">
        <v>134</v>
      </c>
      <c r="Q87" s="177"/>
      <c r="R87" s="177"/>
      <c r="S87" s="177"/>
      <c r="T87" s="177"/>
      <c r="U87" s="177"/>
      <c r="V87" s="177"/>
      <c r="W87" s="177"/>
      <c r="X87" s="177"/>
      <c r="Y87" s="162"/>
      <c r="Z87" s="162"/>
      <c r="AA87" s="162"/>
      <c r="AB87" s="162"/>
      <c r="AC87" s="162"/>
      <c r="AD87" s="162"/>
      <c r="AE87" s="162"/>
      <c r="AF87" s="162"/>
      <c r="AG87" s="162"/>
      <c r="AH87" s="162"/>
      <c r="AI87" s="162"/>
      <c r="AJ87" s="162"/>
      <c r="AK87" s="162"/>
      <c r="AL87" s="162"/>
      <c r="AM87" s="162"/>
      <c r="AN87" s="162"/>
      <c r="AO87" s="162"/>
      <c r="AP87" s="162"/>
      <c r="AQ87" s="162"/>
      <c r="AR87" s="37"/>
      <c r="AS87" s="37"/>
      <c r="AT87" s="37"/>
      <c r="AU87" s="37"/>
      <c r="AV87" s="37"/>
      <c r="AW87" s="37"/>
      <c r="AX87" s="37"/>
      <c r="AY87" s="37"/>
      <c r="AZ87" s="37"/>
      <c r="BA87" s="37"/>
      <c r="BB87" s="37"/>
      <c r="BC87" s="37"/>
      <c r="BD87" s="37"/>
      <c r="BE87" s="37"/>
      <c r="BF87" s="37"/>
      <c r="BG87" s="37"/>
    </row>
    <row r="88" spans="1:59" ht="12.75">
      <c r="A88" s="16">
        <v>6</v>
      </c>
      <c r="B88" s="156" t="s">
        <v>108</v>
      </c>
      <c r="C88" s="158" t="s">
        <v>341</v>
      </c>
      <c r="D88" s="158">
        <v>4</v>
      </c>
      <c r="E88" s="32">
        <f t="shared" si="18"/>
        <v>90</v>
      </c>
      <c r="F88" s="158">
        <v>101143</v>
      </c>
      <c r="G88" s="158" t="s">
        <v>537</v>
      </c>
      <c r="H88" s="176">
        <v>9</v>
      </c>
      <c r="I88" s="36">
        <f t="shared" si="23"/>
        <v>1.1000000000000001</v>
      </c>
      <c r="J88" s="37">
        <f t="shared" si="11"/>
        <v>18</v>
      </c>
      <c r="K88" s="38">
        <f>VLOOKUP(B88,'TINH TOAN'!$A$2:$C$46,3,0)</f>
        <v>126.06</v>
      </c>
      <c r="L88" s="161"/>
      <c r="M88" s="161"/>
      <c r="N88" s="161"/>
      <c r="O88" s="177"/>
      <c r="P88" s="158" t="s">
        <v>134</v>
      </c>
      <c r="Q88" s="177"/>
      <c r="R88" s="177"/>
      <c r="S88" s="177"/>
      <c r="T88" s="177"/>
      <c r="U88" s="177"/>
      <c r="V88" s="177"/>
      <c r="W88" s="177"/>
      <c r="X88" s="177"/>
      <c r="Y88" s="177"/>
      <c r="Z88" s="177"/>
      <c r="AA88" s="177"/>
      <c r="AB88" s="177"/>
      <c r="AC88" s="177"/>
      <c r="AD88" s="162"/>
      <c r="AE88" s="162"/>
      <c r="AF88" s="162"/>
      <c r="AG88" s="162"/>
      <c r="AH88" s="162"/>
      <c r="AI88" s="162"/>
      <c r="AJ88" s="162"/>
      <c r="AK88" s="162"/>
      <c r="AL88" s="162"/>
      <c r="AM88" s="162"/>
      <c r="AN88" s="162"/>
      <c r="AO88" s="162"/>
      <c r="AP88" s="162"/>
      <c r="AQ88" s="162"/>
      <c r="AR88" s="37"/>
      <c r="AS88" s="37"/>
      <c r="AT88" s="37"/>
      <c r="AU88" s="37"/>
      <c r="AV88" s="37"/>
      <c r="AW88" s="37"/>
      <c r="AX88" s="37"/>
      <c r="AY88" s="37"/>
      <c r="AZ88" s="37"/>
      <c r="BA88" s="37"/>
      <c r="BB88" s="37"/>
      <c r="BC88" s="37"/>
      <c r="BD88" s="37"/>
      <c r="BE88" s="37"/>
      <c r="BF88" s="37"/>
      <c r="BG88" s="37"/>
    </row>
    <row r="89" spans="1:59" ht="12.75">
      <c r="A89" s="16">
        <v>5</v>
      </c>
      <c r="B89" s="156" t="s">
        <v>158</v>
      </c>
      <c r="C89" s="158" t="s">
        <v>341</v>
      </c>
      <c r="D89" s="158">
        <v>4</v>
      </c>
      <c r="E89" s="32">
        <f t="shared" si="18"/>
        <v>90</v>
      </c>
      <c r="F89" s="158">
        <v>101143</v>
      </c>
      <c r="G89" s="158" t="s">
        <v>537</v>
      </c>
      <c r="H89" s="176">
        <v>8</v>
      </c>
      <c r="I89" s="36">
        <f t="shared" si="23"/>
        <v>1.1000000000000001</v>
      </c>
      <c r="J89" s="37">
        <f t="shared" si="11"/>
        <v>16</v>
      </c>
      <c r="K89" s="38">
        <f>VLOOKUP(B89,'TINH TOAN'!$A$2:$C$46,3,0)</f>
        <v>39.6</v>
      </c>
      <c r="L89" s="156" t="s">
        <v>587</v>
      </c>
      <c r="M89" s="161"/>
      <c r="N89" s="161"/>
      <c r="O89" s="162"/>
      <c r="P89" s="158" t="s">
        <v>134</v>
      </c>
      <c r="Q89" s="177"/>
      <c r="R89" s="177"/>
      <c r="S89" s="177"/>
      <c r="T89" s="177"/>
      <c r="U89" s="177"/>
      <c r="V89" s="177"/>
      <c r="W89" s="177"/>
      <c r="X89" s="177"/>
      <c r="Y89" s="162"/>
      <c r="Z89" s="162"/>
      <c r="AA89" s="162"/>
      <c r="AB89" s="162"/>
      <c r="AC89" s="162"/>
      <c r="AD89" s="162"/>
      <c r="AE89" s="162"/>
      <c r="AF89" s="162"/>
      <c r="AG89" s="162"/>
      <c r="AH89" s="162"/>
      <c r="AI89" s="162"/>
      <c r="AJ89" s="162"/>
      <c r="AK89" s="162"/>
      <c r="AL89" s="162"/>
      <c r="AM89" s="162"/>
      <c r="AN89" s="162"/>
      <c r="AO89" s="162"/>
      <c r="AP89" s="162"/>
      <c r="AQ89" s="162"/>
      <c r="AR89" s="15"/>
      <c r="AS89" s="15"/>
      <c r="AT89" s="15"/>
      <c r="AU89" s="15"/>
      <c r="AV89" s="15"/>
      <c r="AW89" s="15"/>
      <c r="AX89" s="4" t="s">
        <v>25</v>
      </c>
      <c r="AY89" s="4">
        <v>52</v>
      </c>
      <c r="AZ89" s="163"/>
      <c r="BA89" s="4">
        <v>5</v>
      </c>
      <c r="BB89" s="16">
        <v>101121</v>
      </c>
      <c r="BC89" s="16">
        <v>101121</v>
      </c>
      <c r="BD89" s="16" t="e">
        <v>#REF!</v>
      </c>
      <c r="BE89" s="16" t="e">
        <v>#REF!</v>
      </c>
      <c r="BF89" s="16" t="e">
        <v>#REF!</v>
      </c>
      <c r="BG89" s="16">
        <v>211897010</v>
      </c>
    </row>
    <row r="90" spans="1:59" ht="12.75">
      <c r="A90" s="16">
        <v>7</v>
      </c>
      <c r="B90" s="156" t="s">
        <v>158</v>
      </c>
      <c r="C90" s="158" t="s">
        <v>588</v>
      </c>
      <c r="D90" s="158">
        <v>2</v>
      </c>
      <c r="E90" s="32">
        <f t="shared" si="18"/>
        <v>45</v>
      </c>
      <c r="F90" s="158">
        <v>101143</v>
      </c>
      <c r="G90" s="158" t="s">
        <v>537</v>
      </c>
      <c r="H90" s="158">
        <v>19</v>
      </c>
      <c r="I90" s="36">
        <f t="shared" ref="I90:I93" si="24">IF(LEFT(C90,5)="Đồ án",1, IF(LEFT(C90,3)="TH ",IF(H90&gt;=36,1.4,IF(H90&gt;=31,1.2,IF(H90&gt;=26,1.1,IF(H90&gt;=25,1,IF(H90&gt;=20,0.85,0.75))))),IF(RIGHT(C90,9)="XÝ nghiÖp",IF(E90&gt;=25,1,IF(E90&gt;=15,0.7,0.5)),IF(E90&gt;=150,1.3,IF(E90&gt;=101,1.2,IF(E90&gt;=61,1.1,1))))))</f>
        <v>1</v>
      </c>
      <c r="J90" s="37">
        <f t="shared" si="11"/>
        <v>40</v>
      </c>
      <c r="K90" s="38">
        <f>VLOOKUP(B90,'TINH TOAN'!$A$2:$C$46,3,0)</f>
        <v>39.6</v>
      </c>
      <c r="L90" s="156" t="s">
        <v>589</v>
      </c>
      <c r="M90" s="161"/>
      <c r="N90" s="161"/>
      <c r="O90" s="158">
        <v>4</v>
      </c>
      <c r="P90" s="158">
        <v>4</v>
      </c>
      <c r="Q90" s="158">
        <v>4</v>
      </c>
      <c r="R90" s="158">
        <v>4</v>
      </c>
      <c r="S90" s="158">
        <v>4</v>
      </c>
      <c r="T90" s="158">
        <v>4</v>
      </c>
      <c r="U90" s="158">
        <v>4</v>
      </c>
      <c r="V90" s="158">
        <v>4</v>
      </c>
      <c r="W90" s="158">
        <v>4</v>
      </c>
      <c r="X90" s="158">
        <v>4</v>
      </c>
      <c r="Y90" s="158">
        <v>4</v>
      </c>
      <c r="Z90" s="177"/>
      <c r="AA90" s="177"/>
      <c r="AB90" s="177"/>
      <c r="AC90" s="177"/>
      <c r="AD90" s="177"/>
      <c r="AE90" s="177"/>
      <c r="AF90" s="177"/>
      <c r="AG90" s="162"/>
      <c r="AH90" s="162"/>
      <c r="AI90" s="162"/>
      <c r="AJ90" s="162"/>
      <c r="AK90" s="162"/>
      <c r="AL90" s="162"/>
      <c r="AM90" s="162"/>
      <c r="AN90" s="162"/>
      <c r="AO90" s="162"/>
      <c r="AP90" s="162"/>
      <c r="AQ90" s="162"/>
      <c r="AR90" s="15"/>
      <c r="AS90" s="15"/>
      <c r="AT90" s="15"/>
      <c r="AU90" s="15"/>
      <c r="AV90" s="15"/>
      <c r="AW90" s="15"/>
      <c r="AX90" s="4" t="s">
        <v>164</v>
      </c>
      <c r="AY90" s="4">
        <v>0</v>
      </c>
      <c r="AZ90" s="163"/>
      <c r="BA90" s="4">
        <v>6</v>
      </c>
      <c r="BB90" s="16">
        <v>101121</v>
      </c>
      <c r="BC90" s="16">
        <v>101121</v>
      </c>
      <c r="BD90" s="16" t="e">
        <v>#REF!</v>
      </c>
      <c r="BE90" s="16" t="e">
        <v>#REF!</v>
      </c>
      <c r="BF90" s="16" t="e">
        <v>#REF!</v>
      </c>
      <c r="BG90" s="16">
        <v>231006010</v>
      </c>
    </row>
    <row r="91" spans="1:59" ht="12.75">
      <c r="A91" s="16">
        <v>7</v>
      </c>
      <c r="B91" s="156" t="s">
        <v>158</v>
      </c>
      <c r="C91" s="158" t="s">
        <v>590</v>
      </c>
      <c r="D91" s="158">
        <v>1</v>
      </c>
      <c r="E91" s="32">
        <f t="shared" si="18"/>
        <v>32</v>
      </c>
      <c r="F91" s="158">
        <v>101143</v>
      </c>
      <c r="G91" s="158" t="s">
        <v>537</v>
      </c>
      <c r="H91" s="158">
        <v>19</v>
      </c>
      <c r="I91" s="36">
        <f t="shared" si="24"/>
        <v>0.75</v>
      </c>
      <c r="J91" s="37">
        <f t="shared" si="11"/>
        <v>14</v>
      </c>
      <c r="K91" s="38">
        <f>VLOOKUP(B91,'TINH TOAN'!$A$2:$C$46,3,0)</f>
        <v>39.6</v>
      </c>
      <c r="L91" s="156" t="s">
        <v>589</v>
      </c>
      <c r="M91" s="161"/>
      <c r="N91" s="161"/>
      <c r="O91" s="162"/>
      <c r="P91" s="162"/>
      <c r="Q91" s="162"/>
      <c r="R91" s="158">
        <v>4</v>
      </c>
      <c r="S91" s="158">
        <v>4</v>
      </c>
      <c r="T91" s="158">
        <v>4</v>
      </c>
      <c r="U91" s="158">
        <v>4</v>
      </c>
      <c r="V91" s="158">
        <v>4</v>
      </c>
      <c r="W91" s="158">
        <v>4</v>
      </c>
      <c r="X91" s="158">
        <v>4</v>
      </c>
      <c r="Y91" s="158">
        <v>4</v>
      </c>
      <c r="Z91" s="177"/>
      <c r="AA91" s="177"/>
      <c r="AB91" s="177"/>
      <c r="AC91" s="177"/>
      <c r="AD91" s="177"/>
      <c r="AE91" s="177"/>
      <c r="AF91" s="177"/>
      <c r="AG91" s="162"/>
      <c r="AH91" s="162"/>
      <c r="AI91" s="162"/>
      <c r="AJ91" s="162"/>
      <c r="AK91" s="162"/>
      <c r="AL91" s="162"/>
      <c r="AM91" s="162"/>
      <c r="AN91" s="162"/>
      <c r="AO91" s="162"/>
      <c r="AP91" s="162"/>
      <c r="AQ91" s="162"/>
      <c r="AR91" s="15"/>
      <c r="AS91" s="15"/>
      <c r="AT91" s="15"/>
      <c r="AU91" s="15"/>
      <c r="AV91" s="15"/>
      <c r="AW91" s="15"/>
      <c r="AX91" s="4" t="s">
        <v>164</v>
      </c>
      <c r="AY91" s="4">
        <v>0</v>
      </c>
      <c r="AZ91" s="163"/>
      <c r="BA91" s="4">
        <v>59</v>
      </c>
      <c r="BB91" s="16">
        <v>101131</v>
      </c>
      <c r="BC91" s="16">
        <v>101131</v>
      </c>
      <c r="BD91" s="16" t="e">
        <v>#REF!</v>
      </c>
      <c r="BE91" s="16" t="e">
        <v>#REF!</v>
      </c>
      <c r="BF91" s="16" t="e">
        <v>#REF!</v>
      </c>
      <c r="BG91" s="16">
        <v>231008010</v>
      </c>
    </row>
    <row r="92" spans="1:59" ht="12.75">
      <c r="A92" s="16">
        <v>7</v>
      </c>
      <c r="B92" s="156" t="s">
        <v>158</v>
      </c>
      <c r="C92" s="158" t="s">
        <v>591</v>
      </c>
      <c r="D92" s="158">
        <v>2</v>
      </c>
      <c r="E92" s="32">
        <f t="shared" si="18"/>
        <v>45</v>
      </c>
      <c r="F92" s="158">
        <v>101143</v>
      </c>
      <c r="G92" s="158" t="s">
        <v>537</v>
      </c>
      <c r="H92" s="158">
        <v>19</v>
      </c>
      <c r="I92" s="36">
        <f t="shared" si="24"/>
        <v>1</v>
      </c>
      <c r="J92" s="37">
        <f t="shared" si="11"/>
        <v>40</v>
      </c>
      <c r="K92" s="38">
        <f>VLOOKUP(B92,'TINH TOAN'!$A$2:$C$46,3,0)</f>
        <v>39.6</v>
      </c>
      <c r="L92" s="156" t="s">
        <v>592</v>
      </c>
      <c r="M92" s="161"/>
      <c r="N92" s="161"/>
      <c r="O92" s="158">
        <v>4</v>
      </c>
      <c r="P92" s="158">
        <v>4</v>
      </c>
      <c r="Q92" s="158">
        <v>4</v>
      </c>
      <c r="R92" s="158">
        <v>4</v>
      </c>
      <c r="S92" s="158">
        <v>4</v>
      </c>
      <c r="T92" s="158">
        <v>4</v>
      </c>
      <c r="U92" s="158">
        <v>4</v>
      </c>
      <c r="V92" s="158">
        <v>4</v>
      </c>
      <c r="W92" s="158">
        <v>4</v>
      </c>
      <c r="X92" s="158">
        <v>4</v>
      </c>
      <c r="Y92" s="158">
        <v>4</v>
      </c>
      <c r="Z92" s="177"/>
      <c r="AA92" s="177"/>
      <c r="AB92" s="177"/>
      <c r="AC92" s="177"/>
      <c r="AD92" s="177"/>
      <c r="AE92" s="177"/>
      <c r="AF92" s="177"/>
      <c r="AG92" s="162"/>
      <c r="AH92" s="162"/>
      <c r="AI92" s="162"/>
      <c r="AJ92" s="162"/>
      <c r="AK92" s="162"/>
      <c r="AL92" s="162"/>
      <c r="AM92" s="162"/>
      <c r="AN92" s="162"/>
      <c r="AO92" s="162"/>
      <c r="AP92" s="162"/>
      <c r="AQ92" s="162"/>
      <c r="AR92" s="15"/>
      <c r="AS92" s="15"/>
      <c r="AT92" s="15"/>
      <c r="AU92" s="15"/>
      <c r="AV92" s="15"/>
      <c r="AW92" s="15"/>
      <c r="AX92" s="4" t="s">
        <v>164</v>
      </c>
      <c r="AY92" s="4">
        <v>0</v>
      </c>
      <c r="AZ92" s="163"/>
      <c r="BA92" s="4">
        <v>59</v>
      </c>
      <c r="BB92" s="16">
        <v>101131</v>
      </c>
      <c r="BC92" s="16">
        <v>101131</v>
      </c>
      <c r="BD92" s="16" t="e">
        <v>#REF!</v>
      </c>
      <c r="BE92" s="16" t="e">
        <v>#REF!</v>
      </c>
      <c r="BF92" s="16" t="e">
        <v>#REF!</v>
      </c>
      <c r="BG92" s="16">
        <v>231008010</v>
      </c>
    </row>
    <row r="93" spans="1:59" ht="12.75">
      <c r="A93" s="16">
        <v>7</v>
      </c>
      <c r="B93" s="156" t="s">
        <v>158</v>
      </c>
      <c r="C93" s="158" t="s">
        <v>593</v>
      </c>
      <c r="D93" s="158">
        <v>1</v>
      </c>
      <c r="E93" s="32">
        <f t="shared" si="18"/>
        <v>32</v>
      </c>
      <c r="F93" s="158">
        <v>101143</v>
      </c>
      <c r="G93" s="158" t="s">
        <v>537</v>
      </c>
      <c r="H93" s="158">
        <v>19</v>
      </c>
      <c r="I93" s="36">
        <f t="shared" si="24"/>
        <v>0.75</v>
      </c>
      <c r="J93" s="37">
        <f t="shared" si="11"/>
        <v>14</v>
      </c>
      <c r="K93" s="38">
        <f>VLOOKUP(B93,'TINH TOAN'!$A$2:$C$46,3,0)</f>
        <v>39.6</v>
      </c>
      <c r="L93" s="156" t="s">
        <v>592</v>
      </c>
      <c r="M93" s="161"/>
      <c r="N93" s="161"/>
      <c r="O93" s="162"/>
      <c r="P93" s="162"/>
      <c r="Q93" s="162"/>
      <c r="R93" s="158">
        <v>4</v>
      </c>
      <c r="S93" s="158">
        <v>4</v>
      </c>
      <c r="T93" s="158">
        <v>4</v>
      </c>
      <c r="U93" s="158">
        <v>4</v>
      </c>
      <c r="V93" s="158">
        <v>4</v>
      </c>
      <c r="W93" s="158">
        <v>4</v>
      </c>
      <c r="X93" s="158">
        <v>4</v>
      </c>
      <c r="Y93" s="158">
        <v>4</v>
      </c>
      <c r="Z93" s="177"/>
      <c r="AA93" s="177"/>
      <c r="AB93" s="177"/>
      <c r="AC93" s="177"/>
      <c r="AD93" s="177"/>
      <c r="AE93" s="177"/>
      <c r="AF93" s="177"/>
      <c r="AG93" s="162"/>
      <c r="AH93" s="162"/>
      <c r="AI93" s="162"/>
      <c r="AJ93" s="162"/>
      <c r="AK93" s="162"/>
      <c r="AL93" s="162"/>
      <c r="AM93" s="162"/>
      <c r="AN93" s="162"/>
      <c r="AO93" s="162"/>
      <c r="AP93" s="162"/>
      <c r="AQ93" s="162"/>
      <c r="AR93" s="15"/>
      <c r="AS93" s="15"/>
      <c r="AT93" s="15"/>
      <c r="AU93" s="15"/>
      <c r="AV93" s="15"/>
      <c r="AW93" s="15"/>
      <c r="AX93" s="4"/>
      <c r="AY93" s="4"/>
      <c r="AZ93" s="163"/>
      <c r="BA93" s="4"/>
      <c r="BB93" s="16"/>
      <c r="BC93" s="16"/>
      <c r="BD93" s="16"/>
      <c r="BE93" s="16"/>
      <c r="BF93" s="16"/>
      <c r="BG93" s="16"/>
    </row>
    <row r="94" spans="1:59" ht="12.75">
      <c r="A94" s="185">
        <v>5</v>
      </c>
      <c r="B94" s="156" t="s">
        <v>30</v>
      </c>
      <c r="C94" s="158" t="s">
        <v>569</v>
      </c>
      <c r="D94" s="158">
        <v>2</v>
      </c>
      <c r="E94" s="32">
        <f t="shared" si="18"/>
        <v>45</v>
      </c>
      <c r="F94" s="158">
        <v>101144</v>
      </c>
      <c r="G94" s="158" t="s">
        <v>567</v>
      </c>
      <c r="H94" s="158">
        <v>25</v>
      </c>
      <c r="I94" s="193">
        <f t="shared" ref="I94:I96" si="25">IF(LEFT(C94,3)="TH ",IF(H94&gt;=36,1.4,IF(H94&gt;=31,1.2,IF(H94&gt;=26,1.1,IF(H94&gt;=25,1,IF(H94&gt;=20,0.85,0.75))))),IF(RIGHT(C94,9)="XÝ nghiÖp",IF(E94&gt;=25,1,IF(E94&gt;=15,0.7,0.5)),IF(E94&gt;=150,1.3,IF(E94&gt;=101,1.2,IF(E94&gt;=61,1.1,1)))))</f>
        <v>1</v>
      </c>
      <c r="J94" s="37">
        <f t="shared" si="11"/>
        <v>40</v>
      </c>
      <c r="K94" s="38">
        <f>VLOOKUP(B94,'TINH TOAN'!$A$2:$C$46,3,0)</f>
        <v>410.08000000000004</v>
      </c>
      <c r="L94" s="161"/>
      <c r="M94" s="156"/>
      <c r="N94" s="161"/>
      <c r="O94" s="158">
        <v>4</v>
      </c>
      <c r="P94" s="158">
        <v>4</v>
      </c>
      <c r="Q94" s="158">
        <v>4</v>
      </c>
      <c r="R94" s="158">
        <v>4</v>
      </c>
      <c r="S94" s="177"/>
      <c r="T94" s="158">
        <v>4</v>
      </c>
      <c r="U94" s="158">
        <v>4</v>
      </c>
      <c r="V94" s="158">
        <v>4</v>
      </c>
      <c r="W94" s="158">
        <v>4</v>
      </c>
      <c r="X94" s="158">
        <v>4</v>
      </c>
      <c r="Y94" s="158">
        <v>4</v>
      </c>
      <c r="Z94" s="158">
        <v>4</v>
      </c>
      <c r="AA94" s="162"/>
      <c r="AB94" s="162"/>
      <c r="AC94" s="162"/>
      <c r="AD94" s="162"/>
      <c r="AE94" s="162"/>
      <c r="AF94" s="162"/>
      <c r="AG94" s="162"/>
      <c r="AH94" s="162"/>
      <c r="AI94" s="162"/>
      <c r="AJ94" s="162"/>
      <c r="AK94" s="162"/>
      <c r="AL94" s="162"/>
      <c r="AM94" s="162"/>
      <c r="AN94" s="162"/>
      <c r="AO94" s="162"/>
      <c r="AP94" s="162"/>
      <c r="AQ94" s="162"/>
      <c r="AR94" s="15"/>
      <c r="AS94" s="15"/>
      <c r="AT94" s="15"/>
      <c r="AU94" s="15"/>
      <c r="AV94" s="15"/>
      <c r="AW94" s="15"/>
      <c r="AX94" s="4"/>
      <c r="AY94" s="4"/>
      <c r="AZ94" s="163"/>
      <c r="BA94" s="4"/>
      <c r="BB94" s="16"/>
      <c r="BC94" s="16"/>
      <c r="BD94" s="16"/>
      <c r="BE94" s="16"/>
      <c r="BF94" s="16"/>
      <c r="BG94" s="16"/>
    </row>
    <row r="95" spans="1:59" ht="12.75">
      <c r="A95" s="185">
        <v>5</v>
      </c>
      <c r="B95" s="156" t="s">
        <v>30</v>
      </c>
      <c r="C95" s="158" t="s">
        <v>570</v>
      </c>
      <c r="D95" s="158">
        <v>1</v>
      </c>
      <c r="E95" s="32">
        <f t="shared" si="18"/>
        <v>32</v>
      </c>
      <c r="F95" s="158">
        <v>101144</v>
      </c>
      <c r="G95" s="158" t="s">
        <v>567</v>
      </c>
      <c r="H95" s="158">
        <v>25</v>
      </c>
      <c r="I95" s="193">
        <f t="shared" si="25"/>
        <v>1</v>
      </c>
      <c r="J95" s="37">
        <f t="shared" si="11"/>
        <v>19</v>
      </c>
      <c r="K95" s="38">
        <f>VLOOKUP(B95,'TINH TOAN'!$A$2:$C$46,3,0)</f>
        <v>410.08000000000004</v>
      </c>
      <c r="L95" s="156" t="s">
        <v>571</v>
      </c>
      <c r="M95" s="161"/>
      <c r="N95" s="161"/>
      <c r="O95" s="162"/>
      <c r="P95" s="162"/>
      <c r="Q95" s="177"/>
      <c r="R95" s="158">
        <v>4</v>
      </c>
      <c r="S95" s="177"/>
      <c r="T95" s="158">
        <v>4</v>
      </c>
      <c r="U95" s="158">
        <v>4</v>
      </c>
      <c r="V95" s="158">
        <v>4</v>
      </c>
      <c r="W95" s="158">
        <v>4</v>
      </c>
      <c r="X95" s="158">
        <v>4</v>
      </c>
      <c r="Y95" s="158">
        <v>4</v>
      </c>
      <c r="Z95" s="158">
        <v>4</v>
      </c>
      <c r="AA95" s="162"/>
      <c r="AB95" s="162"/>
      <c r="AC95" s="162"/>
      <c r="AD95" s="162"/>
      <c r="AE95" s="162"/>
      <c r="AF95" s="162"/>
      <c r="AG95" s="162"/>
      <c r="AH95" s="162"/>
      <c r="AI95" s="162"/>
      <c r="AJ95" s="162"/>
      <c r="AK95" s="162"/>
      <c r="AL95" s="162"/>
      <c r="AM95" s="162"/>
      <c r="AN95" s="162"/>
      <c r="AO95" s="162"/>
      <c r="AP95" s="162"/>
      <c r="AQ95" s="162"/>
      <c r="AR95" s="15"/>
      <c r="AS95" s="15"/>
      <c r="AT95" s="15"/>
      <c r="AU95" s="15"/>
      <c r="AV95" s="15"/>
      <c r="AW95" s="15"/>
      <c r="AX95" s="4" t="s">
        <v>25</v>
      </c>
      <c r="AY95" s="4">
        <v>30</v>
      </c>
      <c r="AZ95" s="163"/>
      <c r="BA95" s="4">
        <v>148</v>
      </c>
      <c r="BB95" s="16">
        <v>101144</v>
      </c>
      <c r="BC95" s="16">
        <v>101144</v>
      </c>
      <c r="BD95" s="16" t="e">
        <v>#REF!</v>
      </c>
      <c r="BE95" s="16" t="e">
        <v>#REF!</v>
      </c>
      <c r="BF95" s="16" t="e">
        <v>#REF!</v>
      </c>
      <c r="BG95" s="16">
        <v>211560040</v>
      </c>
    </row>
    <row r="96" spans="1:59" ht="12.75">
      <c r="A96" s="16">
        <v>6</v>
      </c>
      <c r="B96" s="156" t="s">
        <v>82</v>
      </c>
      <c r="C96" s="158" t="s">
        <v>341</v>
      </c>
      <c r="D96" s="158">
        <v>3</v>
      </c>
      <c r="E96" s="32">
        <f t="shared" si="18"/>
        <v>67.5</v>
      </c>
      <c r="F96" s="158">
        <v>101144</v>
      </c>
      <c r="G96" s="158" t="s">
        <v>567</v>
      </c>
      <c r="H96" s="176">
        <v>10</v>
      </c>
      <c r="I96" s="36">
        <f t="shared" si="25"/>
        <v>1.1000000000000001</v>
      </c>
      <c r="J96" s="37">
        <f t="shared" si="11"/>
        <v>20</v>
      </c>
      <c r="K96" s="38">
        <f>VLOOKUP(B96,'TINH TOAN'!$A$2:$C$46,3,0)</f>
        <v>487.34000000000003</v>
      </c>
      <c r="L96" s="161"/>
      <c r="M96" s="161"/>
      <c r="N96" s="161"/>
      <c r="O96" s="162"/>
      <c r="P96" s="158" t="s">
        <v>134</v>
      </c>
      <c r="Q96" s="162"/>
      <c r="R96" s="162"/>
      <c r="S96" s="162"/>
      <c r="T96" s="162"/>
      <c r="U96" s="162"/>
      <c r="V96" s="177"/>
      <c r="W96" s="177"/>
      <c r="X96" s="177"/>
      <c r="Y96" s="177"/>
      <c r="Z96" s="177"/>
      <c r="AA96" s="177"/>
      <c r="AB96" s="177"/>
      <c r="AC96" s="177"/>
      <c r="AD96" s="162"/>
      <c r="AE96" s="162"/>
      <c r="AF96" s="162"/>
      <c r="AG96" s="162"/>
      <c r="AH96" s="162"/>
      <c r="AI96" s="162"/>
      <c r="AJ96" s="162"/>
      <c r="AK96" s="162"/>
      <c r="AL96" s="162"/>
      <c r="AM96" s="162"/>
      <c r="AN96" s="162"/>
      <c r="AO96" s="162"/>
      <c r="AP96" s="162"/>
      <c r="AQ96" s="162"/>
      <c r="AR96" s="15"/>
      <c r="AS96" s="15"/>
      <c r="AT96" s="15"/>
      <c r="AU96" s="15"/>
      <c r="AV96" s="15"/>
      <c r="AW96" s="15"/>
      <c r="AX96" s="4" t="s">
        <v>25</v>
      </c>
      <c r="AY96" s="4">
        <v>30</v>
      </c>
      <c r="AZ96" s="163"/>
      <c r="BA96" s="4">
        <v>148</v>
      </c>
      <c r="BB96" s="16">
        <v>101144</v>
      </c>
      <c r="BC96" s="16">
        <v>101144</v>
      </c>
      <c r="BD96" s="16" t="e">
        <v>#REF!</v>
      </c>
      <c r="BE96" s="16" t="e">
        <v>#REF!</v>
      </c>
      <c r="BF96" s="16" t="e">
        <v>#REF!</v>
      </c>
      <c r="BG96" s="16">
        <v>211560040</v>
      </c>
    </row>
    <row r="97" spans="1:59" ht="12.75">
      <c r="A97" s="16">
        <v>7</v>
      </c>
      <c r="B97" s="156" t="s">
        <v>82</v>
      </c>
      <c r="C97" s="158" t="s">
        <v>572</v>
      </c>
      <c r="D97" s="158">
        <v>3</v>
      </c>
      <c r="E97" s="32">
        <v>67.5</v>
      </c>
      <c r="F97" s="158">
        <v>101144</v>
      </c>
      <c r="G97" s="158" t="s">
        <v>567</v>
      </c>
      <c r="H97" s="158">
        <v>22</v>
      </c>
      <c r="I97" s="36">
        <f t="shared" ref="I97:I100" si="26">IF(LEFT(C97,5)="Đồ án",1, IF(LEFT(C97,3)="TH ",IF(H97&gt;=36,1.4,IF(H97&gt;=31,1.2,IF(H97&gt;=26,1.1,IF(H97&gt;=25,1,IF(H97&gt;=20,0.85,0.75))))),IF(RIGHT(C97,9)="XÝ nghiÖp",IF(E97&gt;=25,1,IF(E97&gt;=15,0.7,0.5)),IF(E97&gt;=150,1.3,IF(E97&gt;=101,1.2,IF(E97&gt;=61,1.1,1))))))</f>
        <v>1.1000000000000001</v>
      </c>
      <c r="J97" s="37">
        <f t="shared" si="11"/>
        <v>65</v>
      </c>
      <c r="K97" s="38">
        <f>VLOOKUP(B97,'TINH TOAN'!$A$2:$C$46,3,0)</f>
        <v>487.34000000000003</v>
      </c>
      <c r="L97" s="156" t="s">
        <v>594</v>
      </c>
      <c r="M97" s="161"/>
      <c r="N97" s="156" t="s">
        <v>595</v>
      </c>
      <c r="O97" s="158">
        <v>8</v>
      </c>
      <c r="P97" s="158">
        <v>8</v>
      </c>
      <c r="Q97" s="158">
        <v>8</v>
      </c>
      <c r="R97" s="158">
        <v>8</v>
      </c>
      <c r="S97" s="158">
        <v>4</v>
      </c>
      <c r="T97" s="158">
        <v>4</v>
      </c>
      <c r="U97" s="158">
        <v>4</v>
      </c>
      <c r="V97" s="158">
        <v>4</v>
      </c>
      <c r="W97" s="158">
        <v>4</v>
      </c>
      <c r="X97" s="158">
        <v>4</v>
      </c>
      <c r="Y97" s="158">
        <v>4</v>
      </c>
      <c r="Z97" s="158">
        <v>4</v>
      </c>
      <c r="AA97" s="177"/>
      <c r="AB97" s="177"/>
      <c r="AC97" s="177"/>
      <c r="AD97" s="177"/>
      <c r="AE97" s="177"/>
      <c r="AF97" s="177"/>
      <c r="AG97" s="162"/>
      <c r="AH97" s="162"/>
      <c r="AI97" s="162"/>
      <c r="AJ97" s="162"/>
      <c r="AK97" s="162"/>
      <c r="AL97" s="162"/>
      <c r="AM97" s="162"/>
      <c r="AN97" s="162"/>
      <c r="AO97" s="162"/>
      <c r="AP97" s="162"/>
      <c r="AQ97" s="162"/>
      <c r="AR97" s="15"/>
      <c r="AS97" s="15"/>
      <c r="AT97" s="15"/>
      <c r="AU97" s="15"/>
      <c r="AV97" s="15"/>
      <c r="AW97" s="15"/>
      <c r="AX97" s="4" t="s">
        <v>211</v>
      </c>
      <c r="AY97" s="4">
        <v>30</v>
      </c>
      <c r="AZ97" s="163"/>
      <c r="BA97" s="4">
        <v>149</v>
      </c>
      <c r="BB97" s="16">
        <v>101144</v>
      </c>
      <c r="BC97" s="16">
        <v>101144</v>
      </c>
      <c r="BD97" s="16" t="e">
        <v>#REF!</v>
      </c>
      <c r="BE97" s="16" t="e">
        <v>#REF!</v>
      </c>
      <c r="BF97" s="16" t="e">
        <v>#REF!</v>
      </c>
      <c r="BG97" s="16">
        <v>291001040</v>
      </c>
    </row>
    <row r="98" spans="1:59" ht="12.75">
      <c r="A98" s="16">
        <v>7</v>
      </c>
      <c r="B98" s="156" t="s">
        <v>82</v>
      </c>
      <c r="C98" s="158" t="s">
        <v>576</v>
      </c>
      <c r="D98" s="158">
        <v>1</v>
      </c>
      <c r="E98" s="32">
        <f>IF(LEFT(C98,3)="TH ",D98*32,D98*22.5)</f>
        <v>32</v>
      </c>
      <c r="F98" s="158">
        <v>101144</v>
      </c>
      <c r="G98" s="158" t="s">
        <v>567</v>
      </c>
      <c r="H98" s="158">
        <v>22</v>
      </c>
      <c r="I98" s="36">
        <f t="shared" si="26"/>
        <v>0.85</v>
      </c>
      <c r="J98" s="37">
        <f t="shared" si="11"/>
        <v>16</v>
      </c>
      <c r="K98" s="38">
        <f>VLOOKUP(B98,'TINH TOAN'!$A$2:$C$46,3,0)</f>
        <v>487.34000000000003</v>
      </c>
      <c r="L98" s="161"/>
      <c r="M98" s="161"/>
      <c r="N98" s="161"/>
      <c r="O98" s="162"/>
      <c r="P98" s="162"/>
      <c r="Q98" s="162"/>
      <c r="R98" s="158"/>
      <c r="S98" s="158">
        <v>4</v>
      </c>
      <c r="T98" s="158">
        <v>4</v>
      </c>
      <c r="U98" s="158">
        <v>4</v>
      </c>
      <c r="V98" s="158">
        <v>4</v>
      </c>
      <c r="W98" s="158">
        <v>4</v>
      </c>
      <c r="X98" s="158">
        <v>4</v>
      </c>
      <c r="Y98" s="158">
        <v>4</v>
      </c>
      <c r="Z98" s="158">
        <v>4</v>
      </c>
      <c r="AA98" s="177"/>
      <c r="AB98" s="177"/>
      <c r="AC98" s="177"/>
      <c r="AD98" s="177"/>
      <c r="AE98" s="177"/>
      <c r="AF98" s="177"/>
      <c r="AG98" s="162"/>
      <c r="AH98" s="162"/>
      <c r="AI98" s="162"/>
      <c r="AJ98" s="162"/>
      <c r="AK98" s="162"/>
      <c r="AL98" s="162"/>
      <c r="AM98" s="162"/>
      <c r="AN98" s="162"/>
      <c r="AO98" s="162"/>
      <c r="AP98" s="162"/>
      <c r="AQ98" s="162"/>
      <c r="AR98" s="37"/>
      <c r="AS98" s="37"/>
      <c r="AT98" s="37"/>
      <c r="AU98" s="37"/>
      <c r="AV98" s="37"/>
      <c r="AW98" s="37"/>
      <c r="AX98" s="37"/>
      <c r="AY98" s="37"/>
      <c r="AZ98" s="37"/>
      <c r="BA98" s="37"/>
      <c r="BB98" s="37"/>
      <c r="BC98" s="37"/>
      <c r="BD98" s="37"/>
      <c r="BE98" s="37"/>
      <c r="BF98" s="37"/>
      <c r="BG98" s="37"/>
    </row>
    <row r="99" spans="1:59" ht="12.75">
      <c r="A99" s="16"/>
      <c r="B99" s="4" t="s">
        <v>45</v>
      </c>
      <c r="C99" s="158" t="s">
        <v>577</v>
      </c>
      <c r="D99" s="158">
        <v>2</v>
      </c>
      <c r="E99" s="182">
        <v>45</v>
      </c>
      <c r="F99" s="158">
        <v>101144</v>
      </c>
      <c r="G99" s="158" t="s">
        <v>537</v>
      </c>
      <c r="H99" s="158">
        <v>25</v>
      </c>
      <c r="I99" s="36">
        <f t="shared" si="26"/>
        <v>1</v>
      </c>
      <c r="J99" s="37">
        <f t="shared" si="11"/>
        <v>40</v>
      </c>
      <c r="K99" s="38">
        <f>VLOOKUP(B99,'TINH TOAN'!$A$2:$C$46,3,0)</f>
        <v>373.72</v>
      </c>
      <c r="L99" s="15"/>
      <c r="M99" s="15"/>
      <c r="N99" s="15"/>
      <c r="O99" s="158"/>
      <c r="P99" s="158"/>
      <c r="Q99" s="158"/>
      <c r="R99" s="158"/>
      <c r="S99" s="158"/>
      <c r="T99" s="158"/>
      <c r="U99" s="158"/>
      <c r="V99" s="158"/>
      <c r="W99" s="158"/>
      <c r="X99" s="158"/>
      <c r="Y99" s="158"/>
      <c r="Z99" s="177"/>
      <c r="AA99" s="177"/>
      <c r="AB99" s="177"/>
      <c r="AC99" s="177"/>
      <c r="AD99" s="177"/>
      <c r="AE99" s="177"/>
      <c r="AF99" s="177"/>
      <c r="AG99" s="162"/>
      <c r="AH99" s="162"/>
      <c r="AI99" s="162"/>
      <c r="AJ99" s="162"/>
      <c r="AK99" s="162"/>
      <c r="AL99" s="162"/>
      <c r="AM99" s="162"/>
      <c r="AN99" s="162"/>
      <c r="AO99" s="162"/>
      <c r="AP99" s="162"/>
      <c r="AQ99" s="162"/>
      <c r="AR99" s="37"/>
      <c r="AS99" s="37"/>
      <c r="AT99" s="37"/>
      <c r="AU99" s="37"/>
      <c r="AV99" s="37"/>
      <c r="AW99" s="37"/>
      <c r="AX99" s="37"/>
      <c r="AY99" s="37"/>
      <c r="AZ99" s="37"/>
      <c r="BA99" s="37"/>
      <c r="BB99" s="37"/>
      <c r="BC99" s="37"/>
      <c r="BD99" s="37"/>
      <c r="BE99" s="37"/>
      <c r="BF99" s="37"/>
      <c r="BG99" s="37"/>
    </row>
    <row r="100" spans="1:59" ht="12.75">
      <c r="A100" s="16"/>
      <c r="B100" s="4" t="s">
        <v>45</v>
      </c>
      <c r="C100" s="158" t="s">
        <v>578</v>
      </c>
      <c r="D100" s="158">
        <v>1</v>
      </c>
      <c r="E100" s="32">
        <f t="shared" ref="E100:E108" si="27">IF(LEFT(C100,3)="TH ",D100*32,D100*22.5)</f>
        <v>32</v>
      </c>
      <c r="F100" s="158">
        <v>101144</v>
      </c>
      <c r="G100" s="158" t="s">
        <v>537</v>
      </c>
      <c r="H100" s="158">
        <v>25</v>
      </c>
      <c r="I100" s="36">
        <f t="shared" si="26"/>
        <v>1</v>
      </c>
      <c r="J100" s="37">
        <f t="shared" si="11"/>
        <v>19</v>
      </c>
      <c r="K100" s="38">
        <f>VLOOKUP(B100,'TINH TOAN'!$A$2:$C$46,3,0)</f>
        <v>373.72</v>
      </c>
      <c r="L100" s="15"/>
      <c r="M100" s="15"/>
      <c r="N100" s="15"/>
      <c r="O100" s="158"/>
      <c r="P100" s="158"/>
      <c r="Q100" s="158"/>
      <c r="R100" s="158"/>
      <c r="S100" s="158"/>
      <c r="T100" s="158"/>
      <c r="U100" s="158"/>
      <c r="V100" s="158"/>
      <c r="W100" s="158"/>
      <c r="X100" s="158"/>
      <c r="Y100" s="158"/>
      <c r="Z100" s="177"/>
      <c r="AA100" s="177"/>
      <c r="AB100" s="177"/>
      <c r="AC100" s="177"/>
      <c r="AD100" s="177"/>
      <c r="AE100" s="177"/>
      <c r="AF100" s="177"/>
      <c r="AG100" s="162"/>
      <c r="AH100" s="162"/>
      <c r="AI100" s="162"/>
      <c r="AJ100" s="162"/>
      <c r="AK100" s="162"/>
      <c r="AL100" s="162"/>
      <c r="AM100" s="162"/>
      <c r="AN100" s="162"/>
      <c r="AO100" s="162"/>
      <c r="AP100" s="162"/>
      <c r="AQ100" s="162"/>
      <c r="AR100" s="15"/>
      <c r="AS100" s="15"/>
      <c r="AT100" s="15"/>
      <c r="AU100" s="15"/>
      <c r="AV100" s="15"/>
      <c r="AW100" s="15"/>
      <c r="AX100" s="4" t="s">
        <v>25</v>
      </c>
      <c r="AY100" s="4">
        <v>60</v>
      </c>
      <c r="AZ100" s="163"/>
      <c r="BA100" s="4">
        <v>174</v>
      </c>
      <c r="BB100" s="16">
        <v>101152</v>
      </c>
      <c r="BC100" s="16">
        <v>101152</v>
      </c>
      <c r="BD100" s="16" t="e">
        <v>#REF!</v>
      </c>
      <c r="BE100" s="16" t="e">
        <v>#REF!</v>
      </c>
      <c r="BF100" s="16" t="e">
        <v>#REF!</v>
      </c>
      <c r="BG100" s="16">
        <v>211903020</v>
      </c>
    </row>
    <row r="101" spans="1:59" ht="12.75">
      <c r="A101" s="16">
        <v>6</v>
      </c>
      <c r="B101" s="156" t="s">
        <v>26</v>
      </c>
      <c r="C101" s="158" t="s">
        <v>341</v>
      </c>
      <c r="D101" s="158">
        <v>3</v>
      </c>
      <c r="E101" s="32">
        <f t="shared" si="27"/>
        <v>67.5</v>
      </c>
      <c r="F101" s="158">
        <v>101144</v>
      </c>
      <c r="G101" s="158" t="s">
        <v>567</v>
      </c>
      <c r="H101" s="176">
        <v>10</v>
      </c>
      <c r="I101" s="36">
        <f>IF(LEFT(C101,3)="TH ",IF(H101&gt;=36,1.4,IF(H101&gt;=31,1.2,IF(H101&gt;=26,1.1,IF(H101&gt;=25,1,IF(H101&gt;=20,0.85,0.75))))),IF(RIGHT(C101,9)="XÝ nghiÖp",IF(E101&gt;=25,1,IF(E101&gt;=15,0.7,0.5)),IF(E101&gt;=150,1.3,IF(E101&gt;=101,1.2,IF(E101&gt;=61,1.1,1)))))</f>
        <v>1.1000000000000001</v>
      </c>
      <c r="J101" s="37">
        <f t="shared" si="11"/>
        <v>20</v>
      </c>
      <c r="K101" s="38">
        <f>VLOOKUP(B101,'TINH TOAN'!$A$2:$C$46,3,0)</f>
        <v>444.85999999999996</v>
      </c>
      <c r="L101" s="161"/>
      <c r="M101" s="161"/>
      <c r="N101" s="161"/>
      <c r="O101" s="162"/>
      <c r="P101" s="158" t="s">
        <v>134</v>
      </c>
      <c r="Q101" s="162"/>
      <c r="R101" s="162"/>
      <c r="S101" s="162"/>
      <c r="T101" s="162"/>
      <c r="U101" s="162"/>
      <c r="V101" s="177"/>
      <c r="W101" s="177"/>
      <c r="X101" s="177"/>
      <c r="Y101" s="177"/>
      <c r="Z101" s="177"/>
      <c r="AA101" s="177"/>
      <c r="AB101" s="177"/>
      <c r="AC101" s="177"/>
      <c r="AD101" s="162"/>
      <c r="AE101" s="162"/>
      <c r="AF101" s="162"/>
      <c r="AG101" s="162"/>
      <c r="AH101" s="162"/>
      <c r="AI101" s="162"/>
      <c r="AJ101" s="162"/>
      <c r="AK101" s="162"/>
      <c r="AL101" s="162"/>
      <c r="AM101" s="162"/>
      <c r="AN101" s="162"/>
      <c r="AO101" s="162"/>
      <c r="AP101" s="162"/>
      <c r="AQ101" s="162"/>
      <c r="AR101" s="15"/>
      <c r="AS101" s="15"/>
      <c r="AT101" s="15"/>
      <c r="AU101" s="15"/>
      <c r="AV101" s="15"/>
      <c r="AW101" s="15"/>
      <c r="AX101" s="15"/>
      <c r="AY101" s="15"/>
      <c r="AZ101" s="163"/>
      <c r="BA101" s="15"/>
      <c r="BB101" s="108"/>
      <c r="BC101" s="108"/>
      <c r="BD101" s="108"/>
      <c r="BE101" s="108"/>
      <c r="BF101" s="108"/>
      <c r="BG101" s="108"/>
    </row>
    <row r="102" spans="1:59" ht="12.75">
      <c r="A102" s="16"/>
      <c r="B102" s="4" t="s">
        <v>30</v>
      </c>
      <c r="C102" s="158" t="s">
        <v>569</v>
      </c>
      <c r="D102" s="158">
        <v>2</v>
      </c>
      <c r="E102" s="32">
        <f t="shared" si="27"/>
        <v>45</v>
      </c>
      <c r="F102" s="158">
        <v>101145</v>
      </c>
      <c r="G102" s="158" t="s">
        <v>537</v>
      </c>
      <c r="H102" s="158">
        <v>25</v>
      </c>
      <c r="I102" s="36">
        <f t="shared" ref="I102:I110" si="28">IF(LEFT(C102,5)="Đồ án",1, IF(LEFT(C102,3)="TH ",IF(H102&gt;=36,1.4,IF(H102&gt;=31,1.2,IF(H102&gt;=26,1.1,IF(H102&gt;=25,1,IF(H102&gt;=20,0.85,0.75))))),IF(RIGHT(C102,9)="XÝ nghiÖp",IF(E102&gt;=25,1,IF(E102&gt;=15,0.7,0.5)),IF(E102&gt;=150,1.3,IF(E102&gt;=101,1.2,IF(E102&gt;=61,1.1,1))))))</f>
        <v>1</v>
      </c>
      <c r="J102" s="37">
        <f t="shared" si="11"/>
        <v>40</v>
      </c>
      <c r="K102" s="38">
        <f>VLOOKUP(B102,'TINH TOAN'!$A$2:$C$46,3,0)</f>
        <v>410.08000000000004</v>
      </c>
      <c r="L102" s="15"/>
      <c r="M102" s="15"/>
      <c r="N102" s="15"/>
      <c r="O102" s="158"/>
      <c r="P102" s="158"/>
      <c r="Q102" s="158"/>
      <c r="R102" s="158"/>
      <c r="S102" s="158"/>
      <c r="T102" s="158"/>
      <c r="U102" s="158"/>
      <c r="V102" s="158"/>
      <c r="W102" s="158"/>
      <c r="X102" s="158"/>
      <c r="Y102" s="158"/>
      <c r="Z102" s="177"/>
      <c r="AA102" s="177"/>
      <c r="AB102" s="177"/>
      <c r="AC102" s="177"/>
      <c r="AD102" s="177"/>
      <c r="AE102" s="177"/>
      <c r="AF102" s="177"/>
      <c r="AG102" s="162"/>
      <c r="AH102" s="162"/>
      <c r="AI102" s="162"/>
      <c r="AJ102" s="162"/>
      <c r="AK102" s="162"/>
      <c r="AL102" s="162"/>
      <c r="AM102" s="162"/>
      <c r="AN102" s="162"/>
      <c r="AO102" s="162"/>
      <c r="AP102" s="162"/>
      <c r="AQ102" s="162"/>
      <c r="AR102" s="15"/>
      <c r="AS102" s="15"/>
      <c r="AT102" s="15"/>
      <c r="AU102" s="15"/>
      <c r="AV102" s="15"/>
      <c r="AW102" s="15"/>
      <c r="AX102" s="15"/>
      <c r="AY102" s="15"/>
      <c r="AZ102" s="163"/>
      <c r="BA102" s="15"/>
      <c r="BB102" s="108"/>
      <c r="BC102" s="108"/>
      <c r="BD102" s="108"/>
      <c r="BE102" s="108"/>
      <c r="BF102" s="108"/>
      <c r="BG102" s="108"/>
    </row>
    <row r="103" spans="1:59" ht="12.75">
      <c r="A103" s="16"/>
      <c r="B103" s="4" t="s">
        <v>30</v>
      </c>
      <c r="C103" s="158" t="s">
        <v>570</v>
      </c>
      <c r="D103" s="158">
        <v>1</v>
      </c>
      <c r="E103" s="32">
        <f t="shared" si="27"/>
        <v>32</v>
      </c>
      <c r="F103" s="158">
        <v>101145</v>
      </c>
      <c r="G103" s="158" t="s">
        <v>537</v>
      </c>
      <c r="H103" s="158">
        <v>25</v>
      </c>
      <c r="I103" s="36">
        <f t="shared" si="28"/>
        <v>1</v>
      </c>
      <c r="J103" s="37">
        <f t="shared" si="11"/>
        <v>19</v>
      </c>
      <c r="K103" s="38">
        <f>VLOOKUP(B103,'TINH TOAN'!$A$2:$C$46,3,0)</f>
        <v>410.08000000000004</v>
      </c>
      <c r="L103" s="156" t="s">
        <v>571</v>
      </c>
      <c r="M103" s="15"/>
      <c r="N103" s="15"/>
      <c r="O103" s="158"/>
      <c r="P103" s="158"/>
      <c r="Q103" s="158"/>
      <c r="R103" s="158"/>
      <c r="S103" s="158"/>
      <c r="T103" s="158"/>
      <c r="U103" s="158"/>
      <c r="V103" s="158"/>
      <c r="W103" s="158"/>
      <c r="X103" s="158"/>
      <c r="Y103" s="158"/>
      <c r="Z103" s="177"/>
      <c r="AA103" s="177"/>
      <c r="AB103" s="177"/>
      <c r="AC103" s="177"/>
      <c r="AD103" s="177"/>
      <c r="AE103" s="177"/>
      <c r="AF103" s="177"/>
      <c r="AG103" s="162"/>
      <c r="AH103" s="162"/>
      <c r="AI103" s="162"/>
      <c r="AJ103" s="162"/>
      <c r="AK103" s="162"/>
      <c r="AL103" s="162"/>
      <c r="AM103" s="162"/>
      <c r="AN103" s="162"/>
      <c r="AO103" s="162"/>
      <c r="AP103" s="162"/>
      <c r="AQ103" s="162"/>
      <c r="AR103" s="15"/>
      <c r="AS103" s="15"/>
      <c r="AT103" s="15"/>
      <c r="AU103" s="15"/>
      <c r="AV103" s="15"/>
      <c r="AW103" s="15"/>
      <c r="AX103" s="4" t="s">
        <v>211</v>
      </c>
      <c r="AY103" s="4">
        <v>38</v>
      </c>
      <c r="AZ103" s="163"/>
      <c r="BA103" s="4">
        <v>2106</v>
      </c>
      <c r="BB103" s="16">
        <v>601141</v>
      </c>
      <c r="BC103" s="16">
        <v>601141</v>
      </c>
      <c r="BD103" s="16" t="s">
        <v>568</v>
      </c>
      <c r="BE103" s="16">
        <v>0</v>
      </c>
      <c r="BF103" s="16" t="e">
        <v>#REF!</v>
      </c>
      <c r="BG103" s="16">
        <v>292002010</v>
      </c>
    </row>
    <row r="104" spans="1:59" ht="12.75">
      <c r="A104" s="16">
        <v>6</v>
      </c>
      <c r="B104" s="156" t="s">
        <v>92</v>
      </c>
      <c r="C104" s="158" t="s">
        <v>341</v>
      </c>
      <c r="D104" s="158">
        <v>3</v>
      </c>
      <c r="E104" s="32">
        <f t="shared" si="27"/>
        <v>67.5</v>
      </c>
      <c r="F104" s="158">
        <v>101145</v>
      </c>
      <c r="G104" s="158" t="s">
        <v>537</v>
      </c>
      <c r="H104" s="158">
        <v>9</v>
      </c>
      <c r="I104" s="36">
        <f t="shared" si="28"/>
        <v>1</v>
      </c>
      <c r="J104" s="37">
        <f t="shared" si="11"/>
        <v>18</v>
      </c>
      <c r="K104" s="38">
        <f>VLOOKUP(B104,'TINH TOAN'!$A$2:$C$46,3,0)</f>
        <v>573.46</v>
      </c>
      <c r="L104" s="161"/>
      <c r="M104" s="161"/>
      <c r="N104" s="161"/>
      <c r="O104" s="162"/>
      <c r="P104" s="158" t="s">
        <v>134</v>
      </c>
      <c r="Q104" s="162"/>
      <c r="R104" s="162"/>
      <c r="S104" s="162"/>
      <c r="T104" s="162"/>
      <c r="U104" s="162"/>
      <c r="V104" s="177"/>
      <c r="W104" s="177"/>
      <c r="X104" s="177"/>
      <c r="Y104" s="177"/>
      <c r="Z104" s="177"/>
      <c r="AA104" s="177"/>
      <c r="AB104" s="177"/>
      <c r="AC104" s="177"/>
      <c r="AD104" s="162"/>
      <c r="AE104" s="162"/>
      <c r="AF104" s="162"/>
      <c r="AG104" s="162"/>
      <c r="AH104" s="162"/>
      <c r="AI104" s="162"/>
      <c r="AJ104" s="162"/>
      <c r="AK104" s="162"/>
      <c r="AL104" s="162"/>
      <c r="AM104" s="162"/>
      <c r="AN104" s="162"/>
      <c r="AO104" s="162"/>
      <c r="AP104" s="162"/>
      <c r="AQ104" s="162"/>
      <c r="AR104" s="15"/>
      <c r="AS104" s="15"/>
      <c r="AT104" s="15"/>
      <c r="AU104" s="15"/>
      <c r="AV104" s="15"/>
      <c r="AW104" s="15"/>
      <c r="AX104" s="4" t="s">
        <v>25</v>
      </c>
      <c r="AY104" s="4">
        <v>50</v>
      </c>
      <c r="AZ104" s="163"/>
      <c r="BA104" s="4">
        <v>2116</v>
      </c>
      <c r="BB104" s="16">
        <v>601151</v>
      </c>
      <c r="BC104" s="16">
        <v>601151</v>
      </c>
      <c r="BD104" s="16" t="s">
        <v>568</v>
      </c>
      <c r="BE104" s="16">
        <v>0</v>
      </c>
      <c r="BF104" s="16" t="e">
        <v>#REF!</v>
      </c>
      <c r="BG104" s="16">
        <v>212151010</v>
      </c>
    </row>
    <row r="105" spans="1:59" ht="12.75">
      <c r="A105" s="16">
        <v>5</v>
      </c>
      <c r="B105" s="4" t="s">
        <v>9</v>
      </c>
      <c r="C105" s="158" t="s">
        <v>341</v>
      </c>
      <c r="D105" s="158">
        <v>3</v>
      </c>
      <c r="E105" s="32">
        <f t="shared" si="27"/>
        <v>67.5</v>
      </c>
      <c r="F105" s="158">
        <v>101145</v>
      </c>
      <c r="G105" s="158" t="s">
        <v>537</v>
      </c>
      <c r="H105" s="158"/>
      <c r="I105" s="36">
        <f t="shared" si="28"/>
        <v>1</v>
      </c>
      <c r="J105" s="37">
        <f t="shared" si="11"/>
        <v>0</v>
      </c>
      <c r="K105" s="38">
        <f>VLOOKUP(B105,'TINH TOAN'!$A$2:$C$46,3,0)</f>
        <v>433.68</v>
      </c>
      <c r="L105" s="195"/>
      <c r="M105" s="161"/>
      <c r="N105" s="161"/>
      <c r="O105" s="177"/>
      <c r="P105" s="158" t="s">
        <v>134</v>
      </c>
      <c r="Q105" s="177"/>
      <c r="R105" s="177"/>
      <c r="S105" s="177"/>
      <c r="T105" s="177"/>
      <c r="U105" s="177"/>
      <c r="V105" s="177"/>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5"/>
      <c r="AS105" s="15"/>
      <c r="AT105" s="15"/>
      <c r="AU105" s="15"/>
      <c r="AV105" s="15"/>
      <c r="AW105" s="15"/>
      <c r="AX105" s="108"/>
      <c r="AY105" s="108"/>
      <c r="AZ105" s="108"/>
      <c r="BA105" s="108"/>
      <c r="BB105" s="108"/>
      <c r="BC105" s="108"/>
      <c r="BD105" s="108"/>
      <c r="BE105" s="108"/>
      <c r="BF105" s="108"/>
      <c r="BG105" s="108"/>
    </row>
    <row r="106" spans="1:59" ht="12.75">
      <c r="A106" s="16">
        <v>5</v>
      </c>
      <c r="B106" s="156" t="s">
        <v>85</v>
      </c>
      <c r="C106" s="158" t="s">
        <v>596</v>
      </c>
      <c r="D106" s="158">
        <v>2</v>
      </c>
      <c r="E106" s="32">
        <f t="shared" si="27"/>
        <v>45</v>
      </c>
      <c r="F106" s="158">
        <v>101145</v>
      </c>
      <c r="G106" s="158" t="s">
        <v>537</v>
      </c>
      <c r="H106" s="158">
        <v>25</v>
      </c>
      <c r="I106" s="36">
        <f t="shared" si="28"/>
        <v>1</v>
      </c>
      <c r="J106" s="37">
        <f t="shared" si="11"/>
        <v>40</v>
      </c>
      <c r="K106" s="38">
        <f>VLOOKUP(B106,'TINH TOAN'!$A$2:$C$46,3,0)</f>
        <v>394.94000000000005</v>
      </c>
      <c r="L106" s="161"/>
      <c r="M106" s="156" t="s">
        <v>597</v>
      </c>
      <c r="N106" s="156" t="s">
        <v>581</v>
      </c>
      <c r="O106" s="158">
        <v>4</v>
      </c>
      <c r="P106" s="158">
        <v>4</v>
      </c>
      <c r="Q106" s="158">
        <v>4</v>
      </c>
      <c r="R106" s="158">
        <v>4</v>
      </c>
      <c r="S106" s="177"/>
      <c r="T106" s="158">
        <v>4</v>
      </c>
      <c r="U106" s="158">
        <v>4</v>
      </c>
      <c r="V106" s="158">
        <v>4</v>
      </c>
      <c r="W106" s="158">
        <v>4</v>
      </c>
      <c r="X106" s="158">
        <v>4</v>
      </c>
      <c r="Y106" s="158">
        <v>4</v>
      </c>
      <c r="Z106" s="158">
        <v>4</v>
      </c>
      <c r="AA106" s="162"/>
      <c r="AB106" s="162"/>
      <c r="AC106" s="162"/>
      <c r="AD106" s="162"/>
      <c r="AE106" s="162"/>
      <c r="AF106" s="162"/>
      <c r="AG106" s="162"/>
      <c r="AH106" s="162"/>
      <c r="AI106" s="162"/>
      <c r="AJ106" s="162"/>
      <c r="AK106" s="162"/>
      <c r="AL106" s="162"/>
      <c r="AM106" s="162"/>
      <c r="AN106" s="162"/>
      <c r="AO106" s="162"/>
      <c r="AP106" s="162"/>
      <c r="AQ106" s="162"/>
      <c r="AR106" s="15"/>
      <c r="AS106" s="15"/>
      <c r="AT106" s="15"/>
      <c r="AU106" s="15"/>
      <c r="AV106" s="15"/>
      <c r="AW106" s="15"/>
      <c r="AX106" s="108"/>
      <c r="AY106" s="108"/>
      <c r="AZ106" s="108"/>
      <c r="BA106" s="108"/>
      <c r="BB106" s="108"/>
      <c r="BC106" s="108"/>
      <c r="BD106" s="108"/>
      <c r="BE106" s="108"/>
      <c r="BF106" s="108"/>
      <c r="BG106" s="108"/>
    </row>
    <row r="107" spans="1:59" ht="12.75">
      <c r="A107" s="16">
        <v>6</v>
      </c>
      <c r="B107" s="156" t="s">
        <v>85</v>
      </c>
      <c r="C107" s="158" t="s">
        <v>598</v>
      </c>
      <c r="D107" s="158">
        <v>1</v>
      </c>
      <c r="E107" s="32">
        <f t="shared" si="27"/>
        <v>32</v>
      </c>
      <c r="F107" s="158">
        <v>101145</v>
      </c>
      <c r="G107" s="158" t="s">
        <v>537</v>
      </c>
      <c r="H107" s="158">
        <v>25</v>
      </c>
      <c r="I107" s="36">
        <f t="shared" si="28"/>
        <v>1</v>
      </c>
      <c r="J107" s="37">
        <f t="shared" si="11"/>
        <v>19</v>
      </c>
      <c r="K107" s="38">
        <f>VLOOKUP(B107,'TINH TOAN'!$A$2:$C$46,3,0)</f>
        <v>394.94000000000005</v>
      </c>
      <c r="L107" s="156" t="s">
        <v>599</v>
      </c>
      <c r="M107" s="161"/>
      <c r="N107" s="161"/>
      <c r="O107" s="177"/>
      <c r="P107" s="177"/>
      <c r="Q107" s="177"/>
      <c r="R107" s="177"/>
      <c r="S107" s="158">
        <v>4</v>
      </c>
      <c r="T107" s="158">
        <v>4</v>
      </c>
      <c r="U107" s="158">
        <v>4</v>
      </c>
      <c r="V107" s="158">
        <v>4</v>
      </c>
      <c r="W107" s="158">
        <v>4</v>
      </c>
      <c r="X107" s="158">
        <v>4</v>
      </c>
      <c r="Y107" s="158">
        <v>4</v>
      </c>
      <c r="Z107" s="158">
        <v>4</v>
      </c>
      <c r="AA107" s="177"/>
      <c r="AB107" s="177"/>
      <c r="AC107" s="177"/>
      <c r="AD107" s="162"/>
      <c r="AE107" s="162"/>
      <c r="AF107" s="162"/>
      <c r="AG107" s="162"/>
      <c r="AH107" s="162"/>
      <c r="AI107" s="162"/>
      <c r="AJ107" s="162"/>
      <c r="AK107" s="162"/>
      <c r="AL107" s="162"/>
      <c r="AM107" s="162"/>
      <c r="AN107" s="162"/>
      <c r="AO107" s="162"/>
      <c r="AP107" s="162"/>
      <c r="AQ107" s="162"/>
      <c r="AR107" s="15"/>
      <c r="AS107" s="15"/>
      <c r="AT107" s="15"/>
      <c r="AU107" s="15"/>
      <c r="AV107" s="15"/>
      <c r="AW107" s="15"/>
      <c r="AX107" s="108"/>
      <c r="AY107" s="108"/>
      <c r="AZ107" s="108"/>
      <c r="BA107" s="108"/>
      <c r="BB107" s="108"/>
      <c r="BC107" s="108"/>
      <c r="BD107" s="108"/>
      <c r="BE107" s="108"/>
      <c r="BF107" s="108"/>
      <c r="BG107" s="108"/>
    </row>
    <row r="108" spans="1:59" ht="12.75">
      <c r="A108" s="16"/>
      <c r="B108" s="156" t="s">
        <v>85</v>
      </c>
      <c r="C108" s="158" t="s">
        <v>341</v>
      </c>
      <c r="D108" s="158">
        <v>3</v>
      </c>
      <c r="E108" s="32">
        <f t="shared" si="27"/>
        <v>67.5</v>
      </c>
      <c r="F108" s="158">
        <v>101145</v>
      </c>
      <c r="G108" s="158" t="s">
        <v>537</v>
      </c>
      <c r="H108" s="158">
        <v>8</v>
      </c>
      <c r="I108" s="36">
        <f t="shared" si="28"/>
        <v>1</v>
      </c>
      <c r="J108" s="37">
        <f t="shared" si="11"/>
        <v>16</v>
      </c>
      <c r="K108" s="38">
        <f>VLOOKUP(B108,'TINH TOAN'!$A$2:$C$46,3,0)</f>
        <v>394.94000000000005</v>
      </c>
      <c r="L108" s="161"/>
      <c r="M108" s="161"/>
      <c r="N108" s="161"/>
      <c r="O108" s="162"/>
      <c r="P108" s="158" t="s">
        <v>134</v>
      </c>
      <c r="Q108" s="162"/>
      <c r="R108" s="162"/>
      <c r="S108" s="162"/>
      <c r="T108" s="162"/>
      <c r="U108" s="162"/>
      <c r="V108" s="177"/>
      <c r="W108" s="177"/>
      <c r="X108" s="177"/>
      <c r="Y108" s="177"/>
      <c r="Z108" s="177"/>
      <c r="AA108" s="177"/>
      <c r="AB108" s="177"/>
      <c r="AC108" s="177"/>
      <c r="AD108" s="177"/>
      <c r="AE108" s="177"/>
      <c r="AF108" s="177"/>
      <c r="AG108" s="162"/>
      <c r="AH108" s="162"/>
      <c r="AI108" s="162"/>
      <c r="AJ108" s="162"/>
      <c r="AK108" s="162"/>
      <c r="AL108" s="162"/>
      <c r="AM108" s="162"/>
      <c r="AN108" s="162"/>
      <c r="AO108" s="162"/>
      <c r="AP108" s="162"/>
      <c r="AQ108" s="162"/>
      <c r="AR108" s="37"/>
      <c r="AS108" s="37"/>
      <c r="AT108" s="37"/>
      <c r="AU108" s="37"/>
      <c r="AV108" s="37"/>
      <c r="AW108" s="37"/>
      <c r="AX108" s="37"/>
      <c r="AY108" s="37"/>
      <c r="AZ108" s="37"/>
      <c r="BA108" s="37"/>
      <c r="BB108" s="37"/>
      <c r="BC108" s="37"/>
      <c r="BD108" s="37"/>
      <c r="BE108" s="37"/>
      <c r="BF108" s="37"/>
      <c r="BG108" s="37"/>
    </row>
    <row r="109" spans="1:59" ht="12.75">
      <c r="A109" s="16"/>
      <c r="B109" s="156" t="s">
        <v>18</v>
      </c>
      <c r="C109" s="158" t="s">
        <v>577</v>
      </c>
      <c r="D109" s="158">
        <v>2</v>
      </c>
      <c r="E109" s="182">
        <v>45</v>
      </c>
      <c r="F109" s="158">
        <v>101145</v>
      </c>
      <c r="G109" s="158" t="s">
        <v>537</v>
      </c>
      <c r="H109" s="158">
        <v>25</v>
      </c>
      <c r="I109" s="36">
        <f t="shared" si="28"/>
        <v>1</v>
      </c>
      <c r="J109" s="37">
        <f t="shared" si="11"/>
        <v>40</v>
      </c>
      <c r="K109" s="38">
        <f>VLOOKUP(B109,'TINH TOAN'!$A$2:$C$46,3,0)</f>
        <v>488.72</v>
      </c>
      <c r="L109" s="15"/>
      <c r="M109" s="15"/>
      <c r="N109" s="15"/>
      <c r="O109" s="158"/>
      <c r="P109" s="158"/>
      <c r="Q109" s="158"/>
      <c r="R109" s="158"/>
      <c r="S109" s="158"/>
      <c r="T109" s="158"/>
      <c r="U109" s="158"/>
      <c r="V109" s="158"/>
      <c r="W109" s="158"/>
      <c r="X109" s="158"/>
      <c r="Y109" s="158"/>
      <c r="Z109" s="177"/>
      <c r="AA109" s="177"/>
      <c r="AB109" s="177"/>
      <c r="AC109" s="177"/>
      <c r="AD109" s="177"/>
      <c r="AE109" s="177"/>
      <c r="AF109" s="177"/>
      <c r="AG109" s="162"/>
      <c r="AH109" s="162"/>
      <c r="AI109" s="162"/>
      <c r="AJ109" s="162"/>
      <c r="AK109" s="162"/>
      <c r="AL109" s="162"/>
      <c r="AM109" s="162"/>
      <c r="AN109" s="162"/>
      <c r="AO109" s="162"/>
      <c r="AP109" s="162"/>
      <c r="AQ109" s="162"/>
      <c r="AR109" s="37"/>
      <c r="AS109" s="37"/>
      <c r="AT109" s="37"/>
      <c r="AU109" s="37"/>
      <c r="AV109" s="37"/>
      <c r="AW109" s="37"/>
      <c r="AX109" s="37"/>
      <c r="AY109" s="37"/>
      <c r="AZ109" s="37"/>
      <c r="BA109" s="37"/>
      <c r="BB109" s="37"/>
      <c r="BC109" s="37"/>
      <c r="BD109" s="37"/>
      <c r="BE109" s="37"/>
      <c r="BF109" s="37"/>
      <c r="BG109" s="37"/>
    </row>
    <row r="110" spans="1:59" ht="12.75">
      <c r="A110" s="16"/>
      <c r="B110" s="156" t="s">
        <v>18</v>
      </c>
      <c r="C110" s="158" t="s">
        <v>578</v>
      </c>
      <c r="D110" s="158">
        <v>1</v>
      </c>
      <c r="E110" s="32">
        <f t="shared" ref="E110:E113" si="29">IF(LEFT(C110,3)="TH ",D110*32,D110*22.5)</f>
        <v>32</v>
      </c>
      <c r="F110" s="158">
        <v>101145</v>
      </c>
      <c r="G110" s="158" t="s">
        <v>537</v>
      </c>
      <c r="H110" s="158">
        <v>25</v>
      </c>
      <c r="I110" s="36">
        <f t="shared" si="28"/>
        <v>1</v>
      </c>
      <c r="J110" s="37">
        <f t="shared" si="11"/>
        <v>19</v>
      </c>
      <c r="K110" s="38">
        <f>VLOOKUP(B110,'TINH TOAN'!$A$2:$C$46,3,0)</f>
        <v>488.72</v>
      </c>
      <c r="L110" s="15"/>
      <c r="M110" s="15"/>
      <c r="N110" s="15"/>
      <c r="O110" s="158"/>
      <c r="P110" s="158"/>
      <c r="Q110" s="158"/>
      <c r="R110" s="158"/>
      <c r="S110" s="158"/>
      <c r="T110" s="158"/>
      <c r="U110" s="158"/>
      <c r="V110" s="158"/>
      <c r="W110" s="158"/>
      <c r="X110" s="158"/>
      <c r="Y110" s="158"/>
      <c r="Z110" s="177"/>
      <c r="AA110" s="177"/>
      <c r="AB110" s="177"/>
      <c r="AC110" s="177"/>
      <c r="AD110" s="177"/>
      <c r="AE110" s="177"/>
      <c r="AF110" s="177"/>
      <c r="AG110" s="162"/>
      <c r="AH110" s="162"/>
      <c r="AI110" s="162"/>
      <c r="AJ110" s="162"/>
      <c r="AK110" s="162"/>
      <c r="AL110" s="162"/>
      <c r="AM110" s="162"/>
      <c r="AN110" s="162"/>
      <c r="AO110" s="162"/>
      <c r="AP110" s="162"/>
      <c r="AQ110" s="162"/>
      <c r="AR110" s="37"/>
      <c r="AS110" s="37"/>
      <c r="AT110" s="37"/>
      <c r="AU110" s="37"/>
      <c r="AV110" s="37"/>
      <c r="AW110" s="37"/>
      <c r="AX110" s="37"/>
      <c r="AY110" s="37"/>
      <c r="AZ110" s="37"/>
      <c r="BA110" s="37"/>
      <c r="BB110" s="37"/>
      <c r="BC110" s="37"/>
      <c r="BD110" s="37"/>
      <c r="BE110" s="37"/>
      <c r="BF110" s="37"/>
      <c r="BG110" s="37"/>
    </row>
    <row r="111" spans="1:59" ht="12.75">
      <c r="A111" s="16">
        <v>4</v>
      </c>
      <c r="B111" s="156" t="s">
        <v>30</v>
      </c>
      <c r="C111" s="158" t="s">
        <v>569</v>
      </c>
      <c r="D111" s="176">
        <v>2</v>
      </c>
      <c r="E111" s="68">
        <f t="shared" si="29"/>
        <v>45</v>
      </c>
      <c r="F111" s="176">
        <v>101146</v>
      </c>
      <c r="G111" s="176" t="s">
        <v>537</v>
      </c>
      <c r="H111" s="176">
        <v>17</v>
      </c>
      <c r="I111" s="193">
        <f t="shared" ref="I111:I112" si="30">IF(LEFT(C111,3)="TH ",IF(H111&gt;=36,1.4,IF(H111&gt;=31,1.2,IF(H111&gt;=26,1.1,IF(H111&gt;=25,1,IF(H111&gt;=20,0.85,0.75))))),IF(RIGHT(C111,9)="XÝ nghiÖp",IF(E111&gt;=25,1,IF(E111&gt;=15,0.7,0.5)),IF(E111&gt;=150,1.3,IF(E111&gt;=101,1.2,IF(E111&gt;=61,1.1,1)))))</f>
        <v>1</v>
      </c>
      <c r="J111" s="194">
        <f t="shared" si="11"/>
        <v>40</v>
      </c>
      <c r="K111" s="38">
        <f>VLOOKUP(B111,'TINH TOAN'!$A$2:$C$46,3,0)</f>
        <v>410.08000000000004</v>
      </c>
      <c r="L111" s="161"/>
      <c r="M111" s="161"/>
      <c r="N111" s="161"/>
      <c r="O111" s="158">
        <v>4</v>
      </c>
      <c r="P111" s="158">
        <v>4</v>
      </c>
      <c r="Q111" s="158">
        <v>4</v>
      </c>
      <c r="R111" s="158">
        <v>4</v>
      </c>
      <c r="S111" s="177"/>
      <c r="T111" s="158">
        <v>4</v>
      </c>
      <c r="U111" s="158">
        <v>4</v>
      </c>
      <c r="V111" s="158">
        <v>4</v>
      </c>
      <c r="W111" s="158">
        <v>4</v>
      </c>
      <c r="X111" s="158">
        <v>4</v>
      </c>
      <c r="Y111" s="158">
        <v>4</v>
      </c>
      <c r="Z111" s="158">
        <v>4</v>
      </c>
      <c r="AA111" s="162"/>
      <c r="AB111" s="162"/>
      <c r="AC111" s="162"/>
      <c r="AD111" s="162"/>
      <c r="AE111" s="162"/>
      <c r="AF111" s="162"/>
      <c r="AG111" s="162"/>
      <c r="AH111" s="162"/>
      <c r="AI111" s="162"/>
      <c r="AJ111" s="162"/>
      <c r="AK111" s="162"/>
      <c r="AL111" s="162"/>
      <c r="AM111" s="162"/>
      <c r="AN111" s="162"/>
      <c r="AO111" s="162"/>
      <c r="AP111" s="162"/>
      <c r="AQ111" s="162"/>
      <c r="AR111" s="37"/>
      <c r="AS111" s="37"/>
      <c r="AT111" s="37"/>
      <c r="AU111" s="37"/>
      <c r="AV111" s="37"/>
      <c r="AW111" s="37"/>
      <c r="AX111" s="37"/>
      <c r="AY111" s="37"/>
      <c r="AZ111" s="37"/>
      <c r="BA111" s="37"/>
      <c r="BB111" s="37"/>
      <c r="BC111" s="37"/>
      <c r="BD111" s="37"/>
      <c r="BE111" s="37"/>
      <c r="BF111" s="37"/>
      <c r="BG111" s="37"/>
    </row>
    <row r="112" spans="1:59" ht="12.75">
      <c r="A112" s="16">
        <v>4</v>
      </c>
      <c r="B112" s="156" t="s">
        <v>30</v>
      </c>
      <c r="C112" s="158" t="s">
        <v>570</v>
      </c>
      <c r="D112" s="176">
        <v>1</v>
      </c>
      <c r="E112" s="68">
        <f t="shared" si="29"/>
        <v>32</v>
      </c>
      <c r="F112" s="176">
        <v>101146</v>
      </c>
      <c r="G112" s="176" t="s">
        <v>537</v>
      </c>
      <c r="H112" s="176">
        <v>17</v>
      </c>
      <c r="I112" s="193">
        <f t="shared" si="30"/>
        <v>0.75</v>
      </c>
      <c r="J112" s="194">
        <f t="shared" si="11"/>
        <v>14</v>
      </c>
      <c r="K112" s="38">
        <f>VLOOKUP(B112,'TINH TOAN'!$A$2:$C$46,3,0)</f>
        <v>410.08000000000004</v>
      </c>
      <c r="L112" s="156" t="s">
        <v>571</v>
      </c>
      <c r="M112" s="156"/>
      <c r="N112" s="156"/>
      <c r="O112" s="162"/>
      <c r="P112" s="177"/>
      <c r="Q112" s="177"/>
      <c r="R112" s="177"/>
      <c r="S112" s="158">
        <v>4</v>
      </c>
      <c r="T112" s="158">
        <v>4</v>
      </c>
      <c r="U112" s="158">
        <v>4</v>
      </c>
      <c r="V112" s="158">
        <v>4</v>
      </c>
      <c r="W112" s="158">
        <v>4</v>
      </c>
      <c r="X112" s="158">
        <v>4</v>
      </c>
      <c r="Y112" s="158">
        <v>4</v>
      </c>
      <c r="Z112" s="158">
        <v>4</v>
      </c>
      <c r="AA112" s="162"/>
      <c r="AB112" s="162"/>
      <c r="AC112" s="162"/>
      <c r="AD112" s="162"/>
      <c r="AE112" s="162"/>
      <c r="AF112" s="162"/>
      <c r="AG112" s="162"/>
      <c r="AH112" s="162"/>
      <c r="AI112" s="162"/>
      <c r="AJ112" s="162"/>
      <c r="AK112" s="162"/>
      <c r="AL112" s="162"/>
      <c r="AM112" s="162"/>
      <c r="AN112" s="162"/>
      <c r="AO112" s="162"/>
      <c r="AP112" s="162"/>
      <c r="AQ112" s="162"/>
      <c r="AR112" s="37"/>
      <c r="AS112" s="37"/>
      <c r="AT112" s="37"/>
      <c r="AU112" s="37"/>
      <c r="AV112" s="37"/>
      <c r="AW112" s="37"/>
      <c r="AX112" s="37"/>
      <c r="AY112" s="37"/>
      <c r="AZ112" s="37"/>
      <c r="BA112" s="37"/>
      <c r="BB112" s="37"/>
      <c r="BC112" s="37"/>
      <c r="BD112" s="37"/>
      <c r="BE112" s="37"/>
      <c r="BF112" s="37"/>
      <c r="BG112" s="37"/>
    </row>
    <row r="113" spans="1:59" ht="12.75">
      <c r="A113" s="16">
        <v>6</v>
      </c>
      <c r="B113" s="156" t="s">
        <v>93</v>
      </c>
      <c r="C113" s="158" t="s">
        <v>341</v>
      </c>
      <c r="D113" s="158">
        <v>3</v>
      </c>
      <c r="E113" s="32">
        <f t="shared" si="29"/>
        <v>67.5</v>
      </c>
      <c r="F113" s="158">
        <v>101146</v>
      </c>
      <c r="G113" s="158" t="s">
        <v>537</v>
      </c>
      <c r="H113" s="176">
        <v>10</v>
      </c>
      <c r="I113" s="36">
        <f>IF(LEFT(C113,5)="Đồ án",1, IF(LEFT(C113,3)="TH ",IF(H113&gt;=36,1.4,IF(H113&gt;=31,1.2,IF(H113&gt;=26,1.1,IF(H113&gt;=25,1,IF(H113&gt;=20,0.85,0.75))))),IF(RIGHT(C113,9)="XÝ nghiÖp",IF(E113&gt;=25,1,IF(E113&gt;=15,0.7,0.5)),IF(E113&gt;=150,1.3,IF(E113&gt;=101,1.2,IF(E113&gt;=61,1.1,1))))))</f>
        <v>1</v>
      </c>
      <c r="J113" s="37">
        <f t="shared" si="11"/>
        <v>20</v>
      </c>
      <c r="K113" s="38">
        <f>VLOOKUP(B113,'TINH TOAN'!$A$2:$C$46,3,0)</f>
        <v>355.88</v>
      </c>
      <c r="L113" s="161"/>
      <c r="M113" s="161"/>
      <c r="N113" s="161"/>
      <c r="O113" s="162"/>
      <c r="P113" s="158" t="s">
        <v>134</v>
      </c>
      <c r="Q113" s="162"/>
      <c r="R113" s="162"/>
      <c r="S113" s="162"/>
      <c r="T113" s="162"/>
      <c r="U113" s="162"/>
      <c r="V113" s="162"/>
      <c r="W113" s="162"/>
      <c r="X113" s="162"/>
      <c r="Y113" s="177"/>
      <c r="Z113" s="177"/>
      <c r="AA113" s="177"/>
      <c r="AB113" s="177"/>
      <c r="AC113" s="177"/>
      <c r="AD113" s="177"/>
      <c r="AE113" s="177"/>
      <c r="AF113" s="177"/>
      <c r="AG113" s="162"/>
      <c r="AH113" s="162"/>
      <c r="AI113" s="162"/>
      <c r="AJ113" s="162"/>
      <c r="AK113" s="162"/>
      <c r="AL113" s="162"/>
      <c r="AM113" s="162"/>
      <c r="AN113" s="162"/>
      <c r="AO113" s="162"/>
      <c r="AP113" s="162"/>
      <c r="AQ113" s="162"/>
      <c r="AR113" s="37"/>
      <c r="AS113" s="37"/>
      <c r="AT113" s="37"/>
      <c r="AU113" s="37"/>
      <c r="AV113" s="37"/>
      <c r="AW113" s="37"/>
      <c r="AX113" s="37"/>
      <c r="AY113" s="37"/>
      <c r="AZ113" s="37"/>
      <c r="BA113" s="37"/>
      <c r="BB113" s="37"/>
      <c r="BC113" s="37"/>
      <c r="BD113" s="37"/>
      <c r="BE113" s="37"/>
      <c r="BF113" s="37"/>
      <c r="BG113" s="37"/>
    </row>
    <row r="114" spans="1:59" ht="15">
      <c r="A114" s="185"/>
      <c r="B114" s="156" t="s">
        <v>82</v>
      </c>
      <c r="C114" s="196" t="s">
        <v>600</v>
      </c>
      <c r="D114" s="176">
        <v>2</v>
      </c>
      <c r="E114" s="68">
        <v>45</v>
      </c>
      <c r="F114" s="176">
        <v>101146</v>
      </c>
      <c r="G114" s="176" t="s">
        <v>537</v>
      </c>
      <c r="H114" s="176">
        <v>17</v>
      </c>
      <c r="I114" s="193">
        <v>1</v>
      </c>
      <c r="J114" s="194">
        <f t="shared" si="11"/>
        <v>40</v>
      </c>
      <c r="K114" s="156">
        <f>VLOOKUP(B114,'TINH TOAN'!$A$2:$C$46,3,0)</f>
        <v>487.34000000000003</v>
      </c>
      <c r="L114" s="156" t="s">
        <v>601</v>
      </c>
      <c r="M114" s="161"/>
      <c r="N114" s="161"/>
      <c r="O114" s="176">
        <v>4</v>
      </c>
      <c r="P114" s="176">
        <v>4</v>
      </c>
      <c r="Q114" s="176">
        <v>4</v>
      </c>
      <c r="R114" s="176">
        <v>4</v>
      </c>
      <c r="S114" s="176">
        <v>4</v>
      </c>
      <c r="T114" s="176">
        <v>4</v>
      </c>
      <c r="U114" s="176">
        <v>4</v>
      </c>
      <c r="V114" s="176">
        <v>4</v>
      </c>
      <c r="W114" s="176">
        <v>4</v>
      </c>
      <c r="X114" s="176">
        <v>4</v>
      </c>
      <c r="Y114" s="176">
        <v>4</v>
      </c>
      <c r="Z114" s="197"/>
      <c r="AA114" s="197"/>
      <c r="AB114" s="197"/>
      <c r="AC114" s="197"/>
      <c r="AD114" s="197"/>
      <c r="AE114" s="197"/>
      <c r="AF114" s="197"/>
      <c r="AG114" s="192"/>
      <c r="AH114" s="192"/>
      <c r="AI114" s="192"/>
      <c r="AJ114" s="192"/>
      <c r="AK114" s="192"/>
      <c r="AL114" s="162"/>
      <c r="AM114" s="162"/>
      <c r="AN114" s="162"/>
      <c r="AO114" s="162"/>
      <c r="AP114" s="162"/>
      <c r="AQ114" s="162"/>
      <c r="AR114" s="15"/>
      <c r="AS114" s="15"/>
      <c r="AT114" s="15"/>
      <c r="AU114" s="15"/>
      <c r="AV114" s="15"/>
      <c r="AW114" s="15"/>
      <c r="AX114" s="4"/>
      <c r="AY114" s="4"/>
      <c r="AZ114" s="163"/>
      <c r="BA114" s="4"/>
      <c r="BB114" s="16"/>
      <c r="BC114" s="16"/>
      <c r="BD114" s="16"/>
      <c r="BE114" s="16"/>
      <c r="BF114" s="16"/>
      <c r="BG114" s="16"/>
    </row>
    <row r="115" spans="1:59" ht="12.75">
      <c r="A115" s="185"/>
      <c r="B115" s="156" t="s">
        <v>82</v>
      </c>
      <c r="C115" s="176" t="s">
        <v>602</v>
      </c>
      <c r="D115" s="176">
        <v>1</v>
      </c>
      <c r="E115" s="68">
        <v>32</v>
      </c>
      <c r="F115" s="176">
        <v>101146</v>
      </c>
      <c r="G115" s="176" t="s">
        <v>537</v>
      </c>
      <c r="H115" s="176">
        <v>17</v>
      </c>
      <c r="I115" s="193">
        <v>0.75</v>
      </c>
      <c r="J115" s="194">
        <f t="shared" si="11"/>
        <v>14</v>
      </c>
      <c r="K115" s="156">
        <f>VLOOKUP(B115,'TINH TOAN'!$A$2:$C$46,3,0)</f>
        <v>487.34000000000003</v>
      </c>
      <c r="L115" s="161"/>
      <c r="M115" s="161"/>
      <c r="N115" s="161"/>
      <c r="O115" s="192"/>
      <c r="P115" s="176"/>
      <c r="Q115" s="176"/>
      <c r="R115" s="176">
        <v>4</v>
      </c>
      <c r="S115" s="176">
        <v>4</v>
      </c>
      <c r="T115" s="176">
        <v>4</v>
      </c>
      <c r="U115" s="176">
        <v>4</v>
      </c>
      <c r="V115" s="176">
        <v>4</v>
      </c>
      <c r="W115" s="176">
        <v>4</v>
      </c>
      <c r="X115" s="176">
        <v>4</v>
      </c>
      <c r="Y115" s="176">
        <v>4</v>
      </c>
      <c r="Z115" s="197"/>
      <c r="AA115" s="197"/>
      <c r="AB115" s="197"/>
      <c r="AC115" s="197"/>
      <c r="AD115" s="197"/>
      <c r="AE115" s="197"/>
      <c r="AF115" s="197"/>
      <c r="AG115" s="192"/>
      <c r="AH115" s="192"/>
      <c r="AI115" s="192"/>
      <c r="AJ115" s="192"/>
      <c r="AK115" s="192"/>
      <c r="AL115" s="162"/>
      <c r="AM115" s="162"/>
      <c r="AN115" s="162"/>
      <c r="AO115" s="162"/>
      <c r="AP115" s="162"/>
      <c r="AQ115" s="162"/>
      <c r="AR115" s="15"/>
      <c r="AS115" s="15"/>
      <c r="AT115" s="15"/>
      <c r="AU115" s="15"/>
      <c r="AV115" s="15"/>
      <c r="AW115" s="15"/>
      <c r="AX115" s="4" t="s">
        <v>25</v>
      </c>
      <c r="AY115" s="4">
        <v>62</v>
      </c>
      <c r="AZ115" s="163"/>
      <c r="BA115" s="4">
        <v>94</v>
      </c>
      <c r="BB115" s="16">
        <v>101135</v>
      </c>
      <c r="BC115" s="16">
        <v>101135</v>
      </c>
      <c r="BD115" s="16" t="e">
        <v>#REF!</v>
      </c>
      <c r="BE115" s="16" t="e">
        <v>#REF!</v>
      </c>
      <c r="BF115" s="16" t="e">
        <v>#REF!</v>
      </c>
      <c r="BG115" s="16">
        <v>211999030</v>
      </c>
    </row>
    <row r="116" spans="1:59" ht="12.75">
      <c r="A116" s="16">
        <v>5</v>
      </c>
      <c r="B116" s="156" t="s">
        <v>45</v>
      </c>
      <c r="C116" s="158" t="s">
        <v>603</v>
      </c>
      <c r="D116" s="158">
        <v>3</v>
      </c>
      <c r="E116" s="32">
        <f t="shared" ref="E116:E166" si="31">IF(LEFT(C116,3)="TH ",D116*32,D116*22.5)</f>
        <v>67.5</v>
      </c>
      <c r="F116" s="158">
        <v>101146</v>
      </c>
      <c r="G116" s="158" t="s">
        <v>537</v>
      </c>
      <c r="H116" s="158">
        <v>17</v>
      </c>
      <c r="I116" s="36">
        <f t="shared" ref="I116:I117" si="32">IF(LEFT(C116,3)="TH ",IF(H116&gt;=36,1.4,IF(H116&gt;=31,1.2,IF(H116&gt;=26,1.1,IF(H116&gt;=25,1,IF(H116&gt;=20,0.85,0.75))))),IF(RIGHT(C116,9)="XÝ nghiÖp",IF(E116&gt;=25,1,IF(E116&gt;=15,0.7,0.5)),IF(E116&gt;=150,1.3,IF(E116&gt;=101,1.2,IF(E116&gt;=61,1.1,1)))))</f>
        <v>1.1000000000000001</v>
      </c>
      <c r="J116" s="37">
        <f t="shared" si="11"/>
        <v>65</v>
      </c>
      <c r="K116" s="38">
        <f>VLOOKUP(B116,'TINH TOAN'!$A$2:$C$46,3,0)</f>
        <v>373.72</v>
      </c>
      <c r="L116" s="156"/>
      <c r="M116" s="161"/>
      <c r="N116" s="161"/>
      <c r="O116" s="158">
        <v>4</v>
      </c>
      <c r="P116" s="158">
        <v>4</v>
      </c>
      <c r="Q116" s="158">
        <v>4</v>
      </c>
      <c r="R116" s="158">
        <v>4</v>
      </c>
      <c r="S116" s="158">
        <v>4</v>
      </c>
      <c r="T116" s="158">
        <v>4</v>
      </c>
      <c r="U116" s="158">
        <v>4</v>
      </c>
      <c r="V116" s="158">
        <v>4</v>
      </c>
      <c r="W116" s="158">
        <v>4</v>
      </c>
      <c r="X116" s="158">
        <v>4</v>
      </c>
      <c r="Y116" s="158">
        <v>4</v>
      </c>
      <c r="Z116" s="177"/>
      <c r="AA116" s="177"/>
      <c r="AB116" s="177"/>
      <c r="AC116" s="177"/>
      <c r="AD116" s="162"/>
      <c r="AE116" s="162"/>
      <c r="AF116" s="162"/>
      <c r="AG116" s="162"/>
      <c r="AH116" s="162"/>
      <c r="AI116" s="162"/>
      <c r="AJ116" s="162"/>
      <c r="AK116" s="162"/>
      <c r="AL116" s="162"/>
      <c r="AM116" s="162"/>
      <c r="AN116" s="162"/>
      <c r="AO116" s="162"/>
      <c r="AP116" s="162"/>
      <c r="AQ116" s="162"/>
      <c r="AR116" s="15"/>
      <c r="AS116" s="15"/>
      <c r="AT116" s="15"/>
      <c r="AU116" s="15"/>
      <c r="AV116" s="15"/>
      <c r="AW116" s="15"/>
      <c r="AX116" s="108"/>
      <c r="AY116" s="108"/>
      <c r="AZ116" s="108"/>
      <c r="BA116" s="108"/>
      <c r="BB116" s="108"/>
      <c r="BC116" s="108"/>
      <c r="BD116" s="108"/>
      <c r="BE116" s="108"/>
      <c r="BF116" s="108"/>
      <c r="BG116" s="108"/>
    </row>
    <row r="117" spans="1:59" ht="12.75">
      <c r="A117" s="16">
        <v>5</v>
      </c>
      <c r="B117" s="156" t="s">
        <v>45</v>
      </c>
      <c r="C117" s="158" t="s">
        <v>604</v>
      </c>
      <c r="D117" s="158">
        <v>1</v>
      </c>
      <c r="E117" s="32">
        <f t="shared" si="31"/>
        <v>32</v>
      </c>
      <c r="F117" s="158">
        <v>101146</v>
      </c>
      <c r="G117" s="158" t="s">
        <v>537</v>
      </c>
      <c r="H117" s="158">
        <v>17</v>
      </c>
      <c r="I117" s="36">
        <f t="shared" si="32"/>
        <v>0.75</v>
      </c>
      <c r="J117" s="37">
        <f t="shared" si="11"/>
        <v>14</v>
      </c>
      <c r="K117" s="38">
        <f>VLOOKUP(B117,'TINH TOAN'!$A$2:$C$46,3,0)</f>
        <v>373.72</v>
      </c>
      <c r="L117" s="156" t="s">
        <v>605</v>
      </c>
      <c r="M117" s="161"/>
      <c r="N117" s="161"/>
      <c r="O117" s="162"/>
      <c r="P117" s="162"/>
      <c r="Q117" s="162"/>
      <c r="R117" s="158">
        <v>4</v>
      </c>
      <c r="S117" s="158">
        <v>4</v>
      </c>
      <c r="T117" s="158">
        <v>4</v>
      </c>
      <c r="U117" s="158">
        <v>4</v>
      </c>
      <c r="V117" s="158">
        <v>4</v>
      </c>
      <c r="W117" s="158">
        <v>4</v>
      </c>
      <c r="X117" s="158">
        <v>4</v>
      </c>
      <c r="Y117" s="158">
        <v>4</v>
      </c>
      <c r="Z117" s="177"/>
      <c r="AA117" s="177"/>
      <c r="AB117" s="177"/>
      <c r="AC117" s="177"/>
      <c r="AD117" s="162"/>
      <c r="AE117" s="162"/>
      <c r="AF117" s="162"/>
      <c r="AG117" s="162"/>
      <c r="AH117" s="162"/>
      <c r="AI117" s="162"/>
      <c r="AJ117" s="162"/>
      <c r="AK117" s="162"/>
      <c r="AL117" s="162"/>
      <c r="AM117" s="162"/>
      <c r="AN117" s="162"/>
      <c r="AO117" s="162"/>
      <c r="AP117" s="162"/>
      <c r="AQ117" s="162"/>
      <c r="AR117" s="15"/>
      <c r="AS117" s="15"/>
      <c r="AT117" s="15"/>
      <c r="AU117" s="15"/>
      <c r="AV117" s="15"/>
      <c r="AW117" s="15"/>
      <c r="AX117" s="108"/>
      <c r="AY117" s="108"/>
      <c r="AZ117" s="108"/>
      <c r="BA117" s="108"/>
      <c r="BB117" s="108"/>
      <c r="BC117" s="108"/>
      <c r="BD117" s="108"/>
      <c r="BE117" s="108"/>
      <c r="BF117" s="108"/>
      <c r="BG117" s="108"/>
    </row>
    <row r="118" spans="1:59" ht="12.75">
      <c r="A118" s="16">
        <v>6</v>
      </c>
      <c r="B118" s="156" t="s">
        <v>45</v>
      </c>
      <c r="C118" s="158" t="s">
        <v>341</v>
      </c>
      <c r="D118" s="158">
        <v>3</v>
      </c>
      <c r="E118" s="32">
        <f t="shared" si="31"/>
        <v>67.5</v>
      </c>
      <c r="F118" s="158">
        <v>101146</v>
      </c>
      <c r="G118" s="158" t="s">
        <v>537</v>
      </c>
      <c r="H118" s="176">
        <v>10</v>
      </c>
      <c r="I118" s="36">
        <f>IF(LEFT(C118,5)="Đồ án",1, IF(LEFT(C118,3)="TH ",IF(H118&gt;=36,1.4,IF(H118&gt;=31,1.2,IF(H118&gt;=26,1.1,IF(H118&gt;=25,1,IF(H118&gt;=20,0.85,0.75))))),IF(RIGHT(C118,9)="XÝ nghiÖp",IF(E118&gt;=25,1,IF(E118&gt;=15,0.7,0.5)),IF(E118&gt;=150,1.3,IF(E118&gt;=101,1.2,IF(E118&gt;=61,1.1,1))))))</f>
        <v>1</v>
      </c>
      <c r="J118" s="37">
        <f t="shared" si="11"/>
        <v>20</v>
      </c>
      <c r="K118" s="38">
        <f>VLOOKUP(B118,'TINH TOAN'!$A$2:$C$46,3,0)</f>
        <v>373.72</v>
      </c>
      <c r="L118" s="161"/>
      <c r="M118" s="161"/>
      <c r="N118" s="161"/>
      <c r="O118" s="162"/>
      <c r="P118" s="158" t="s">
        <v>134</v>
      </c>
      <c r="Q118" s="162"/>
      <c r="R118" s="162"/>
      <c r="S118" s="162"/>
      <c r="T118" s="162"/>
      <c r="U118" s="162"/>
      <c r="V118" s="162"/>
      <c r="W118" s="162"/>
      <c r="X118" s="162"/>
      <c r="Y118" s="177"/>
      <c r="Z118" s="177"/>
      <c r="AA118" s="177"/>
      <c r="AB118" s="177"/>
      <c r="AC118" s="177"/>
      <c r="AD118" s="177"/>
      <c r="AE118" s="177"/>
      <c r="AF118" s="177"/>
      <c r="AG118" s="162"/>
      <c r="AH118" s="162"/>
      <c r="AI118" s="162"/>
      <c r="AJ118" s="162"/>
      <c r="AK118" s="162"/>
      <c r="AL118" s="162"/>
      <c r="AM118" s="162"/>
      <c r="AN118" s="162"/>
      <c r="AO118" s="162"/>
      <c r="AP118" s="162"/>
      <c r="AQ118" s="162"/>
      <c r="AR118" s="15"/>
      <c r="AS118" s="15"/>
      <c r="AT118" s="15"/>
      <c r="AU118" s="15"/>
      <c r="AV118" s="15"/>
      <c r="AW118" s="15"/>
      <c r="AX118" s="108"/>
      <c r="AY118" s="108"/>
      <c r="AZ118" s="108"/>
      <c r="BA118" s="108"/>
      <c r="BB118" s="108"/>
      <c r="BC118" s="108"/>
      <c r="BD118" s="108"/>
      <c r="BE118" s="108"/>
      <c r="BF118" s="108"/>
      <c r="BG118" s="108"/>
    </row>
    <row r="119" spans="1:59" ht="12.75">
      <c r="A119" s="16">
        <v>6</v>
      </c>
      <c r="B119" s="156" t="s">
        <v>169</v>
      </c>
      <c r="C119" s="158" t="s">
        <v>402</v>
      </c>
      <c r="D119" s="158">
        <v>3</v>
      </c>
      <c r="E119" s="32">
        <f t="shared" si="31"/>
        <v>67.5</v>
      </c>
      <c r="F119" s="158">
        <v>101151</v>
      </c>
      <c r="G119" s="158" t="s">
        <v>537</v>
      </c>
      <c r="H119" s="158">
        <v>52</v>
      </c>
      <c r="I119" s="36">
        <f t="shared" ref="I119:I146" si="33">IF(LEFT(C119,3)="TH ",IF(H119&gt;=36,1.4,IF(H119&gt;=31,1.2,IF(H119&gt;=26,1.1,IF(H119&gt;=25,1,IF(H119&gt;=20,0.85,0.75))))),IF(RIGHT(C119,9)="XÝ nghiÖp",IF(E119&gt;=25,1,IF(E119&gt;=15,0.7,0.5)),IF(E119&gt;=150,1.3,IF(E119&gt;=101,1.2,IF(E119&gt;=61,1.1,1)))))</f>
        <v>1.1000000000000001</v>
      </c>
      <c r="J119" s="37">
        <f t="shared" si="11"/>
        <v>65</v>
      </c>
      <c r="K119" s="38">
        <f>VLOOKUP(B119,'TINH TOAN'!$A$2:$C$46,3,0)</f>
        <v>126.72</v>
      </c>
      <c r="L119" s="161"/>
      <c r="M119" s="161"/>
      <c r="N119" s="161"/>
      <c r="O119" s="158">
        <v>4</v>
      </c>
      <c r="P119" s="158">
        <v>4</v>
      </c>
      <c r="Q119" s="158">
        <v>4</v>
      </c>
      <c r="R119" s="158">
        <v>4</v>
      </c>
      <c r="S119" s="158">
        <v>4</v>
      </c>
      <c r="T119" s="158">
        <v>4</v>
      </c>
      <c r="U119" s="158">
        <v>4</v>
      </c>
      <c r="V119" s="158">
        <v>4</v>
      </c>
      <c r="W119" s="158">
        <v>4</v>
      </c>
      <c r="X119" s="158">
        <v>4</v>
      </c>
      <c r="Y119" s="158">
        <v>4</v>
      </c>
      <c r="Z119" s="158">
        <v>4</v>
      </c>
      <c r="AA119" s="158">
        <v>4</v>
      </c>
      <c r="AB119" s="158">
        <v>4</v>
      </c>
      <c r="AC119" s="158">
        <v>4</v>
      </c>
      <c r="AD119" s="177"/>
      <c r="AE119" s="158">
        <v>4</v>
      </c>
      <c r="AF119" s="158">
        <v>4</v>
      </c>
      <c r="AG119" s="177"/>
      <c r="AH119" s="177"/>
      <c r="AI119" s="162"/>
      <c r="AJ119" s="162"/>
      <c r="AK119" s="162"/>
      <c r="AL119" s="162"/>
      <c r="AM119" s="162"/>
      <c r="AN119" s="162"/>
      <c r="AO119" s="162"/>
      <c r="AP119" s="162"/>
      <c r="AQ119" s="162"/>
      <c r="AR119" s="15"/>
      <c r="AS119" s="15"/>
      <c r="AT119" s="15"/>
      <c r="AU119" s="15"/>
      <c r="AV119" s="15"/>
      <c r="AW119" s="15"/>
      <c r="AX119" s="108"/>
      <c r="AY119" s="108"/>
      <c r="AZ119" s="108"/>
      <c r="BA119" s="108"/>
      <c r="BB119" s="108"/>
      <c r="BC119" s="108"/>
      <c r="BD119" s="108"/>
      <c r="BE119" s="108"/>
      <c r="BF119" s="108"/>
      <c r="BG119" s="108"/>
    </row>
    <row r="120" spans="1:59" ht="12.75">
      <c r="A120" s="16">
        <v>6</v>
      </c>
      <c r="B120" s="156" t="s">
        <v>169</v>
      </c>
      <c r="C120" s="158" t="s">
        <v>403</v>
      </c>
      <c r="D120" s="158">
        <v>1</v>
      </c>
      <c r="E120" s="32">
        <f t="shared" si="31"/>
        <v>32</v>
      </c>
      <c r="F120" s="158">
        <v>101151</v>
      </c>
      <c r="G120" s="158" t="s">
        <v>537</v>
      </c>
      <c r="H120" s="158">
        <v>26</v>
      </c>
      <c r="I120" s="36">
        <f t="shared" si="33"/>
        <v>1.1000000000000001</v>
      </c>
      <c r="J120" s="37">
        <f t="shared" si="11"/>
        <v>21</v>
      </c>
      <c r="K120" s="38">
        <f>VLOOKUP(B120,'TINH TOAN'!$A$2:$C$46,3,0)</f>
        <v>126.72</v>
      </c>
      <c r="L120" s="161"/>
      <c r="M120" s="161"/>
      <c r="N120" s="161"/>
      <c r="O120" s="162"/>
      <c r="P120" s="162"/>
      <c r="Q120" s="162"/>
      <c r="R120" s="162"/>
      <c r="S120" s="162"/>
      <c r="T120" s="162"/>
      <c r="U120" s="162"/>
      <c r="V120" s="162"/>
      <c r="W120" s="162"/>
      <c r="X120" s="158">
        <v>4</v>
      </c>
      <c r="Y120" s="158">
        <v>4</v>
      </c>
      <c r="Z120" s="158">
        <v>4</v>
      </c>
      <c r="AA120" s="158">
        <v>4</v>
      </c>
      <c r="AB120" s="158">
        <v>4</v>
      </c>
      <c r="AC120" s="158">
        <v>4</v>
      </c>
      <c r="AD120" s="177"/>
      <c r="AE120" s="158">
        <v>4</v>
      </c>
      <c r="AF120" s="158">
        <v>4</v>
      </c>
      <c r="AG120" s="177"/>
      <c r="AH120" s="177"/>
      <c r="AI120" s="162"/>
      <c r="AJ120" s="162"/>
      <c r="AK120" s="162"/>
      <c r="AL120" s="162"/>
      <c r="AM120" s="162"/>
      <c r="AN120" s="162"/>
      <c r="AO120" s="162"/>
      <c r="AP120" s="162"/>
      <c r="AQ120" s="162"/>
      <c r="AR120" s="15"/>
      <c r="AS120" s="15"/>
      <c r="AT120" s="15"/>
      <c r="AU120" s="15"/>
      <c r="AV120" s="15"/>
      <c r="AW120" s="15"/>
      <c r="AX120" s="108"/>
      <c r="AY120" s="108"/>
      <c r="AZ120" s="108"/>
      <c r="BA120" s="108"/>
      <c r="BB120" s="108"/>
      <c r="BC120" s="108"/>
      <c r="BD120" s="108"/>
      <c r="BE120" s="108"/>
      <c r="BF120" s="108"/>
      <c r="BG120" s="108"/>
    </row>
    <row r="121" spans="1:59" ht="12.75">
      <c r="A121" s="16">
        <v>6</v>
      </c>
      <c r="B121" s="156" t="s">
        <v>169</v>
      </c>
      <c r="C121" s="158" t="s">
        <v>403</v>
      </c>
      <c r="D121" s="158">
        <v>1</v>
      </c>
      <c r="E121" s="32">
        <f t="shared" si="31"/>
        <v>32</v>
      </c>
      <c r="F121" s="158">
        <v>101151</v>
      </c>
      <c r="G121" s="158" t="s">
        <v>537</v>
      </c>
      <c r="H121" s="158">
        <v>26</v>
      </c>
      <c r="I121" s="36">
        <f t="shared" si="33"/>
        <v>1.1000000000000001</v>
      </c>
      <c r="J121" s="37">
        <f t="shared" si="11"/>
        <v>21</v>
      </c>
      <c r="K121" s="38">
        <f>VLOOKUP(B121,'TINH TOAN'!$A$2:$C$46,3,0)</f>
        <v>126.72</v>
      </c>
      <c r="L121" s="161"/>
      <c r="M121" s="161"/>
      <c r="N121" s="161"/>
      <c r="O121" s="162"/>
      <c r="P121" s="162"/>
      <c r="Q121" s="162"/>
      <c r="R121" s="162"/>
      <c r="S121" s="162"/>
      <c r="T121" s="162"/>
      <c r="U121" s="162"/>
      <c r="V121" s="162"/>
      <c r="W121" s="162"/>
      <c r="X121" s="158">
        <v>4</v>
      </c>
      <c r="Y121" s="158">
        <v>4</v>
      </c>
      <c r="Z121" s="158">
        <v>4</v>
      </c>
      <c r="AA121" s="158">
        <v>4</v>
      </c>
      <c r="AB121" s="158">
        <v>4</v>
      </c>
      <c r="AC121" s="158">
        <v>4</v>
      </c>
      <c r="AD121" s="177"/>
      <c r="AE121" s="158">
        <v>4</v>
      </c>
      <c r="AF121" s="158">
        <v>4</v>
      </c>
      <c r="AG121" s="177"/>
      <c r="AH121" s="177"/>
      <c r="AI121" s="162"/>
      <c r="AJ121" s="162"/>
      <c r="AK121" s="162"/>
      <c r="AL121" s="162"/>
      <c r="AM121" s="162"/>
      <c r="AN121" s="162"/>
      <c r="AO121" s="162"/>
      <c r="AP121" s="162"/>
      <c r="AQ121" s="162"/>
      <c r="AR121" s="37"/>
      <c r="AS121" s="37"/>
      <c r="AT121" s="37"/>
      <c r="AU121" s="37"/>
      <c r="AV121" s="37"/>
      <c r="AW121" s="37"/>
      <c r="AX121" s="37"/>
      <c r="AY121" s="37"/>
      <c r="AZ121" s="37"/>
      <c r="BA121" s="37"/>
      <c r="BB121" s="37"/>
      <c r="BC121" s="37"/>
      <c r="BD121" s="37"/>
      <c r="BE121" s="37"/>
      <c r="BF121" s="37"/>
      <c r="BG121" s="37"/>
    </row>
    <row r="122" spans="1:59" ht="12.75">
      <c r="A122" s="16">
        <v>5</v>
      </c>
      <c r="B122" s="156" t="s">
        <v>77</v>
      </c>
      <c r="C122" s="158" t="s">
        <v>447</v>
      </c>
      <c r="D122" s="158">
        <v>3</v>
      </c>
      <c r="E122" s="32">
        <f t="shared" si="31"/>
        <v>67.5</v>
      </c>
      <c r="F122" s="158">
        <v>101151</v>
      </c>
      <c r="G122" s="158" t="s">
        <v>537</v>
      </c>
      <c r="H122" s="176">
        <v>10</v>
      </c>
      <c r="I122" s="36">
        <f t="shared" si="33"/>
        <v>1.1000000000000001</v>
      </c>
      <c r="J122" s="37">
        <f t="shared" si="11"/>
        <v>20</v>
      </c>
      <c r="K122" s="38">
        <f>VLOOKUP(B122,'TINH TOAN'!$A$2:$C$46,3,0)</f>
        <v>384.72</v>
      </c>
      <c r="L122" s="161"/>
      <c r="M122" s="161"/>
      <c r="N122" s="161"/>
      <c r="O122" s="162"/>
      <c r="P122" s="158" t="s">
        <v>134</v>
      </c>
      <c r="Q122" s="162"/>
      <c r="R122" s="162"/>
      <c r="S122" s="162"/>
      <c r="T122" s="162"/>
      <c r="U122" s="162"/>
      <c r="V122" s="177"/>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37"/>
      <c r="AS122" s="37"/>
      <c r="AT122" s="37"/>
      <c r="AU122" s="37"/>
      <c r="AV122" s="37"/>
      <c r="AW122" s="37"/>
      <c r="AX122" s="37"/>
      <c r="AY122" s="37"/>
      <c r="AZ122" s="37"/>
      <c r="BA122" s="37"/>
      <c r="BB122" s="37"/>
      <c r="BC122" s="37"/>
      <c r="BD122" s="37"/>
      <c r="BE122" s="37"/>
      <c r="BF122" s="37"/>
      <c r="BG122" s="37"/>
    </row>
    <row r="123" spans="1:59" ht="12.75">
      <c r="A123" s="16">
        <v>3</v>
      </c>
      <c r="B123" s="156" t="s">
        <v>85</v>
      </c>
      <c r="C123" s="158" t="s">
        <v>606</v>
      </c>
      <c r="D123" s="158">
        <v>2</v>
      </c>
      <c r="E123" s="32">
        <f t="shared" si="31"/>
        <v>45</v>
      </c>
      <c r="F123" s="158">
        <v>101151</v>
      </c>
      <c r="G123" s="158" t="s">
        <v>537</v>
      </c>
      <c r="H123" s="158">
        <v>48</v>
      </c>
      <c r="I123" s="36">
        <f t="shared" si="33"/>
        <v>1</v>
      </c>
      <c r="J123" s="37">
        <f t="shared" si="11"/>
        <v>40</v>
      </c>
      <c r="K123" s="38">
        <f>VLOOKUP(B123,'TINH TOAN'!$A$2:$C$46,3,0)</f>
        <v>394.94000000000005</v>
      </c>
      <c r="L123" s="161"/>
      <c r="M123" s="161"/>
      <c r="N123" s="161"/>
      <c r="O123" s="158">
        <v>4</v>
      </c>
      <c r="P123" s="158">
        <v>4</v>
      </c>
      <c r="Q123" s="158">
        <v>4</v>
      </c>
      <c r="R123" s="158">
        <v>4</v>
      </c>
      <c r="S123" s="158">
        <v>4</v>
      </c>
      <c r="T123" s="158">
        <v>4</v>
      </c>
      <c r="U123" s="158">
        <v>4</v>
      </c>
      <c r="V123" s="158">
        <v>4</v>
      </c>
      <c r="W123" s="158">
        <v>4</v>
      </c>
      <c r="X123" s="158">
        <v>4</v>
      </c>
      <c r="Y123" s="158">
        <v>4</v>
      </c>
      <c r="Z123" s="162"/>
      <c r="AA123" s="177"/>
      <c r="AB123" s="177"/>
      <c r="AC123" s="177"/>
      <c r="AD123" s="177"/>
      <c r="AE123" s="162"/>
      <c r="AF123" s="162"/>
      <c r="AG123" s="162"/>
      <c r="AH123" s="162"/>
      <c r="AI123" s="162"/>
      <c r="AJ123" s="162"/>
      <c r="AK123" s="162"/>
      <c r="AL123" s="162"/>
      <c r="AM123" s="162"/>
      <c r="AN123" s="162"/>
      <c r="AO123" s="162"/>
      <c r="AP123" s="162"/>
      <c r="AQ123" s="162"/>
      <c r="AR123" s="37"/>
      <c r="AS123" s="37"/>
      <c r="AT123" s="37"/>
      <c r="AU123" s="37"/>
      <c r="AV123" s="37"/>
      <c r="AW123" s="37"/>
      <c r="AX123" s="37"/>
      <c r="AY123" s="37"/>
      <c r="AZ123" s="37"/>
      <c r="BA123" s="37"/>
      <c r="BB123" s="37"/>
      <c r="BC123" s="37"/>
      <c r="BD123" s="37"/>
      <c r="BE123" s="37"/>
      <c r="BF123" s="37"/>
      <c r="BG123" s="37"/>
    </row>
    <row r="124" spans="1:59" ht="12.75">
      <c r="A124" s="16">
        <v>4</v>
      </c>
      <c r="B124" s="156" t="s">
        <v>85</v>
      </c>
      <c r="C124" s="158" t="s">
        <v>607</v>
      </c>
      <c r="D124" s="158">
        <v>1</v>
      </c>
      <c r="E124" s="32">
        <f t="shared" si="31"/>
        <v>32</v>
      </c>
      <c r="F124" s="158">
        <v>101151</v>
      </c>
      <c r="G124" s="158" t="s">
        <v>537</v>
      </c>
      <c r="H124" s="158">
        <v>24</v>
      </c>
      <c r="I124" s="36">
        <f t="shared" si="33"/>
        <v>0.85</v>
      </c>
      <c r="J124" s="37">
        <f t="shared" si="11"/>
        <v>16</v>
      </c>
      <c r="K124" s="38">
        <f>VLOOKUP(B124,'TINH TOAN'!$A$2:$C$46,3,0)</f>
        <v>394.94000000000005</v>
      </c>
      <c r="L124" s="161"/>
      <c r="M124" s="161"/>
      <c r="N124" s="161"/>
      <c r="O124" s="162"/>
      <c r="P124" s="162"/>
      <c r="Q124" s="162"/>
      <c r="R124" s="158">
        <v>4</v>
      </c>
      <c r="S124" s="158">
        <v>4</v>
      </c>
      <c r="T124" s="158">
        <v>4</v>
      </c>
      <c r="U124" s="158">
        <v>4</v>
      </c>
      <c r="V124" s="158">
        <v>4</v>
      </c>
      <c r="W124" s="158">
        <v>4</v>
      </c>
      <c r="X124" s="158">
        <v>4</v>
      </c>
      <c r="Y124" s="158">
        <v>4</v>
      </c>
      <c r="Z124" s="162"/>
      <c r="AA124" s="162"/>
      <c r="AB124" s="162"/>
      <c r="AC124" s="162"/>
      <c r="AD124" s="162"/>
      <c r="AE124" s="162"/>
      <c r="AF124" s="162"/>
      <c r="AG124" s="162"/>
      <c r="AH124" s="162"/>
      <c r="AI124" s="162"/>
      <c r="AJ124" s="162"/>
      <c r="AK124" s="162"/>
      <c r="AL124" s="162"/>
      <c r="AM124" s="162"/>
      <c r="AN124" s="162"/>
      <c r="AO124" s="162"/>
      <c r="AP124" s="162"/>
      <c r="AQ124" s="162"/>
      <c r="AR124" s="37"/>
      <c r="AS124" s="37"/>
      <c r="AT124" s="37"/>
      <c r="AU124" s="37"/>
      <c r="AV124" s="37"/>
      <c r="AW124" s="37"/>
      <c r="AX124" s="37"/>
      <c r="AY124" s="37"/>
      <c r="AZ124" s="37"/>
      <c r="BA124" s="37"/>
      <c r="BB124" s="37"/>
      <c r="BC124" s="37"/>
      <c r="BD124" s="37"/>
      <c r="BE124" s="37"/>
      <c r="BF124" s="37"/>
      <c r="BG124" s="37"/>
    </row>
    <row r="125" spans="1:59" ht="12.75">
      <c r="A125" s="16">
        <v>5</v>
      </c>
      <c r="B125" s="156" t="s">
        <v>85</v>
      </c>
      <c r="C125" s="158" t="s">
        <v>607</v>
      </c>
      <c r="D125" s="158">
        <v>1</v>
      </c>
      <c r="E125" s="32">
        <f t="shared" si="31"/>
        <v>32</v>
      </c>
      <c r="F125" s="158">
        <v>101151</v>
      </c>
      <c r="G125" s="158" t="s">
        <v>537</v>
      </c>
      <c r="H125" s="158">
        <v>24</v>
      </c>
      <c r="I125" s="36">
        <f t="shared" si="33"/>
        <v>0.85</v>
      </c>
      <c r="J125" s="37">
        <f t="shared" si="11"/>
        <v>16</v>
      </c>
      <c r="K125" s="38">
        <f>VLOOKUP(B125,'TINH TOAN'!$A$2:$C$46,3,0)</f>
        <v>394.94000000000005</v>
      </c>
      <c r="L125" s="161"/>
      <c r="M125" s="161"/>
      <c r="N125" s="161"/>
      <c r="O125" s="162"/>
      <c r="P125" s="162"/>
      <c r="Q125" s="162"/>
      <c r="R125" s="158">
        <v>4</v>
      </c>
      <c r="S125" s="158">
        <v>4</v>
      </c>
      <c r="T125" s="158">
        <v>4</v>
      </c>
      <c r="U125" s="158">
        <v>4</v>
      </c>
      <c r="V125" s="158">
        <v>4</v>
      </c>
      <c r="W125" s="158">
        <v>4</v>
      </c>
      <c r="X125" s="158">
        <v>4</v>
      </c>
      <c r="Y125" s="158">
        <v>4</v>
      </c>
      <c r="Z125" s="162"/>
      <c r="AA125" s="162"/>
      <c r="AB125" s="162"/>
      <c r="AC125" s="162"/>
      <c r="AD125" s="162"/>
      <c r="AE125" s="162"/>
      <c r="AF125" s="162"/>
      <c r="AG125" s="162"/>
      <c r="AH125" s="162"/>
      <c r="AI125" s="162"/>
      <c r="AJ125" s="162"/>
      <c r="AK125" s="162"/>
      <c r="AL125" s="162"/>
      <c r="AM125" s="162"/>
      <c r="AN125" s="162"/>
      <c r="AO125" s="162"/>
      <c r="AP125" s="162"/>
      <c r="AQ125" s="162"/>
      <c r="AR125" s="37"/>
      <c r="AS125" s="37"/>
      <c r="AT125" s="37"/>
      <c r="AU125" s="37"/>
      <c r="AV125" s="37"/>
      <c r="AW125" s="37"/>
      <c r="AX125" s="37"/>
      <c r="AY125" s="37"/>
      <c r="AZ125" s="37"/>
      <c r="BA125" s="37"/>
      <c r="BB125" s="37"/>
      <c r="BC125" s="37"/>
      <c r="BD125" s="37"/>
      <c r="BE125" s="37"/>
      <c r="BF125" s="37"/>
      <c r="BG125" s="37"/>
    </row>
    <row r="126" spans="1:59" ht="12.75">
      <c r="A126" s="16">
        <v>6</v>
      </c>
      <c r="B126" s="156" t="s">
        <v>128</v>
      </c>
      <c r="C126" s="158" t="s">
        <v>447</v>
      </c>
      <c r="D126" s="158">
        <v>4</v>
      </c>
      <c r="E126" s="32">
        <f t="shared" si="31"/>
        <v>90</v>
      </c>
      <c r="F126" s="158">
        <v>101152</v>
      </c>
      <c r="G126" s="158" t="s">
        <v>537</v>
      </c>
      <c r="H126" s="176">
        <v>9</v>
      </c>
      <c r="I126" s="36">
        <f t="shared" si="33"/>
        <v>1.1000000000000001</v>
      </c>
      <c r="J126" s="37">
        <f t="shared" si="11"/>
        <v>18</v>
      </c>
      <c r="K126" s="38">
        <f>VLOOKUP(B126,'TINH TOAN'!$A$2:$C$46,3,0)</f>
        <v>365.24</v>
      </c>
      <c r="L126" s="161"/>
      <c r="M126" s="161"/>
      <c r="N126" s="161"/>
      <c r="O126" s="162"/>
      <c r="P126" s="158" t="s">
        <v>134</v>
      </c>
      <c r="Q126" s="162"/>
      <c r="R126" s="162"/>
      <c r="S126" s="162"/>
      <c r="T126" s="162"/>
      <c r="U126" s="162"/>
      <c r="V126" s="162"/>
      <c r="W126" s="162"/>
      <c r="X126" s="162"/>
      <c r="Y126" s="162"/>
      <c r="Z126" s="162"/>
      <c r="AA126" s="177"/>
      <c r="AB126" s="177"/>
      <c r="AC126" s="177"/>
      <c r="AD126" s="177"/>
      <c r="AE126" s="177"/>
      <c r="AF126" s="177"/>
      <c r="AG126" s="177"/>
      <c r="AH126" s="177"/>
      <c r="AI126" s="162"/>
      <c r="AJ126" s="162"/>
      <c r="AK126" s="162"/>
      <c r="AL126" s="162"/>
      <c r="AM126" s="162"/>
      <c r="AN126" s="162"/>
      <c r="AO126" s="162"/>
      <c r="AP126" s="162"/>
      <c r="AQ126" s="162"/>
      <c r="AR126" s="37"/>
      <c r="AS126" s="37"/>
      <c r="AT126" s="37"/>
      <c r="AU126" s="37"/>
      <c r="AV126" s="37"/>
      <c r="AW126" s="37"/>
      <c r="AX126" s="37"/>
      <c r="AY126" s="37"/>
      <c r="AZ126" s="37"/>
      <c r="BA126" s="37"/>
      <c r="BB126" s="37"/>
      <c r="BC126" s="37"/>
      <c r="BD126" s="37"/>
      <c r="BE126" s="37"/>
      <c r="BF126" s="37"/>
      <c r="BG126" s="37"/>
    </row>
    <row r="127" spans="1:59" ht="12.75">
      <c r="A127" s="16">
        <v>5</v>
      </c>
      <c r="B127" s="156" t="s">
        <v>149</v>
      </c>
      <c r="C127" s="158" t="s">
        <v>608</v>
      </c>
      <c r="D127" s="176">
        <v>1.5</v>
      </c>
      <c r="E127" s="32">
        <f t="shared" si="31"/>
        <v>33.75</v>
      </c>
      <c r="F127" s="158">
        <v>101152</v>
      </c>
      <c r="G127" s="158" t="s">
        <v>537</v>
      </c>
      <c r="H127" s="158">
        <v>28</v>
      </c>
      <c r="I127" s="36">
        <f t="shared" si="33"/>
        <v>1</v>
      </c>
      <c r="J127" s="37">
        <f t="shared" si="11"/>
        <v>30</v>
      </c>
      <c r="K127" s="38">
        <f>VLOOKUP(B127,'TINH TOAN'!$A$2:$C$46,3,0)</f>
        <v>346.82</v>
      </c>
      <c r="L127" s="161"/>
      <c r="M127" s="156" t="s">
        <v>609</v>
      </c>
      <c r="N127" s="156" t="s">
        <v>500</v>
      </c>
      <c r="O127" s="158">
        <v>4</v>
      </c>
      <c r="P127" s="158">
        <v>4</v>
      </c>
      <c r="Q127" s="158">
        <v>4</v>
      </c>
      <c r="R127" s="162"/>
      <c r="S127" s="158">
        <v>4</v>
      </c>
      <c r="T127" s="158">
        <v>4</v>
      </c>
      <c r="U127" s="158">
        <v>4</v>
      </c>
      <c r="V127" s="158">
        <v>4</v>
      </c>
      <c r="W127" s="158">
        <v>4</v>
      </c>
      <c r="X127" s="181">
        <v>4</v>
      </c>
      <c r="Y127" s="181">
        <v>4</v>
      </c>
      <c r="Z127" s="181">
        <v>4</v>
      </c>
      <c r="AA127" s="162"/>
      <c r="AB127" s="162"/>
      <c r="AC127" s="162"/>
      <c r="AD127" s="162"/>
      <c r="AE127" s="162"/>
      <c r="AF127" s="162"/>
      <c r="AG127" s="162"/>
      <c r="AH127" s="162"/>
      <c r="AI127" s="162"/>
      <c r="AJ127" s="162"/>
      <c r="AK127" s="162"/>
      <c r="AL127" s="162"/>
      <c r="AM127" s="162"/>
      <c r="AN127" s="162"/>
      <c r="AO127" s="162"/>
      <c r="AP127" s="162"/>
      <c r="AQ127" s="162"/>
      <c r="AR127" s="37"/>
      <c r="AS127" s="37"/>
      <c r="AT127" s="37"/>
      <c r="AU127" s="37"/>
      <c r="AV127" s="37"/>
      <c r="AW127" s="37"/>
      <c r="AX127" s="37"/>
      <c r="AY127" s="37"/>
      <c r="AZ127" s="37"/>
      <c r="BA127" s="37"/>
      <c r="BB127" s="37"/>
      <c r="BC127" s="37"/>
      <c r="BD127" s="37"/>
      <c r="BE127" s="37"/>
      <c r="BF127" s="37"/>
      <c r="BG127" s="37"/>
    </row>
    <row r="128" spans="1:59" ht="12.75">
      <c r="A128" s="198">
        <v>3</v>
      </c>
      <c r="B128" s="38" t="s">
        <v>133</v>
      </c>
      <c r="C128" s="181" t="s">
        <v>610</v>
      </c>
      <c r="D128" s="181">
        <v>2</v>
      </c>
      <c r="E128" s="103">
        <f t="shared" si="31"/>
        <v>45</v>
      </c>
      <c r="F128" s="181">
        <v>101152</v>
      </c>
      <c r="G128" s="181" t="s">
        <v>537</v>
      </c>
      <c r="H128" s="181">
        <v>28</v>
      </c>
      <c r="I128" s="104">
        <f t="shared" si="33"/>
        <v>1</v>
      </c>
      <c r="J128" s="105">
        <f t="shared" si="11"/>
        <v>40</v>
      </c>
      <c r="K128" s="38">
        <f>VLOOKUP(B128,'TINH TOAN'!$A$2:$C$46,3,0)</f>
        <v>348.98</v>
      </c>
      <c r="L128" s="38" t="s">
        <v>611</v>
      </c>
      <c r="M128" s="103" t="s">
        <v>612</v>
      </c>
      <c r="N128" s="199"/>
      <c r="O128" s="181">
        <v>8</v>
      </c>
      <c r="P128" s="181">
        <v>8</v>
      </c>
      <c r="Q128" s="181">
        <v>8</v>
      </c>
      <c r="R128" s="181">
        <v>8</v>
      </c>
      <c r="S128" s="181">
        <v>8</v>
      </c>
      <c r="T128" s="181">
        <v>8</v>
      </c>
      <c r="U128" s="181">
        <v>4</v>
      </c>
      <c r="V128" s="181">
        <v>4</v>
      </c>
      <c r="W128" s="181">
        <v>4</v>
      </c>
      <c r="X128" s="181">
        <v>4</v>
      </c>
      <c r="Y128" s="181">
        <v>4</v>
      </c>
      <c r="Z128" s="181"/>
      <c r="AA128" s="181"/>
      <c r="AB128" s="200"/>
      <c r="AC128" s="200"/>
      <c r="AD128" s="200"/>
      <c r="AE128" s="201"/>
      <c r="AF128" s="201"/>
      <c r="AG128" s="201"/>
      <c r="AH128" s="201"/>
      <c r="AI128" s="201"/>
      <c r="AJ128" s="201"/>
      <c r="AK128" s="201"/>
      <c r="AL128" s="162"/>
      <c r="AM128" s="162"/>
      <c r="AN128" s="162"/>
      <c r="AO128" s="162"/>
      <c r="AP128" s="162"/>
      <c r="AQ128" s="162"/>
      <c r="AR128" s="37"/>
      <c r="AS128" s="37"/>
      <c r="AT128" s="37"/>
      <c r="AU128" s="37"/>
      <c r="AV128" s="37"/>
      <c r="AW128" s="37"/>
      <c r="AX128" s="37"/>
      <c r="AY128" s="37"/>
      <c r="AZ128" s="37"/>
      <c r="BA128" s="37"/>
      <c r="BB128" s="37"/>
      <c r="BC128" s="37"/>
      <c r="BD128" s="37"/>
      <c r="BE128" s="37"/>
      <c r="BF128" s="37"/>
      <c r="BG128" s="37"/>
    </row>
    <row r="129" spans="1:59" ht="12.75">
      <c r="A129" s="198">
        <v>3</v>
      </c>
      <c r="B129" s="38" t="s">
        <v>133</v>
      </c>
      <c r="C129" s="181" t="s">
        <v>613</v>
      </c>
      <c r="D129" s="181">
        <v>1</v>
      </c>
      <c r="E129" s="103">
        <f t="shared" si="31"/>
        <v>32</v>
      </c>
      <c r="F129" s="181">
        <v>101152</v>
      </c>
      <c r="G129" s="181" t="s">
        <v>537</v>
      </c>
      <c r="H129" s="181">
        <v>28</v>
      </c>
      <c r="I129" s="104">
        <f t="shared" si="33"/>
        <v>1.1000000000000001</v>
      </c>
      <c r="J129" s="105">
        <f t="shared" si="11"/>
        <v>21</v>
      </c>
      <c r="K129" s="38">
        <f>VLOOKUP(B129,'TINH TOAN'!$A$2:$C$46,3,0)</f>
        <v>348.98</v>
      </c>
      <c r="L129" s="199"/>
      <c r="M129" s="199"/>
      <c r="N129" s="199"/>
      <c r="O129" s="201"/>
      <c r="P129" s="201"/>
      <c r="Q129" s="201"/>
      <c r="R129" s="181"/>
      <c r="S129" s="181">
        <v>4</v>
      </c>
      <c r="T129" s="181">
        <v>4</v>
      </c>
      <c r="U129" s="181">
        <v>4</v>
      </c>
      <c r="V129" s="181">
        <v>4</v>
      </c>
      <c r="W129" s="181">
        <v>4</v>
      </c>
      <c r="X129" s="181">
        <v>4</v>
      </c>
      <c r="Y129" s="181">
        <v>4</v>
      </c>
      <c r="Z129" s="181">
        <v>4</v>
      </c>
      <c r="AA129" s="181"/>
      <c r="AB129" s="200"/>
      <c r="AC129" s="200"/>
      <c r="AD129" s="200"/>
      <c r="AE129" s="201"/>
      <c r="AF129" s="201"/>
      <c r="AG129" s="201"/>
      <c r="AH129" s="201"/>
      <c r="AI129" s="201"/>
      <c r="AJ129" s="201"/>
      <c r="AK129" s="201"/>
      <c r="AL129" s="162"/>
      <c r="AM129" s="162"/>
      <c r="AN129" s="162"/>
      <c r="AO129" s="162"/>
      <c r="AP129" s="162"/>
      <c r="AQ129" s="162"/>
      <c r="AR129" s="37"/>
      <c r="AS129" s="37"/>
      <c r="AT129" s="37"/>
      <c r="AU129" s="37"/>
      <c r="AV129" s="37"/>
      <c r="AW129" s="37"/>
      <c r="AX129" s="37"/>
      <c r="AY129" s="37"/>
      <c r="AZ129" s="37"/>
      <c r="BA129" s="37"/>
      <c r="BB129" s="37"/>
      <c r="BC129" s="37"/>
      <c r="BD129" s="37"/>
      <c r="BE129" s="37"/>
      <c r="BF129" s="37"/>
      <c r="BG129" s="37"/>
    </row>
    <row r="130" spans="1:59" ht="12.75">
      <c r="A130" s="16">
        <v>6</v>
      </c>
      <c r="B130" s="156" t="s">
        <v>133</v>
      </c>
      <c r="C130" s="158" t="s">
        <v>447</v>
      </c>
      <c r="D130" s="158">
        <v>4</v>
      </c>
      <c r="E130" s="32">
        <f t="shared" si="31"/>
        <v>90</v>
      </c>
      <c r="F130" s="158">
        <v>101152</v>
      </c>
      <c r="G130" s="158" t="s">
        <v>537</v>
      </c>
      <c r="H130" s="176">
        <v>9</v>
      </c>
      <c r="I130" s="36">
        <f t="shared" si="33"/>
        <v>1.1000000000000001</v>
      </c>
      <c r="J130" s="37">
        <f t="shared" si="11"/>
        <v>18</v>
      </c>
      <c r="K130" s="38">
        <f>VLOOKUP(B130,'TINH TOAN'!$A$2:$C$46,3,0)</f>
        <v>348.98</v>
      </c>
      <c r="L130" s="161"/>
      <c r="M130" s="161"/>
      <c r="N130" s="161"/>
      <c r="O130" s="162"/>
      <c r="P130" s="158" t="s">
        <v>134</v>
      </c>
      <c r="Q130" s="162"/>
      <c r="R130" s="162"/>
      <c r="S130" s="162"/>
      <c r="T130" s="162"/>
      <c r="U130" s="162"/>
      <c r="V130" s="162"/>
      <c r="W130" s="162"/>
      <c r="X130" s="162"/>
      <c r="Y130" s="162"/>
      <c r="Z130" s="162"/>
      <c r="AA130" s="177"/>
      <c r="AB130" s="177"/>
      <c r="AC130" s="177"/>
      <c r="AD130" s="177"/>
      <c r="AE130" s="177"/>
      <c r="AF130" s="177"/>
      <c r="AG130" s="177"/>
      <c r="AH130" s="177"/>
      <c r="AI130" s="162"/>
      <c r="AJ130" s="162"/>
      <c r="AK130" s="162"/>
      <c r="AL130" s="162"/>
      <c r="AM130" s="162"/>
      <c r="AN130" s="162"/>
      <c r="AO130" s="162"/>
      <c r="AP130" s="162"/>
      <c r="AQ130" s="162"/>
      <c r="AR130" s="37"/>
      <c r="AS130" s="37"/>
      <c r="AT130" s="37"/>
      <c r="AU130" s="37"/>
      <c r="AV130" s="37"/>
      <c r="AW130" s="37"/>
      <c r="AX130" s="37"/>
      <c r="AY130" s="37"/>
      <c r="AZ130" s="37"/>
      <c r="BA130" s="37"/>
      <c r="BB130" s="37"/>
      <c r="BC130" s="37"/>
      <c r="BD130" s="37"/>
      <c r="BE130" s="37"/>
      <c r="BF130" s="37"/>
      <c r="BG130" s="37"/>
    </row>
    <row r="131" spans="1:59" ht="12.75">
      <c r="A131" s="16">
        <v>6</v>
      </c>
      <c r="B131" s="156" t="s">
        <v>165</v>
      </c>
      <c r="C131" s="158" t="s">
        <v>614</v>
      </c>
      <c r="D131" s="176">
        <v>1.5</v>
      </c>
      <c r="E131" s="32">
        <f t="shared" si="31"/>
        <v>48</v>
      </c>
      <c r="F131" s="158">
        <v>101152</v>
      </c>
      <c r="G131" s="158" t="s">
        <v>537</v>
      </c>
      <c r="H131" s="158">
        <v>28</v>
      </c>
      <c r="I131" s="36">
        <f t="shared" si="33"/>
        <v>1.1000000000000001</v>
      </c>
      <c r="J131" s="37">
        <f t="shared" si="11"/>
        <v>32</v>
      </c>
      <c r="K131" s="38">
        <f>VLOOKUP(B131,'TINH TOAN'!$A$2:$C$46,3,0)</f>
        <v>0</v>
      </c>
      <c r="L131" s="161"/>
      <c r="M131" s="161"/>
      <c r="O131" s="162"/>
      <c r="P131" s="162"/>
      <c r="Q131" s="181">
        <v>4</v>
      </c>
      <c r="R131" s="158">
        <v>4</v>
      </c>
      <c r="S131" s="158">
        <v>4</v>
      </c>
      <c r="T131" s="158">
        <v>4</v>
      </c>
      <c r="U131" s="162"/>
      <c r="V131" s="158">
        <v>4</v>
      </c>
      <c r="W131" s="158">
        <v>4</v>
      </c>
      <c r="X131" s="158">
        <v>4</v>
      </c>
      <c r="Y131" s="158">
        <v>4</v>
      </c>
      <c r="Z131" s="181">
        <v>4</v>
      </c>
      <c r="AA131" s="181">
        <v>4</v>
      </c>
      <c r="AB131" s="181">
        <v>4</v>
      </c>
      <c r="AC131" s="177"/>
      <c r="AD131" s="177"/>
      <c r="AE131" s="177"/>
      <c r="AF131" s="177"/>
      <c r="AG131" s="177"/>
      <c r="AH131" s="177"/>
      <c r="AI131" s="162"/>
      <c r="AJ131" s="162"/>
      <c r="AK131" s="162"/>
      <c r="AL131" s="162"/>
      <c r="AM131" s="162"/>
      <c r="AN131" s="162"/>
      <c r="AO131" s="162"/>
      <c r="AP131" s="162"/>
      <c r="AQ131" s="162"/>
      <c r="AR131" s="37"/>
      <c r="AS131" s="37"/>
      <c r="AT131" s="37"/>
      <c r="AU131" s="37"/>
      <c r="AV131" s="37"/>
      <c r="AW131" s="37"/>
      <c r="AX131" s="37"/>
      <c r="AY131" s="37"/>
      <c r="AZ131" s="37"/>
      <c r="BA131" s="37"/>
      <c r="BB131" s="37"/>
      <c r="BC131" s="37"/>
      <c r="BD131" s="37"/>
      <c r="BE131" s="37"/>
      <c r="BF131" s="37"/>
      <c r="BG131" s="37"/>
    </row>
    <row r="132" spans="1:59" ht="12.75">
      <c r="A132" s="16">
        <v>3</v>
      </c>
      <c r="B132" s="156" t="s">
        <v>131</v>
      </c>
      <c r="C132" s="158" t="s">
        <v>447</v>
      </c>
      <c r="D132" s="158">
        <v>4</v>
      </c>
      <c r="E132" s="32">
        <f t="shared" si="31"/>
        <v>90</v>
      </c>
      <c r="F132" s="158">
        <v>101152</v>
      </c>
      <c r="G132" s="158" t="s">
        <v>537</v>
      </c>
      <c r="H132" s="176">
        <v>9</v>
      </c>
      <c r="I132" s="36">
        <f t="shared" si="33"/>
        <v>1.1000000000000001</v>
      </c>
      <c r="J132" s="37">
        <f t="shared" si="11"/>
        <v>18</v>
      </c>
      <c r="K132" s="38">
        <f>VLOOKUP(B132,'TINH TOAN'!$A$2:$C$46,3,0)</f>
        <v>0</v>
      </c>
      <c r="L132" s="161"/>
      <c r="M132" s="161"/>
      <c r="N132" s="161"/>
      <c r="O132" s="162"/>
      <c r="P132" s="158" t="s">
        <v>134</v>
      </c>
      <c r="Q132" s="162"/>
      <c r="R132" s="162"/>
      <c r="S132" s="162"/>
      <c r="T132" s="162"/>
      <c r="U132" s="162"/>
      <c r="V132" s="162"/>
      <c r="W132" s="177"/>
      <c r="X132" s="177"/>
      <c r="Y132" s="177"/>
      <c r="Z132" s="177"/>
      <c r="AA132" s="177"/>
      <c r="AB132" s="177"/>
      <c r="AC132" s="177"/>
      <c r="AD132" s="177"/>
      <c r="AE132" s="162"/>
      <c r="AF132" s="162"/>
      <c r="AG132" s="162"/>
      <c r="AH132" s="162"/>
      <c r="AI132" s="162"/>
      <c r="AJ132" s="162"/>
      <c r="AK132" s="162"/>
      <c r="AL132" s="162"/>
      <c r="AM132" s="162"/>
      <c r="AN132" s="162"/>
      <c r="AO132" s="162"/>
      <c r="AP132" s="162"/>
      <c r="AQ132" s="162"/>
      <c r="AR132" s="15"/>
      <c r="AS132" s="15"/>
      <c r="AT132" s="15"/>
      <c r="AU132" s="15"/>
      <c r="AV132" s="15"/>
      <c r="AW132" s="15"/>
      <c r="AX132" s="4" t="s">
        <v>164</v>
      </c>
      <c r="AY132" s="4">
        <v>26</v>
      </c>
      <c r="AZ132" s="163"/>
      <c r="BA132" s="4">
        <v>7</v>
      </c>
      <c r="BB132" s="16">
        <v>101121</v>
      </c>
      <c r="BC132" s="16">
        <v>101121</v>
      </c>
      <c r="BD132" s="16" t="e">
        <v>#REF!</v>
      </c>
      <c r="BE132" s="16" t="e">
        <v>#REF!</v>
      </c>
      <c r="BF132" s="16" t="e">
        <v>#REF!</v>
      </c>
      <c r="BG132" s="16">
        <v>231411010</v>
      </c>
    </row>
    <row r="133" spans="1:59" ht="12.75">
      <c r="A133" s="16">
        <v>3</v>
      </c>
      <c r="B133" s="156" t="s">
        <v>136</v>
      </c>
      <c r="C133" s="176" t="s">
        <v>615</v>
      </c>
      <c r="D133" s="176">
        <v>1.5</v>
      </c>
      <c r="E133" s="32">
        <f t="shared" si="31"/>
        <v>33.75</v>
      </c>
      <c r="F133" s="158">
        <v>101152</v>
      </c>
      <c r="G133" s="158" t="s">
        <v>537</v>
      </c>
      <c r="H133" s="158">
        <v>28</v>
      </c>
      <c r="I133" s="36">
        <f t="shared" si="33"/>
        <v>1</v>
      </c>
      <c r="J133" s="37">
        <f t="shared" si="11"/>
        <v>30</v>
      </c>
      <c r="K133" s="38">
        <f>VLOOKUP(B133,'TINH TOAN'!$A$2:$C$46,3,0)</f>
        <v>349.54000000000008</v>
      </c>
      <c r="L133" s="156"/>
      <c r="M133" s="156"/>
      <c r="N133" s="156" t="s">
        <v>581</v>
      </c>
      <c r="O133" s="202">
        <v>4</v>
      </c>
      <c r="P133" s="202">
        <v>4</v>
      </c>
      <c r="Q133" s="202">
        <v>4</v>
      </c>
      <c r="R133" s="202">
        <v>4</v>
      </c>
      <c r="S133" s="202">
        <v>4</v>
      </c>
      <c r="T133" s="202">
        <v>4</v>
      </c>
      <c r="U133" s="202">
        <v>4</v>
      </c>
      <c r="V133" s="202">
        <v>4</v>
      </c>
      <c r="W133" s="202">
        <v>4</v>
      </c>
      <c r="X133" s="158"/>
      <c r="Y133" s="158"/>
      <c r="Z133" s="158"/>
      <c r="AA133" s="158"/>
      <c r="AB133" s="177"/>
      <c r="AC133" s="177"/>
      <c r="AD133" s="177"/>
      <c r="AE133" s="162"/>
      <c r="AF133" s="162"/>
      <c r="AG133" s="162"/>
      <c r="AH133" s="162"/>
      <c r="AI133" s="162"/>
      <c r="AJ133" s="162"/>
      <c r="AK133" s="162"/>
      <c r="AL133" s="162"/>
      <c r="AM133" s="162"/>
      <c r="AN133" s="162"/>
      <c r="AO133" s="162"/>
      <c r="AP133" s="162"/>
      <c r="AQ133" s="162"/>
      <c r="AR133" s="15"/>
      <c r="AS133" s="15"/>
      <c r="AT133" s="15"/>
      <c r="AU133" s="15"/>
      <c r="AV133" s="15"/>
      <c r="AW133" s="15"/>
      <c r="AX133" s="4" t="s">
        <v>25</v>
      </c>
      <c r="AY133" s="4">
        <v>35</v>
      </c>
      <c r="AZ133" s="163"/>
      <c r="BA133" s="4">
        <v>16</v>
      </c>
      <c r="BB133" s="16">
        <v>101122</v>
      </c>
      <c r="BC133" s="16">
        <v>101122</v>
      </c>
      <c r="BD133" s="16" t="e">
        <v>#REF!</v>
      </c>
      <c r="BE133" s="16" t="e">
        <v>#REF!</v>
      </c>
      <c r="BF133" s="16" t="e">
        <v>#REF!</v>
      </c>
      <c r="BG133" s="16">
        <v>211020010</v>
      </c>
    </row>
    <row r="134" spans="1:59" ht="12.75">
      <c r="A134" s="16">
        <v>4</v>
      </c>
      <c r="B134" s="156" t="s">
        <v>136</v>
      </c>
      <c r="C134" s="176" t="s">
        <v>616</v>
      </c>
      <c r="D134" s="176">
        <v>1.5</v>
      </c>
      <c r="E134" s="32">
        <f t="shared" si="31"/>
        <v>48</v>
      </c>
      <c r="F134" s="158">
        <v>101152</v>
      </c>
      <c r="G134" s="158" t="s">
        <v>537</v>
      </c>
      <c r="H134" s="158">
        <v>28</v>
      </c>
      <c r="I134" s="36">
        <f t="shared" si="33"/>
        <v>1.1000000000000001</v>
      </c>
      <c r="J134" s="37">
        <f t="shared" si="11"/>
        <v>32</v>
      </c>
      <c r="K134" s="38">
        <f>VLOOKUP(B134,'TINH TOAN'!$A$2:$C$46,3,0)</f>
        <v>349.54000000000008</v>
      </c>
      <c r="L134" s="156" t="s">
        <v>478</v>
      </c>
      <c r="M134" s="156" t="s">
        <v>617</v>
      </c>
      <c r="N134" s="156" t="s">
        <v>506</v>
      </c>
      <c r="O134" s="162"/>
      <c r="P134" s="162"/>
      <c r="Q134" s="162"/>
      <c r="R134" s="202">
        <v>8</v>
      </c>
      <c r="S134" s="202">
        <v>8</v>
      </c>
      <c r="T134" s="202">
        <v>8</v>
      </c>
      <c r="U134" s="202">
        <v>8</v>
      </c>
      <c r="V134" s="202">
        <v>8</v>
      </c>
      <c r="W134" s="202">
        <v>8</v>
      </c>
      <c r="X134" s="158"/>
      <c r="Y134" s="158"/>
      <c r="Z134" s="158"/>
      <c r="AA134" s="158"/>
      <c r="AB134" s="158"/>
      <c r="AC134" s="158"/>
      <c r="AD134" s="162"/>
      <c r="AE134" s="162"/>
      <c r="AF134" s="162"/>
      <c r="AG134" s="162"/>
      <c r="AH134" s="162"/>
      <c r="AI134" s="162"/>
      <c r="AJ134" s="162"/>
      <c r="AK134" s="162"/>
      <c r="AL134" s="162"/>
      <c r="AM134" s="162"/>
      <c r="AN134" s="162"/>
      <c r="AO134" s="162"/>
      <c r="AP134" s="162"/>
      <c r="AQ134" s="162"/>
      <c r="AR134" s="15"/>
      <c r="AS134" s="15"/>
      <c r="AT134" s="15"/>
      <c r="AU134" s="15"/>
      <c r="AV134" s="15"/>
      <c r="AW134" s="15"/>
      <c r="AX134" s="4" t="s">
        <v>25</v>
      </c>
      <c r="AY134" s="4">
        <v>35</v>
      </c>
      <c r="AZ134" s="163"/>
      <c r="BA134" s="4">
        <v>16</v>
      </c>
      <c r="BB134" s="16">
        <v>101122</v>
      </c>
      <c r="BC134" s="16">
        <v>101122</v>
      </c>
      <c r="BD134" s="16" t="e">
        <v>#REF!</v>
      </c>
      <c r="BE134" s="16" t="e">
        <v>#REF!</v>
      </c>
      <c r="BF134" s="16" t="e">
        <v>#REF!</v>
      </c>
      <c r="BG134" s="16">
        <v>211020010</v>
      </c>
    </row>
    <row r="135" spans="1:59" ht="12.75">
      <c r="A135" s="16">
        <v>6</v>
      </c>
      <c r="B135" s="156" t="s">
        <v>158</v>
      </c>
      <c r="C135" s="158" t="s">
        <v>447</v>
      </c>
      <c r="D135" s="158">
        <v>3</v>
      </c>
      <c r="E135" s="32">
        <f t="shared" si="31"/>
        <v>67.5</v>
      </c>
      <c r="F135" s="158">
        <v>101153</v>
      </c>
      <c r="G135" s="158" t="s">
        <v>537</v>
      </c>
      <c r="H135" s="176">
        <v>10</v>
      </c>
      <c r="I135" s="36">
        <f t="shared" si="33"/>
        <v>1.1000000000000001</v>
      </c>
      <c r="J135" s="37">
        <f t="shared" si="11"/>
        <v>20</v>
      </c>
      <c r="K135" s="38">
        <f>VLOOKUP(B135,'TINH TOAN'!$A$2:$C$46,3,0)</f>
        <v>39.6</v>
      </c>
      <c r="L135" s="195" t="s">
        <v>618</v>
      </c>
      <c r="M135" s="161"/>
      <c r="N135" s="161"/>
      <c r="O135" s="162"/>
      <c r="P135" s="158" t="s">
        <v>134</v>
      </c>
      <c r="Q135" s="162"/>
      <c r="R135" s="162"/>
      <c r="S135" s="162"/>
      <c r="T135" s="162"/>
      <c r="U135" s="162"/>
      <c r="V135" s="177"/>
      <c r="W135" s="177"/>
      <c r="X135" s="177"/>
      <c r="Y135" s="177"/>
      <c r="Z135" s="177"/>
      <c r="AA135" s="177"/>
      <c r="AB135" s="177"/>
      <c r="AC135" s="177"/>
      <c r="AD135" s="162"/>
      <c r="AE135" s="162"/>
      <c r="AF135" s="162"/>
      <c r="AG135" s="162"/>
      <c r="AH135" s="162"/>
      <c r="AI135" s="162"/>
      <c r="AJ135" s="162"/>
      <c r="AK135" s="162"/>
      <c r="AL135" s="162"/>
      <c r="AM135" s="162"/>
      <c r="AN135" s="162"/>
      <c r="AO135" s="162"/>
      <c r="AP135" s="162"/>
      <c r="AQ135" s="162"/>
      <c r="AR135" s="15"/>
      <c r="AS135" s="15"/>
      <c r="AT135" s="15"/>
      <c r="AU135" s="15"/>
      <c r="AV135" s="15"/>
      <c r="AW135" s="15"/>
      <c r="AX135" s="4" t="s">
        <v>25</v>
      </c>
      <c r="AY135" s="4">
        <v>47</v>
      </c>
      <c r="AZ135" s="163"/>
      <c r="BA135" s="4">
        <v>134</v>
      </c>
      <c r="BB135" s="16">
        <v>101143</v>
      </c>
      <c r="BC135" s="16">
        <v>101143</v>
      </c>
      <c r="BD135" s="16" t="e">
        <v>#REF!</v>
      </c>
      <c r="BE135" s="16" t="e">
        <v>#REF!</v>
      </c>
      <c r="BF135" s="16" t="e">
        <v>#REF!</v>
      </c>
      <c r="BG135" s="16">
        <v>211235030</v>
      </c>
    </row>
    <row r="136" spans="1:59" ht="12.75">
      <c r="A136" s="16">
        <v>6</v>
      </c>
      <c r="B136" s="156" t="s">
        <v>108</v>
      </c>
      <c r="C136" s="158" t="s">
        <v>447</v>
      </c>
      <c r="D136" s="158">
        <v>3</v>
      </c>
      <c r="E136" s="32">
        <f t="shared" si="31"/>
        <v>67.5</v>
      </c>
      <c r="F136" s="158">
        <v>101153</v>
      </c>
      <c r="G136" s="158" t="s">
        <v>537</v>
      </c>
      <c r="H136" s="176">
        <v>10</v>
      </c>
      <c r="I136" s="36">
        <f t="shared" si="33"/>
        <v>1.1000000000000001</v>
      </c>
      <c r="J136" s="37">
        <f t="shared" si="11"/>
        <v>20</v>
      </c>
      <c r="K136" s="38">
        <f>VLOOKUP(B136,'TINH TOAN'!$A$2:$C$46,3,0)</f>
        <v>126.06</v>
      </c>
      <c r="L136" s="161"/>
      <c r="M136" s="161"/>
      <c r="N136" s="161"/>
      <c r="O136" s="162"/>
      <c r="P136" s="158" t="s">
        <v>134</v>
      </c>
      <c r="Q136" s="162"/>
      <c r="R136" s="162"/>
      <c r="S136" s="162"/>
      <c r="T136" s="162"/>
      <c r="U136" s="162"/>
      <c r="V136" s="162"/>
      <c r="W136" s="162"/>
      <c r="X136" s="162"/>
      <c r="Y136" s="162"/>
      <c r="Z136" s="177"/>
      <c r="AA136" s="177"/>
      <c r="AB136" s="177"/>
      <c r="AC136" s="177"/>
      <c r="AD136" s="162"/>
      <c r="AE136" s="162"/>
      <c r="AF136" s="162"/>
      <c r="AG136" s="162"/>
      <c r="AH136" s="162"/>
      <c r="AI136" s="162"/>
      <c r="AJ136" s="162"/>
      <c r="AK136" s="162"/>
      <c r="AL136" s="162"/>
      <c r="AM136" s="162"/>
      <c r="AN136" s="162"/>
      <c r="AO136" s="162"/>
      <c r="AP136" s="162"/>
      <c r="AQ136" s="162"/>
      <c r="AR136" s="15"/>
      <c r="AS136" s="15"/>
      <c r="AT136" s="15"/>
      <c r="AU136" s="15"/>
      <c r="AV136" s="15"/>
      <c r="AW136" s="15"/>
      <c r="AX136" s="4" t="s">
        <v>125</v>
      </c>
      <c r="AY136" s="4">
        <v>22</v>
      </c>
      <c r="AZ136" s="163"/>
      <c r="BA136" s="4">
        <v>2094</v>
      </c>
      <c r="BB136" s="16">
        <v>601131</v>
      </c>
      <c r="BC136" s="16">
        <v>601131</v>
      </c>
      <c r="BD136" s="16" t="s">
        <v>568</v>
      </c>
      <c r="BE136" s="16" t="s">
        <v>619</v>
      </c>
      <c r="BF136" s="16" t="e">
        <v>#REF!</v>
      </c>
      <c r="BG136" s="16">
        <v>222112010</v>
      </c>
    </row>
    <row r="137" spans="1:59" ht="12.75">
      <c r="A137" s="16">
        <v>3</v>
      </c>
      <c r="B137" s="156" t="s">
        <v>117</v>
      </c>
      <c r="C137" s="158" t="s">
        <v>610</v>
      </c>
      <c r="D137" s="158">
        <v>2</v>
      </c>
      <c r="E137" s="32">
        <f t="shared" si="31"/>
        <v>45</v>
      </c>
      <c r="F137" s="158">
        <v>101153</v>
      </c>
      <c r="G137" s="158" t="s">
        <v>537</v>
      </c>
      <c r="H137" s="158">
        <v>34</v>
      </c>
      <c r="I137" s="36">
        <f t="shared" si="33"/>
        <v>1</v>
      </c>
      <c r="J137" s="37">
        <f t="shared" si="11"/>
        <v>40</v>
      </c>
      <c r="K137" s="38">
        <f>VLOOKUP(B137,'TINH TOAN'!$A$2:$C$46,3,0)</f>
        <v>341.7000000000001</v>
      </c>
      <c r="L137" s="161"/>
      <c r="M137" s="161"/>
      <c r="N137" s="161"/>
      <c r="O137" s="158">
        <v>4</v>
      </c>
      <c r="P137" s="158">
        <v>4</v>
      </c>
      <c r="Q137" s="158">
        <v>4</v>
      </c>
      <c r="R137" s="158">
        <v>4</v>
      </c>
      <c r="S137" s="162"/>
      <c r="T137" s="158">
        <v>4</v>
      </c>
      <c r="U137" s="158">
        <v>4</v>
      </c>
      <c r="V137" s="158">
        <v>4</v>
      </c>
      <c r="W137" s="158">
        <v>4</v>
      </c>
      <c r="X137" s="158">
        <v>4</v>
      </c>
      <c r="Y137" s="158">
        <v>4</v>
      </c>
      <c r="Z137" s="158">
        <v>4</v>
      </c>
      <c r="AA137" s="177"/>
      <c r="AB137" s="177"/>
      <c r="AC137" s="177"/>
      <c r="AD137" s="177"/>
      <c r="AE137" s="162"/>
      <c r="AF137" s="162"/>
      <c r="AG137" s="162"/>
      <c r="AH137" s="162"/>
      <c r="AI137" s="162"/>
      <c r="AJ137" s="162"/>
      <c r="AK137" s="162"/>
      <c r="AL137" s="162"/>
      <c r="AM137" s="162"/>
      <c r="AN137" s="162"/>
      <c r="AO137" s="162"/>
      <c r="AP137" s="162"/>
      <c r="AQ137" s="162"/>
      <c r="AR137" s="15"/>
      <c r="AS137" s="15"/>
      <c r="AT137" s="15"/>
      <c r="AU137" s="15"/>
      <c r="AV137" s="15"/>
      <c r="AW137" s="15"/>
      <c r="AX137" s="4" t="s">
        <v>125</v>
      </c>
      <c r="AY137" s="4">
        <v>22</v>
      </c>
      <c r="AZ137" s="163"/>
      <c r="BA137" s="4">
        <v>2094</v>
      </c>
      <c r="BB137" s="16">
        <v>601131</v>
      </c>
      <c r="BC137" s="16">
        <v>601131</v>
      </c>
      <c r="BD137" s="16" t="s">
        <v>568</v>
      </c>
      <c r="BE137" s="16" t="s">
        <v>619</v>
      </c>
      <c r="BF137" s="16" t="e">
        <v>#REF!</v>
      </c>
      <c r="BG137" s="16">
        <v>222112010</v>
      </c>
    </row>
    <row r="138" spans="1:59" ht="12.75">
      <c r="A138" s="16">
        <v>3</v>
      </c>
      <c r="B138" s="156" t="s">
        <v>117</v>
      </c>
      <c r="C138" s="158" t="s">
        <v>613</v>
      </c>
      <c r="D138" s="158">
        <v>1</v>
      </c>
      <c r="E138" s="32">
        <f t="shared" si="31"/>
        <v>32</v>
      </c>
      <c r="F138" s="158">
        <v>101153</v>
      </c>
      <c r="G138" s="158" t="s">
        <v>537</v>
      </c>
      <c r="H138" s="158">
        <v>34</v>
      </c>
      <c r="I138" s="36">
        <f t="shared" si="33"/>
        <v>1.2</v>
      </c>
      <c r="J138" s="37">
        <f t="shared" si="11"/>
        <v>23</v>
      </c>
      <c r="K138" s="38">
        <f>VLOOKUP(B138,'TINH TOAN'!$A$2:$C$46,3,0)</f>
        <v>341.7000000000001</v>
      </c>
      <c r="L138" s="161"/>
      <c r="M138" s="161"/>
      <c r="N138" s="161"/>
      <c r="O138" s="162"/>
      <c r="P138" s="162"/>
      <c r="Q138" s="162"/>
      <c r="R138" s="158">
        <v>4</v>
      </c>
      <c r="S138" s="162"/>
      <c r="T138" s="158">
        <v>4</v>
      </c>
      <c r="U138" s="158">
        <v>4</v>
      </c>
      <c r="V138" s="158">
        <v>4</v>
      </c>
      <c r="W138" s="158">
        <v>4</v>
      </c>
      <c r="X138" s="158">
        <v>4</v>
      </c>
      <c r="Y138" s="158">
        <v>4</v>
      </c>
      <c r="Z138" s="158">
        <v>4</v>
      </c>
      <c r="AA138" s="177"/>
      <c r="AB138" s="177"/>
      <c r="AC138" s="177"/>
      <c r="AD138" s="177"/>
      <c r="AE138" s="162"/>
      <c r="AF138" s="162"/>
      <c r="AG138" s="162"/>
      <c r="AH138" s="162"/>
      <c r="AI138" s="162"/>
      <c r="AJ138" s="162"/>
      <c r="AK138" s="162"/>
      <c r="AL138" s="162"/>
      <c r="AM138" s="162"/>
      <c r="AN138" s="162"/>
      <c r="AO138" s="162"/>
      <c r="AP138" s="162"/>
      <c r="AQ138" s="162"/>
      <c r="AR138" s="15"/>
      <c r="AS138" s="15"/>
      <c r="AT138" s="15"/>
      <c r="AU138" s="15"/>
      <c r="AV138" s="15"/>
      <c r="AW138" s="15"/>
      <c r="AX138" s="4" t="s">
        <v>25</v>
      </c>
      <c r="AY138" s="4">
        <v>38</v>
      </c>
      <c r="AZ138" s="163"/>
      <c r="BA138" s="4">
        <v>2104</v>
      </c>
      <c r="BB138" s="16">
        <v>601141</v>
      </c>
      <c r="BC138" s="16">
        <v>601141</v>
      </c>
      <c r="BD138" s="16" t="s">
        <v>568</v>
      </c>
      <c r="BE138" s="16">
        <v>0</v>
      </c>
      <c r="BF138" s="16" t="e">
        <v>#REF!</v>
      </c>
      <c r="BG138" s="16">
        <v>212303010</v>
      </c>
    </row>
    <row r="139" spans="1:59" ht="12.75">
      <c r="A139" s="16">
        <v>4</v>
      </c>
      <c r="B139" s="156" t="s">
        <v>117</v>
      </c>
      <c r="C139" s="158" t="s">
        <v>620</v>
      </c>
      <c r="D139" s="158">
        <v>2</v>
      </c>
      <c r="E139" s="32">
        <f t="shared" si="31"/>
        <v>45</v>
      </c>
      <c r="F139" s="158">
        <v>101153</v>
      </c>
      <c r="G139" s="158" t="s">
        <v>537</v>
      </c>
      <c r="H139" s="158">
        <v>34</v>
      </c>
      <c r="I139" s="36">
        <f t="shared" si="33"/>
        <v>1</v>
      </c>
      <c r="J139" s="37">
        <f t="shared" si="11"/>
        <v>40</v>
      </c>
      <c r="K139" s="38">
        <f>VLOOKUP(B139,'TINH TOAN'!$A$2:$C$46,3,0)</f>
        <v>341.7000000000001</v>
      </c>
      <c r="L139" s="161"/>
      <c r="M139" s="161"/>
      <c r="N139" s="161"/>
      <c r="O139" s="158">
        <v>4</v>
      </c>
      <c r="P139" s="158">
        <v>4</v>
      </c>
      <c r="Q139" s="158">
        <v>4</v>
      </c>
      <c r="R139" s="158">
        <v>4</v>
      </c>
      <c r="S139" s="162"/>
      <c r="T139" s="158">
        <v>4</v>
      </c>
      <c r="U139" s="158">
        <v>4</v>
      </c>
      <c r="V139" s="158">
        <v>4</v>
      </c>
      <c r="W139" s="158">
        <v>4</v>
      </c>
      <c r="X139" s="158">
        <v>4</v>
      </c>
      <c r="Y139" s="158">
        <v>4</v>
      </c>
      <c r="Z139" s="158">
        <v>4</v>
      </c>
      <c r="AA139" s="162"/>
      <c r="AB139" s="162"/>
      <c r="AC139" s="162"/>
      <c r="AD139" s="162"/>
      <c r="AE139" s="162"/>
      <c r="AF139" s="162"/>
      <c r="AG139" s="162"/>
      <c r="AH139" s="162"/>
      <c r="AI139" s="162"/>
      <c r="AJ139" s="162"/>
      <c r="AK139" s="162"/>
      <c r="AL139" s="162"/>
      <c r="AM139" s="162"/>
      <c r="AN139" s="162"/>
      <c r="AO139" s="162"/>
      <c r="AP139" s="162"/>
      <c r="AQ139" s="162"/>
      <c r="AR139" s="15"/>
      <c r="AS139" s="15"/>
      <c r="AT139" s="15"/>
      <c r="AU139" s="15"/>
      <c r="AV139" s="15"/>
      <c r="AW139" s="15"/>
      <c r="AX139" s="4" t="s">
        <v>25</v>
      </c>
      <c r="AY139" s="4">
        <v>38</v>
      </c>
      <c r="AZ139" s="163"/>
      <c r="BA139" s="4">
        <v>2104</v>
      </c>
      <c r="BB139" s="16">
        <v>601141</v>
      </c>
      <c r="BC139" s="16">
        <v>601141</v>
      </c>
      <c r="BD139" s="16" t="s">
        <v>568</v>
      </c>
      <c r="BE139" s="16">
        <v>0</v>
      </c>
      <c r="BF139" s="16" t="e">
        <v>#REF!</v>
      </c>
      <c r="BG139" s="16">
        <v>212303010</v>
      </c>
    </row>
    <row r="140" spans="1:59" ht="12.75">
      <c r="A140" s="16">
        <v>5</v>
      </c>
      <c r="B140" s="156" t="s">
        <v>117</v>
      </c>
      <c r="C140" s="158" t="s">
        <v>621</v>
      </c>
      <c r="D140" s="158">
        <v>1</v>
      </c>
      <c r="E140" s="32">
        <f t="shared" si="31"/>
        <v>32</v>
      </c>
      <c r="F140" s="158">
        <v>101153</v>
      </c>
      <c r="G140" s="158" t="s">
        <v>537</v>
      </c>
      <c r="H140" s="158">
        <v>34</v>
      </c>
      <c r="I140" s="36">
        <f t="shared" si="33"/>
        <v>1.2</v>
      </c>
      <c r="J140" s="37">
        <f t="shared" si="11"/>
        <v>23</v>
      </c>
      <c r="K140" s="38">
        <f>VLOOKUP(B140,'TINH TOAN'!$A$2:$C$46,3,0)</f>
        <v>341.7000000000001</v>
      </c>
      <c r="L140" s="161"/>
      <c r="M140" s="161"/>
      <c r="N140" s="161"/>
      <c r="O140" s="162"/>
      <c r="P140" s="162"/>
      <c r="Q140" s="162"/>
      <c r="R140" s="158">
        <v>4</v>
      </c>
      <c r="S140" s="162"/>
      <c r="T140" s="158">
        <v>4</v>
      </c>
      <c r="U140" s="158">
        <v>4</v>
      </c>
      <c r="V140" s="158">
        <v>4</v>
      </c>
      <c r="W140" s="158">
        <v>4</v>
      </c>
      <c r="X140" s="158">
        <v>4</v>
      </c>
      <c r="Y140" s="158">
        <v>4</v>
      </c>
      <c r="Z140" s="158">
        <v>4</v>
      </c>
      <c r="AA140" s="162"/>
      <c r="AB140" s="162"/>
      <c r="AC140" s="162"/>
      <c r="AD140" s="162"/>
      <c r="AE140" s="162"/>
      <c r="AF140" s="162"/>
      <c r="AG140" s="162"/>
      <c r="AH140" s="162"/>
      <c r="AI140" s="162"/>
      <c r="AJ140" s="162"/>
      <c r="AK140" s="162"/>
      <c r="AL140" s="162"/>
      <c r="AM140" s="162"/>
      <c r="AN140" s="162"/>
      <c r="AO140" s="162"/>
      <c r="AP140" s="162"/>
      <c r="AQ140" s="162"/>
      <c r="AR140" s="15"/>
      <c r="AS140" s="15"/>
      <c r="AT140" s="15"/>
      <c r="AU140" s="15"/>
      <c r="AV140" s="15"/>
      <c r="AW140" s="15"/>
      <c r="AX140" s="4" t="s">
        <v>164</v>
      </c>
      <c r="AY140" s="4">
        <v>52</v>
      </c>
      <c r="AZ140" s="163"/>
      <c r="BA140" s="4">
        <v>6</v>
      </c>
      <c r="BB140" s="16">
        <v>101121</v>
      </c>
      <c r="BC140" s="16">
        <v>101121</v>
      </c>
      <c r="BD140" s="16" t="e">
        <v>#REF!</v>
      </c>
      <c r="BE140" s="16" t="e">
        <v>#REF!</v>
      </c>
      <c r="BF140" s="16" t="e">
        <v>#REF!</v>
      </c>
      <c r="BG140" s="16">
        <v>231006010</v>
      </c>
    </row>
    <row r="141" spans="1:59" ht="12.75">
      <c r="A141" s="16">
        <v>6</v>
      </c>
      <c r="B141" s="156" t="s">
        <v>117</v>
      </c>
      <c r="C141" s="158" t="s">
        <v>447</v>
      </c>
      <c r="D141" s="158">
        <v>3</v>
      </c>
      <c r="E141" s="32">
        <f t="shared" si="31"/>
        <v>67.5</v>
      </c>
      <c r="F141" s="158">
        <v>101153</v>
      </c>
      <c r="G141" s="158" t="s">
        <v>537</v>
      </c>
      <c r="H141" s="176">
        <v>12</v>
      </c>
      <c r="I141" s="36">
        <f t="shared" si="33"/>
        <v>1.1000000000000001</v>
      </c>
      <c r="J141" s="37">
        <f t="shared" si="11"/>
        <v>24</v>
      </c>
      <c r="K141" s="38">
        <f>VLOOKUP(B141,'TINH TOAN'!$A$2:$C$46,3,0)</f>
        <v>341.7000000000001</v>
      </c>
      <c r="L141" s="156"/>
      <c r="M141" s="161"/>
      <c r="N141" s="161"/>
      <c r="O141" s="162"/>
      <c r="P141" s="158" t="s">
        <v>134</v>
      </c>
      <c r="Q141" s="162"/>
      <c r="R141" s="162"/>
      <c r="S141" s="162"/>
      <c r="T141" s="162"/>
      <c r="U141" s="162"/>
      <c r="V141" s="162"/>
      <c r="W141" s="162"/>
      <c r="X141" s="162"/>
      <c r="Y141" s="162"/>
      <c r="Z141" s="177"/>
      <c r="AA141" s="177"/>
      <c r="AB141" s="177"/>
      <c r="AC141" s="177"/>
      <c r="AD141" s="177"/>
      <c r="AE141" s="177"/>
      <c r="AF141" s="177"/>
      <c r="AG141" s="177"/>
      <c r="AH141" s="177"/>
      <c r="AI141" s="162"/>
      <c r="AJ141" s="162"/>
      <c r="AK141" s="162"/>
      <c r="AL141" s="162"/>
      <c r="AM141" s="162"/>
      <c r="AN141" s="162"/>
      <c r="AO141" s="162"/>
      <c r="AP141" s="162"/>
      <c r="AQ141" s="162"/>
      <c r="AR141" s="15"/>
      <c r="AS141" s="15"/>
      <c r="AT141" s="15"/>
      <c r="AU141" s="15"/>
      <c r="AV141" s="15"/>
      <c r="AW141" s="15"/>
      <c r="AX141" s="4" t="s">
        <v>164</v>
      </c>
      <c r="AY141" s="4">
        <v>0</v>
      </c>
      <c r="AZ141" s="163"/>
      <c r="BA141" s="4">
        <v>6</v>
      </c>
      <c r="BB141" s="16">
        <v>101121</v>
      </c>
      <c r="BC141" s="16">
        <v>101121</v>
      </c>
      <c r="BD141" s="16" t="e">
        <v>#REF!</v>
      </c>
      <c r="BE141" s="16" t="e">
        <v>#REF!</v>
      </c>
      <c r="BF141" s="16" t="e">
        <v>#REF!</v>
      </c>
      <c r="BG141" s="16">
        <v>231006010</v>
      </c>
    </row>
    <row r="142" spans="1:59" ht="12.75">
      <c r="A142" s="16">
        <v>6</v>
      </c>
      <c r="B142" s="156" t="s">
        <v>110</v>
      </c>
      <c r="C142" s="158" t="s">
        <v>354</v>
      </c>
      <c r="D142" s="158">
        <v>2</v>
      </c>
      <c r="E142" s="32">
        <f t="shared" si="31"/>
        <v>45</v>
      </c>
      <c r="F142" s="158">
        <v>101153</v>
      </c>
      <c r="G142" s="158" t="s">
        <v>537</v>
      </c>
      <c r="H142" s="158">
        <v>34</v>
      </c>
      <c r="I142" s="36">
        <f t="shared" si="33"/>
        <v>1</v>
      </c>
      <c r="J142" s="37"/>
      <c r="K142" s="38">
        <f>VLOOKUP(B142,'TINH TOAN'!$A$2:$C$46,3,0)</f>
        <v>336.06</v>
      </c>
      <c r="L142" s="156" t="s">
        <v>622</v>
      </c>
      <c r="M142" s="161"/>
      <c r="N142" s="161"/>
      <c r="O142" s="158">
        <v>4</v>
      </c>
      <c r="P142" s="158">
        <v>4</v>
      </c>
      <c r="Q142" s="158">
        <v>4</v>
      </c>
      <c r="R142" s="158">
        <v>4</v>
      </c>
      <c r="S142" s="158">
        <v>4</v>
      </c>
      <c r="T142" s="158">
        <v>4</v>
      </c>
      <c r="U142" s="158">
        <v>4</v>
      </c>
      <c r="V142" s="158">
        <v>4</v>
      </c>
      <c r="W142" s="158">
        <v>4</v>
      </c>
      <c r="X142" s="158">
        <v>4</v>
      </c>
      <c r="Y142" s="158">
        <v>4</v>
      </c>
      <c r="Z142" s="177"/>
      <c r="AA142" s="177"/>
      <c r="AB142" s="177"/>
      <c r="AC142" s="177"/>
      <c r="AD142" s="177"/>
      <c r="AE142" s="177"/>
      <c r="AF142" s="177"/>
      <c r="AG142" s="177"/>
      <c r="AH142" s="177"/>
      <c r="AI142" s="162"/>
      <c r="AJ142" s="162"/>
      <c r="AK142" s="162"/>
      <c r="AL142" s="162"/>
      <c r="AM142" s="162"/>
      <c r="AN142" s="162"/>
      <c r="AO142" s="162"/>
      <c r="AP142" s="162"/>
      <c r="AQ142" s="162"/>
      <c r="AR142" s="15"/>
      <c r="AS142" s="15"/>
      <c r="AT142" s="15"/>
      <c r="AU142" s="15"/>
      <c r="AV142" s="15"/>
      <c r="AW142" s="15"/>
      <c r="AX142" s="4" t="s">
        <v>25</v>
      </c>
      <c r="AY142" s="4">
        <v>53</v>
      </c>
      <c r="AZ142" s="163"/>
      <c r="BA142" s="4">
        <v>65</v>
      </c>
      <c r="BB142" s="16">
        <v>101132</v>
      </c>
      <c r="BC142" s="16">
        <v>101132</v>
      </c>
      <c r="BD142" s="16" t="e">
        <v>#REF!</v>
      </c>
      <c r="BE142" s="16" t="e">
        <v>#REF!</v>
      </c>
      <c r="BF142" s="16" t="e">
        <v>#REF!</v>
      </c>
      <c r="BG142" s="16">
        <v>211812010</v>
      </c>
    </row>
    <row r="143" spans="1:59" ht="12.75">
      <c r="A143" s="16">
        <v>6</v>
      </c>
      <c r="B143" s="156" t="s">
        <v>110</v>
      </c>
      <c r="C143" s="158" t="s">
        <v>356</v>
      </c>
      <c r="D143" s="158">
        <v>1</v>
      </c>
      <c r="E143" s="32">
        <f t="shared" si="31"/>
        <v>32</v>
      </c>
      <c r="F143" s="158">
        <v>101153</v>
      </c>
      <c r="G143" s="158" t="s">
        <v>537</v>
      </c>
      <c r="H143" s="158">
        <v>34</v>
      </c>
      <c r="I143" s="36">
        <f t="shared" si="33"/>
        <v>1.2</v>
      </c>
      <c r="J143" s="37"/>
      <c r="K143" s="38">
        <f>VLOOKUP(B143,'TINH TOAN'!$A$2:$C$46,3,0)</f>
        <v>336.06</v>
      </c>
      <c r="L143" s="156" t="s">
        <v>622</v>
      </c>
      <c r="M143" s="161"/>
      <c r="N143" s="161"/>
      <c r="O143" s="162"/>
      <c r="P143" s="162"/>
      <c r="Q143" s="162"/>
      <c r="R143" s="158">
        <v>4</v>
      </c>
      <c r="S143" s="158">
        <v>4</v>
      </c>
      <c r="T143" s="158">
        <v>4</v>
      </c>
      <c r="U143" s="158">
        <v>4</v>
      </c>
      <c r="V143" s="158">
        <v>4</v>
      </c>
      <c r="W143" s="158">
        <v>4</v>
      </c>
      <c r="X143" s="158">
        <v>4</v>
      </c>
      <c r="Y143" s="158">
        <v>4</v>
      </c>
      <c r="Z143" s="177"/>
      <c r="AA143" s="177"/>
      <c r="AB143" s="177"/>
      <c r="AC143" s="177"/>
      <c r="AD143" s="177"/>
      <c r="AE143" s="177"/>
      <c r="AF143" s="177"/>
      <c r="AG143" s="177"/>
      <c r="AH143" s="177"/>
      <c r="AI143" s="162"/>
      <c r="AJ143" s="162"/>
      <c r="AK143" s="162"/>
      <c r="AL143" s="162"/>
      <c r="AM143" s="162"/>
      <c r="AN143" s="162"/>
      <c r="AO143" s="162"/>
      <c r="AP143" s="162"/>
      <c r="AQ143" s="162"/>
      <c r="AR143" s="15"/>
      <c r="AS143" s="15"/>
      <c r="AT143" s="15"/>
      <c r="AU143" s="15"/>
      <c r="AV143" s="15"/>
      <c r="AW143" s="15"/>
      <c r="AX143" s="4" t="s">
        <v>211</v>
      </c>
      <c r="AY143" s="4">
        <v>30</v>
      </c>
      <c r="AZ143" s="163"/>
      <c r="BA143" s="4">
        <v>160</v>
      </c>
      <c r="BB143" s="16">
        <v>101151</v>
      </c>
      <c r="BC143" s="16">
        <v>101151</v>
      </c>
      <c r="BD143" s="16" t="e">
        <v>#REF!</v>
      </c>
      <c r="BE143" s="16" t="e">
        <v>#REF!</v>
      </c>
      <c r="BF143" s="16" t="e">
        <v>#REF!</v>
      </c>
      <c r="BG143" s="16">
        <v>211100020</v>
      </c>
    </row>
    <row r="144" spans="1:59" ht="12.75">
      <c r="A144" s="198"/>
      <c r="B144" s="38" t="s">
        <v>158</v>
      </c>
      <c r="C144" s="181" t="s">
        <v>430</v>
      </c>
      <c r="D144" s="181">
        <v>2</v>
      </c>
      <c r="E144" s="103">
        <f t="shared" si="31"/>
        <v>45</v>
      </c>
      <c r="F144" s="181">
        <v>101153</v>
      </c>
      <c r="G144" s="181" t="s">
        <v>537</v>
      </c>
      <c r="H144" s="181">
        <v>34</v>
      </c>
      <c r="I144" s="104">
        <f t="shared" si="33"/>
        <v>1</v>
      </c>
      <c r="J144" s="105">
        <f t="shared" ref="J144:J315" si="34">ROUND(IF(OR(LEFT(C144,5)="Đồ án",RIGHT(C144,10)="tèt nghiÖp"),H144*2,IF(LEFT(C144,3)="TH ",I144*E144*0.6,IF(RIGHT(C144,9)="XÝ nghiÖp",D144*5*3*I144,D144*18*I144*1.1))),0)</f>
        <v>40</v>
      </c>
      <c r="K144" s="38">
        <f>VLOOKUP(B144,'TINH TOAN'!$A$2:$C$46,3,0)</f>
        <v>39.6</v>
      </c>
      <c r="L144" s="199"/>
      <c r="M144" s="199"/>
      <c r="N144" s="199"/>
      <c r="O144" s="181">
        <v>4</v>
      </c>
      <c r="P144" s="181">
        <v>4</v>
      </c>
      <c r="Q144" s="181">
        <v>4</v>
      </c>
      <c r="R144" s="181">
        <v>4</v>
      </c>
      <c r="S144" s="201"/>
      <c r="T144" s="181">
        <v>4</v>
      </c>
      <c r="U144" s="181">
        <v>4</v>
      </c>
      <c r="V144" s="181">
        <v>4</v>
      </c>
      <c r="W144" s="181">
        <v>4</v>
      </c>
      <c r="X144" s="181">
        <v>4</v>
      </c>
      <c r="Y144" s="181">
        <v>4</v>
      </c>
      <c r="Z144" s="181">
        <v>4</v>
      </c>
      <c r="AA144" s="200"/>
      <c r="AB144" s="200"/>
      <c r="AC144" s="200"/>
      <c r="AD144" s="200"/>
      <c r="AE144" s="201"/>
      <c r="AF144" s="201"/>
      <c r="AG144" s="201"/>
      <c r="AH144" s="201"/>
      <c r="AI144" s="201"/>
      <c r="AJ144" s="201"/>
      <c r="AK144" s="201"/>
      <c r="AL144" s="162"/>
      <c r="AM144" s="162"/>
      <c r="AN144" s="162"/>
      <c r="AO144" s="162"/>
      <c r="AP144" s="162"/>
      <c r="AQ144" s="162"/>
      <c r="AR144" s="15"/>
      <c r="AS144" s="15"/>
      <c r="AT144" s="15"/>
      <c r="AU144" s="15"/>
      <c r="AV144" s="15"/>
      <c r="AW144" s="15"/>
      <c r="AX144" s="108"/>
      <c r="AY144" s="108"/>
      <c r="AZ144" s="108"/>
      <c r="BA144" s="108"/>
      <c r="BB144" s="108"/>
      <c r="BC144" s="108"/>
      <c r="BD144" s="108"/>
      <c r="BE144" s="108"/>
      <c r="BF144" s="108"/>
      <c r="BG144" s="108"/>
    </row>
    <row r="145" spans="1:59" ht="12.75">
      <c r="A145" s="16">
        <v>6</v>
      </c>
      <c r="B145" s="156" t="s">
        <v>82</v>
      </c>
      <c r="C145" s="158" t="s">
        <v>447</v>
      </c>
      <c r="D145" s="158">
        <v>3</v>
      </c>
      <c r="E145" s="32">
        <f t="shared" si="31"/>
        <v>67.5</v>
      </c>
      <c r="F145" s="158">
        <v>101154</v>
      </c>
      <c r="G145" s="158" t="s">
        <v>567</v>
      </c>
      <c r="H145" s="176">
        <v>10</v>
      </c>
      <c r="I145" s="36">
        <f t="shared" si="33"/>
        <v>1.1000000000000001</v>
      </c>
      <c r="J145" s="37">
        <f t="shared" si="34"/>
        <v>20</v>
      </c>
      <c r="K145" s="38">
        <f>VLOOKUP(B145,'TINH TOAN'!$A$2:$C$46,3,0)</f>
        <v>487.34000000000003</v>
      </c>
      <c r="L145" s="161"/>
      <c r="M145" s="161"/>
      <c r="N145" s="161"/>
      <c r="O145" s="162"/>
      <c r="P145" s="158" t="s">
        <v>134</v>
      </c>
      <c r="Q145" s="162"/>
      <c r="R145" s="162"/>
      <c r="S145" s="162"/>
      <c r="T145" s="162"/>
      <c r="U145" s="162"/>
      <c r="V145" s="162"/>
      <c r="W145" s="162"/>
      <c r="X145" s="162"/>
      <c r="Y145" s="162"/>
      <c r="Z145" s="177"/>
      <c r="AA145" s="177"/>
      <c r="AB145" s="177"/>
      <c r="AC145" s="177"/>
      <c r="AD145" s="162"/>
      <c r="AE145" s="162"/>
      <c r="AF145" s="162"/>
      <c r="AG145" s="162"/>
      <c r="AH145" s="162"/>
      <c r="AI145" s="162"/>
      <c r="AJ145" s="162"/>
      <c r="AK145" s="162"/>
      <c r="AL145" s="162"/>
      <c r="AM145" s="162"/>
      <c r="AN145" s="162"/>
      <c r="AO145" s="162"/>
      <c r="AP145" s="162"/>
      <c r="AQ145" s="162"/>
      <c r="AR145" s="37"/>
      <c r="AS145" s="37"/>
      <c r="AT145" s="37"/>
      <c r="AU145" s="37"/>
      <c r="AV145" s="37"/>
      <c r="AW145" s="37"/>
      <c r="AX145" s="37"/>
      <c r="AY145" s="37"/>
      <c r="AZ145" s="37"/>
      <c r="BA145" s="37"/>
      <c r="BB145" s="37"/>
      <c r="BC145" s="37"/>
      <c r="BD145" s="37"/>
      <c r="BE145" s="37"/>
      <c r="BF145" s="37"/>
      <c r="BG145" s="37"/>
    </row>
    <row r="146" spans="1:59" ht="12.75">
      <c r="A146" s="16">
        <v>4</v>
      </c>
      <c r="B146" s="4" t="s">
        <v>9</v>
      </c>
      <c r="C146" s="158" t="s">
        <v>402</v>
      </c>
      <c r="D146" s="158">
        <v>3</v>
      </c>
      <c r="E146" s="182">
        <f t="shared" si="31"/>
        <v>67.5</v>
      </c>
      <c r="F146" s="158">
        <v>101154</v>
      </c>
      <c r="G146" s="158" t="s">
        <v>567</v>
      </c>
      <c r="H146" s="158">
        <v>39</v>
      </c>
      <c r="I146" s="203">
        <f t="shared" si="33"/>
        <v>1.1000000000000001</v>
      </c>
      <c r="J146" s="37">
        <f t="shared" si="34"/>
        <v>65</v>
      </c>
      <c r="K146" s="4">
        <f>VLOOKUP(B146,'TINH TOAN'!$A$2:$C$46,3,0)</f>
        <v>433.68</v>
      </c>
      <c r="L146" s="204" t="s">
        <v>623</v>
      </c>
      <c r="M146" s="182" t="s">
        <v>624</v>
      </c>
      <c r="N146" s="15"/>
      <c r="O146" s="158">
        <v>8</v>
      </c>
      <c r="P146" s="158">
        <v>8</v>
      </c>
      <c r="Q146" s="158">
        <v>8</v>
      </c>
      <c r="R146" s="158">
        <v>8</v>
      </c>
      <c r="S146" s="158">
        <v>4</v>
      </c>
      <c r="T146" s="158">
        <v>4</v>
      </c>
      <c r="U146" s="158">
        <v>4</v>
      </c>
      <c r="V146" s="158">
        <v>4</v>
      </c>
      <c r="W146" s="158">
        <v>4</v>
      </c>
      <c r="X146" s="158">
        <v>4</v>
      </c>
      <c r="Y146" s="158">
        <v>4</v>
      </c>
      <c r="Z146" s="158">
        <v>8</v>
      </c>
      <c r="AA146" s="158"/>
      <c r="AB146" s="158"/>
      <c r="AC146" s="158"/>
      <c r="AD146" s="158"/>
      <c r="AE146" s="158"/>
      <c r="AF146" s="162"/>
      <c r="AG146" s="162"/>
      <c r="AH146" s="162"/>
      <c r="AI146" s="162"/>
      <c r="AJ146" s="162"/>
      <c r="AK146" s="162"/>
      <c r="AL146" s="162"/>
      <c r="AM146" s="162"/>
      <c r="AN146" s="162"/>
      <c r="AO146" s="162"/>
      <c r="AP146" s="162"/>
      <c r="AQ146" s="162"/>
      <c r="AR146" s="37"/>
      <c r="AS146" s="37"/>
      <c r="AT146" s="37"/>
      <c r="AU146" s="37"/>
      <c r="AV146" s="37"/>
      <c r="AW146" s="37"/>
      <c r="AX146" s="37"/>
      <c r="AY146" s="37"/>
      <c r="AZ146" s="37"/>
      <c r="BA146" s="37"/>
      <c r="BB146" s="37"/>
      <c r="BC146" s="37"/>
      <c r="BD146" s="37"/>
      <c r="BE146" s="37"/>
      <c r="BF146" s="37"/>
      <c r="BG146" s="37"/>
    </row>
    <row r="147" spans="1:59" ht="12.75">
      <c r="A147" s="16">
        <v>4</v>
      </c>
      <c r="B147" s="4" t="s">
        <v>9</v>
      </c>
      <c r="C147" s="158" t="s">
        <v>403</v>
      </c>
      <c r="D147" s="158">
        <v>1</v>
      </c>
      <c r="E147" s="182">
        <f t="shared" si="31"/>
        <v>32</v>
      </c>
      <c r="F147" s="158">
        <v>101154</v>
      </c>
      <c r="G147" s="158" t="s">
        <v>567</v>
      </c>
      <c r="H147" s="158">
        <v>31</v>
      </c>
      <c r="I147" s="203">
        <v>1.2</v>
      </c>
      <c r="J147" s="37">
        <f t="shared" si="34"/>
        <v>23</v>
      </c>
      <c r="K147" s="4">
        <f>VLOOKUP(B147,'TINH TOAN'!$A$2:$C$46,3,0)</f>
        <v>433.68</v>
      </c>
      <c r="L147" s="4"/>
      <c r="M147" s="15"/>
      <c r="N147" s="15"/>
      <c r="O147" s="158"/>
      <c r="P147" s="162"/>
      <c r="Q147" s="162"/>
      <c r="R147" s="158"/>
      <c r="S147" s="158">
        <v>4</v>
      </c>
      <c r="T147" s="158">
        <v>4</v>
      </c>
      <c r="U147" s="158">
        <v>4</v>
      </c>
      <c r="V147" s="158">
        <v>4</v>
      </c>
      <c r="W147" s="158">
        <v>4</v>
      </c>
      <c r="X147" s="158">
        <v>4</v>
      </c>
      <c r="Y147" s="158">
        <v>4</v>
      </c>
      <c r="Z147" s="158"/>
      <c r="AA147" s="158"/>
      <c r="AB147" s="158"/>
      <c r="AC147" s="158"/>
      <c r="AD147" s="158"/>
      <c r="AE147" s="158"/>
      <c r="AF147" s="162"/>
      <c r="AG147" s="162"/>
      <c r="AH147" s="162"/>
      <c r="AI147" s="162"/>
      <c r="AJ147" s="162"/>
      <c r="AK147" s="162"/>
      <c r="AL147" s="162"/>
      <c r="AM147" s="162"/>
      <c r="AN147" s="162"/>
      <c r="AO147" s="162"/>
      <c r="AP147" s="162"/>
      <c r="AQ147" s="162"/>
      <c r="AR147" s="15"/>
      <c r="AS147" s="15"/>
      <c r="AT147" s="15"/>
      <c r="AU147" s="15"/>
      <c r="AV147" s="15"/>
      <c r="AW147" s="15"/>
      <c r="AX147" s="4" t="s">
        <v>25</v>
      </c>
      <c r="AY147" s="4">
        <v>26</v>
      </c>
      <c r="AZ147" s="163"/>
      <c r="BA147" s="4">
        <v>4</v>
      </c>
      <c r="BB147" s="16">
        <v>101121</v>
      </c>
      <c r="BC147" s="16">
        <v>101121</v>
      </c>
      <c r="BD147" s="16" t="e">
        <v>#REF!</v>
      </c>
      <c r="BE147" s="16" t="e">
        <v>#REF!</v>
      </c>
      <c r="BF147" s="16" t="e">
        <v>#REF!</v>
      </c>
      <c r="BG147" s="16">
        <v>211456010</v>
      </c>
    </row>
    <row r="148" spans="1:59" ht="12.75">
      <c r="A148" s="16">
        <v>2</v>
      </c>
      <c r="B148" s="156" t="s">
        <v>18</v>
      </c>
      <c r="C148" s="158" t="s">
        <v>606</v>
      </c>
      <c r="D148" s="158">
        <v>2</v>
      </c>
      <c r="E148" s="32">
        <f t="shared" si="31"/>
        <v>45</v>
      </c>
      <c r="F148" s="158">
        <v>101154</v>
      </c>
      <c r="G148" s="158" t="s">
        <v>567</v>
      </c>
      <c r="H148" s="158">
        <v>39</v>
      </c>
      <c r="I148" s="36">
        <f t="shared" ref="I148:I154" si="35">IF(LEFT(C148,3)="TH ",IF(H148&gt;=36,1.4,IF(H148&gt;=31,1.2,IF(H148&gt;=26,1.1,IF(H148&gt;=25,1,IF(H148&gt;=20,0.85,0.75))))),IF(RIGHT(C148,9)="XÝ nghiÖp",IF(E148&gt;=25,1,IF(E148&gt;=15,0.7,0.5)),IF(E148&gt;=150,1.3,IF(E148&gt;=101,1.2,IF(E148&gt;=61,1.1,1)))))</f>
        <v>1</v>
      </c>
      <c r="J148" s="37">
        <f t="shared" si="34"/>
        <v>40</v>
      </c>
      <c r="K148" s="38">
        <f>VLOOKUP(B148,'TINH TOAN'!$A$2:$C$46,3,0)</f>
        <v>488.72</v>
      </c>
      <c r="L148" s="161"/>
      <c r="M148" s="161"/>
      <c r="N148" s="161"/>
      <c r="O148" s="158">
        <v>4</v>
      </c>
      <c r="P148" s="158">
        <v>4</v>
      </c>
      <c r="Q148" s="158">
        <v>4</v>
      </c>
      <c r="R148" s="158">
        <v>4</v>
      </c>
      <c r="S148" s="158">
        <v>4</v>
      </c>
      <c r="T148" s="158">
        <v>4</v>
      </c>
      <c r="U148" s="158">
        <v>4</v>
      </c>
      <c r="V148" s="158">
        <v>4</v>
      </c>
      <c r="W148" s="158">
        <v>4</v>
      </c>
      <c r="X148" s="158">
        <v>4</v>
      </c>
      <c r="Y148" s="158">
        <v>4</v>
      </c>
      <c r="Z148" s="177"/>
      <c r="AA148" s="177"/>
      <c r="AB148" s="177"/>
      <c r="AC148" s="162"/>
      <c r="AD148" s="162"/>
      <c r="AE148" s="162"/>
      <c r="AF148" s="162"/>
      <c r="AG148" s="162"/>
      <c r="AH148" s="162"/>
      <c r="AI148" s="162"/>
      <c r="AJ148" s="162"/>
      <c r="AK148" s="162"/>
      <c r="AL148" s="162"/>
      <c r="AM148" s="162"/>
      <c r="AN148" s="162"/>
      <c r="AO148" s="162"/>
      <c r="AP148" s="162"/>
      <c r="AQ148" s="162"/>
      <c r="AR148" s="15"/>
      <c r="AS148" s="15"/>
      <c r="AT148" s="15"/>
      <c r="AU148" s="15"/>
      <c r="AV148" s="15"/>
      <c r="AW148" s="15"/>
      <c r="AX148" s="4" t="s">
        <v>211</v>
      </c>
      <c r="AY148" s="4">
        <v>22</v>
      </c>
      <c r="AZ148" s="163"/>
      <c r="BA148" s="4">
        <v>2097</v>
      </c>
      <c r="BB148" s="16">
        <v>601131</v>
      </c>
      <c r="BC148" s="16">
        <v>601131</v>
      </c>
      <c r="BD148" s="16" t="s">
        <v>568</v>
      </c>
      <c r="BE148" s="16" t="s">
        <v>619</v>
      </c>
      <c r="BF148" s="16" t="e">
        <v>#REF!</v>
      </c>
      <c r="BG148" s="16">
        <v>292004010</v>
      </c>
    </row>
    <row r="149" spans="1:59" ht="12.75">
      <c r="A149" s="16">
        <v>2</v>
      </c>
      <c r="B149" s="156" t="s">
        <v>18</v>
      </c>
      <c r="C149" s="158" t="s">
        <v>607</v>
      </c>
      <c r="D149" s="158">
        <v>1</v>
      </c>
      <c r="E149" s="32">
        <f t="shared" si="31"/>
        <v>32</v>
      </c>
      <c r="F149" s="158">
        <v>101154</v>
      </c>
      <c r="G149" s="158" t="s">
        <v>567</v>
      </c>
      <c r="H149" s="158">
        <v>20</v>
      </c>
      <c r="I149" s="36">
        <f t="shared" si="35"/>
        <v>0.85</v>
      </c>
      <c r="J149" s="37">
        <f t="shared" si="34"/>
        <v>16</v>
      </c>
      <c r="K149" s="38">
        <f>VLOOKUP(B149,'TINH TOAN'!$A$2:$C$46,3,0)</f>
        <v>488.72</v>
      </c>
      <c r="L149" s="161"/>
      <c r="M149" s="161"/>
      <c r="N149" s="161"/>
      <c r="O149" s="162"/>
      <c r="P149" s="162"/>
      <c r="Q149" s="162"/>
      <c r="R149" s="158">
        <v>4</v>
      </c>
      <c r="S149" s="158">
        <v>4</v>
      </c>
      <c r="T149" s="158">
        <v>4</v>
      </c>
      <c r="U149" s="158">
        <v>4</v>
      </c>
      <c r="V149" s="158">
        <v>4</v>
      </c>
      <c r="W149" s="158">
        <v>4</v>
      </c>
      <c r="X149" s="158">
        <v>4</v>
      </c>
      <c r="Y149" s="158">
        <v>4</v>
      </c>
      <c r="Z149" s="177"/>
      <c r="AA149" s="177"/>
      <c r="AB149" s="177"/>
      <c r="AC149" s="162"/>
      <c r="AD149" s="162"/>
      <c r="AE149" s="162"/>
      <c r="AF149" s="162"/>
      <c r="AG149" s="162"/>
      <c r="AH149" s="162"/>
      <c r="AI149" s="162"/>
      <c r="AJ149" s="162"/>
      <c r="AK149" s="162"/>
      <c r="AL149" s="162"/>
      <c r="AM149" s="162"/>
      <c r="AN149" s="162"/>
      <c r="AO149" s="162"/>
      <c r="AP149" s="162"/>
      <c r="AQ149" s="162"/>
      <c r="AR149" s="15"/>
      <c r="AS149" s="15"/>
      <c r="AT149" s="15"/>
      <c r="AU149" s="15"/>
      <c r="AV149" s="15"/>
      <c r="AW149" s="15"/>
      <c r="AX149" s="4" t="s">
        <v>164</v>
      </c>
      <c r="AY149" s="4">
        <v>0</v>
      </c>
      <c r="AZ149" s="163"/>
      <c r="BA149" s="4">
        <v>66</v>
      </c>
      <c r="BB149" s="16">
        <v>101132</v>
      </c>
      <c r="BC149" s="16">
        <v>101132</v>
      </c>
      <c r="BD149" s="16" t="e">
        <v>#REF!</v>
      </c>
      <c r="BE149" s="16" t="e">
        <v>#REF!</v>
      </c>
      <c r="BF149" s="16" t="e">
        <v>#REF!</v>
      </c>
      <c r="BG149" s="16">
        <v>231008020</v>
      </c>
    </row>
    <row r="150" spans="1:59" ht="12.75">
      <c r="A150" s="16">
        <v>3</v>
      </c>
      <c r="B150" s="156" t="s">
        <v>18</v>
      </c>
      <c r="C150" s="158" t="s">
        <v>607</v>
      </c>
      <c r="D150" s="158">
        <v>1</v>
      </c>
      <c r="E150" s="32">
        <f t="shared" si="31"/>
        <v>32</v>
      </c>
      <c r="F150" s="158">
        <v>101154</v>
      </c>
      <c r="G150" s="158" t="s">
        <v>567</v>
      </c>
      <c r="H150" s="158">
        <v>20</v>
      </c>
      <c r="I150" s="36">
        <f t="shared" si="35"/>
        <v>0.85</v>
      </c>
      <c r="J150" s="37">
        <f t="shared" si="34"/>
        <v>16</v>
      </c>
      <c r="K150" s="38">
        <f>VLOOKUP(B150,'TINH TOAN'!$A$2:$C$46,3,0)</f>
        <v>488.72</v>
      </c>
      <c r="L150" s="161"/>
      <c r="M150" s="161"/>
      <c r="N150" s="161"/>
      <c r="O150" s="177"/>
      <c r="P150" s="177"/>
      <c r="Q150" s="177"/>
      <c r="R150" s="158">
        <v>4</v>
      </c>
      <c r="S150" s="158">
        <v>4</v>
      </c>
      <c r="T150" s="158">
        <v>4</v>
      </c>
      <c r="U150" s="158">
        <v>4</v>
      </c>
      <c r="V150" s="158">
        <v>4</v>
      </c>
      <c r="W150" s="158">
        <v>4</v>
      </c>
      <c r="X150" s="158">
        <v>4</v>
      </c>
      <c r="Y150" s="158">
        <v>4</v>
      </c>
      <c r="Z150" s="162"/>
      <c r="AA150" s="162"/>
      <c r="AB150" s="162"/>
      <c r="AC150" s="162"/>
      <c r="AD150" s="162"/>
      <c r="AE150" s="162"/>
      <c r="AF150" s="162"/>
      <c r="AG150" s="162"/>
      <c r="AH150" s="162"/>
      <c r="AI150" s="162"/>
      <c r="AJ150" s="162"/>
      <c r="AK150" s="162"/>
      <c r="AL150" s="162"/>
      <c r="AM150" s="162"/>
      <c r="AN150" s="162"/>
      <c r="AO150" s="162"/>
      <c r="AP150" s="162"/>
      <c r="AQ150" s="162"/>
      <c r="AR150" s="15"/>
      <c r="AS150" s="15"/>
      <c r="AT150" s="15"/>
      <c r="AU150" s="15"/>
      <c r="AV150" s="15"/>
      <c r="AW150" s="15"/>
      <c r="AX150" s="4" t="s">
        <v>25</v>
      </c>
      <c r="AY150" s="4">
        <v>24</v>
      </c>
      <c r="AZ150" s="163"/>
      <c r="BA150" s="4">
        <v>134</v>
      </c>
      <c r="BB150" s="16">
        <v>101143</v>
      </c>
      <c r="BC150" s="16">
        <v>101143</v>
      </c>
      <c r="BD150" s="16" t="e">
        <v>#REF!</v>
      </c>
      <c r="BE150" s="16" t="e">
        <v>#REF!</v>
      </c>
      <c r="BF150" s="16" t="e">
        <v>#REF!</v>
      </c>
      <c r="BG150" s="16">
        <v>211235030</v>
      </c>
    </row>
    <row r="151" spans="1:59" ht="12.75">
      <c r="A151" s="16">
        <v>6</v>
      </c>
      <c r="B151" s="156" t="s">
        <v>26</v>
      </c>
      <c r="C151" s="158" t="s">
        <v>447</v>
      </c>
      <c r="D151" s="158">
        <v>3</v>
      </c>
      <c r="E151" s="32">
        <f t="shared" si="31"/>
        <v>67.5</v>
      </c>
      <c r="F151" s="158">
        <v>101154</v>
      </c>
      <c r="G151" s="158" t="s">
        <v>567</v>
      </c>
      <c r="H151" s="176">
        <v>10</v>
      </c>
      <c r="I151" s="36">
        <f t="shared" si="35"/>
        <v>1.1000000000000001</v>
      </c>
      <c r="J151" s="37">
        <f t="shared" si="34"/>
        <v>20</v>
      </c>
      <c r="K151" s="38">
        <f>VLOOKUP(B151,'TINH TOAN'!$A$2:$C$46,3,0)</f>
        <v>444.85999999999996</v>
      </c>
      <c r="L151" s="161"/>
      <c r="M151" s="161"/>
      <c r="N151" s="161"/>
      <c r="O151" s="162"/>
      <c r="P151" s="158" t="s">
        <v>134</v>
      </c>
      <c r="Q151" s="162"/>
      <c r="R151" s="162"/>
      <c r="S151" s="162"/>
      <c r="T151" s="162"/>
      <c r="U151" s="162"/>
      <c r="V151" s="162"/>
      <c r="W151" s="162"/>
      <c r="X151" s="162"/>
      <c r="Y151" s="162"/>
      <c r="Z151" s="177"/>
      <c r="AA151" s="177"/>
      <c r="AB151" s="177"/>
      <c r="AC151" s="177"/>
      <c r="AD151" s="162"/>
      <c r="AE151" s="162"/>
      <c r="AF151" s="162"/>
      <c r="AG151" s="162"/>
      <c r="AH151" s="162"/>
      <c r="AI151" s="162"/>
      <c r="AJ151" s="162"/>
      <c r="AK151" s="162"/>
      <c r="AL151" s="162"/>
      <c r="AM151" s="162"/>
      <c r="AN151" s="162"/>
      <c r="AO151" s="162"/>
      <c r="AP151" s="162"/>
      <c r="AQ151" s="162"/>
      <c r="AR151" s="15"/>
      <c r="AS151" s="15"/>
      <c r="AT151" s="15"/>
      <c r="AU151" s="15"/>
      <c r="AV151" s="15"/>
      <c r="AW151" s="15"/>
      <c r="AX151" s="4" t="s">
        <v>25</v>
      </c>
      <c r="AY151" s="4">
        <v>47</v>
      </c>
      <c r="AZ151" s="163"/>
      <c r="BA151" s="4">
        <v>135</v>
      </c>
      <c r="BB151" s="16">
        <v>101143</v>
      </c>
      <c r="BC151" s="16">
        <v>101143</v>
      </c>
      <c r="BD151" s="16" t="e">
        <v>#REF!</v>
      </c>
      <c r="BE151" s="16" t="e">
        <v>#REF!</v>
      </c>
      <c r="BF151" s="16" t="e">
        <v>#REF!</v>
      </c>
      <c r="BG151" s="16">
        <v>211560030</v>
      </c>
    </row>
    <row r="152" spans="1:59" ht="12.75">
      <c r="A152" s="16">
        <v>1</v>
      </c>
      <c r="B152" s="156" t="s">
        <v>26</v>
      </c>
      <c r="C152" s="158" t="s">
        <v>447</v>
      </c>
      <c r="D152" s="158">
        <v>3</v>
      </c>
      <c r="E152" s="32">
        <f t="shared" si="31"/>
        <v>67.5</v>
      </c>
      <c r="F152" s="158">
        <v>101154</v>
      </c>
      <c r="G152" s="158" t="s">
        <v>567</v>
      </c>
      <c r="H152" s="176">
        <v>10</v>
      </c>
      <c r="I152" s="36">
        <f t="shared" si="35"/>
        <v>1.1000000000000001</v>
      </c>
      <c r="J152" s="37">
        <f t="shared" si="34"/>
        <v>20</v>
      </c>
      <c r="K152" s="38">
        <f>VLOOKUP(B152,'TINH TOAN'!$A$2:$C$46,3,0)</f>
        <v>444.85999999999996</v>
      </c>
      <c r="L152" s="161"/>
      <c r="M152" s="161"/>
      <c r="N152" s="161"/>
      <c r="O152" s="177"/>
      <c r="P152" s="158" t="s">
        <v>134</v>
      </c>
      <c r="Q152" s="177"/>
      <c r="R152" s="177"/>
      <c r="S152" s="177"/>
      <c r="T152" s="177"/>
      <c r="U152" s="177"/>
      <c r="V152" s="177"/>
      <c r="W152" s="177"/>
      <c r="X152" s="177"/>
      <c r="Y152" s="177"/>
      <c r="Z152" s="177"/>
      <c r="AA152" s="177"/>
      <c r="AB152" s="162"/>
      <c r="AC152" s="162"/>
      <c r="AD152" s="162"/>
      <c r="AE152" s="162"/>
      <c r="AF152" s="162"/>
      <c r="AG152" s="162"/>
      <c r="AH152" s="162"/>
      <c r="AI152" s="162"/>
      <c r="AJ152" s="162"/>
      <c r="AK152" s="162"/>
      <c r="AL152" s="162"/>
      <c r="AM152" s="162"/>
      <c r="AN152" s="162"/>
      <c r="AO152" s="162"/>
      <c r="AP152" s="162"/>
      <c r="AQ152" s="162"/>
      <c r="AR152" s="15"/>
      <c r="AS152" s="15"/>
      <c r="AT152" s="15"/>
      <c r="AU152" s="15"/>
      <c r="AV152" s="15"/>
      <c r="AW152" s="15"/>
      <c r="AX152" s="4"/>
      <c r="AY152" s="4"/>
      <c r="AZ152" s="163"/>
      <c r="BA152" s="4"/>
      <c r="BB152" s="16"/>
      <c r="BC152" s="16"/>
      <c r="BD152" s="16"/>
      <c r="BE152" s="16"/>
      <c r="BF152" s="16"/>
      <c r="BG152" s="16"/>
    </row>
    <row r="153" spans="1:59" ht="12.75">
      <c r="A153" s="16">
        <v>3</v>
      </c>
      <c r="B153" s="156" t="s">
        <v>9</v>
      </c>
      <c r="C153" s="158" t="s">
        <v>402</v>
      </c>
      <c r="D153" s="158">
        <v>3</v>
      </c>
      <c r="E153" s="32">
        <f t="shared" si="31"/>
        <v>67.5</v>
      </c>
      <c r="F153" s="158">
        <v>101155</v>
      </c>
      <c r="G153" s="158" t="s">
        <v>537</v>
      </c>
      <c r="H153" s="158">
        <v>32</v>
      </c>
      <c r="I153" s="36">
        <f t="shared" si="35"/>
        <v>1.1000000000000001</v>
      </c>
      <c r="J153" s="37">
        <f t="shared" si="34"/>
        <v>65</v>
      </c>
      <c r="K153" s="38">
        <f>VLOOKUP(B153,'TINH TOAN'!$A$2:$C$46,3,0)</f>
        <v>433.68</v>
      </c>
      <c r="L153" s="161"/>
      <c r="M153" s="161"/>
      <c r="N153" s="161"/>
      <c r="O153" s="158">
        <v>4</v>
      </c>
      <c r="P153" s="158">
        <v>4</v>
      </c>
      <c r="Q153" s="158">
        <v>4</v>
      </c>
      <c r="R153" s="158">
        <v>4</v>
      </c>
      <c r="S153" s="158">
        <v>4</v>
      </c>
      <c r="T153" s="158">
        <v>4</v>
      </c>
      <c r="U153" s="158">
        <v>4</v>
      </c>
      <c r="V153" s="158">
        <v>4</v>
      </c>
      <c r="W153" s="158">
        <v>4</v>
      </c>
      <c r="X153" s="158">
        <v>4</v>
      </c>
      <c r="Y153" s="158">
        <v>4</v>
      </c>
      <c r="Z153" s="158">
        <v>4</v>
      </c>
      <c r="AA153" s="158">
        <v>4</v>
      </c>
      <c r="AB153" s="158">
        <v>4</v>
      </c>
      <c r="AC153" s="158">
        <v>4</v>
      </c>
      <c r="AD153" s="158">
        <v>4</v>
      </c>
      <c r="AE153" s="158">
        <v>4</v>
      </c>
      <c r="AF153" s="177"/>
      <c r="AG153" s="177"/>
      <c r="AH153" s="177"/>
      <c r="AI153" s="162"/>
      <c r="AJ153" s="162"/>
      <c r="AK153" s="162"/>
      <c r="AL153" s="162"/>
      <c r="AM153" s="162"/>
      <c r="AN153" s="162"/>
      <c r="AO153" s="162"/>
      <c r="AP153" s="162"/>
      <c r="AQ153" s="162"/>
      <c r="AR153" s="15"/>
      <c r="AS153" s="15"/>
      <c r="AT153" s="15"/>
      <c r="AU153" s="15"/>
      <c r="AV153" s="15"/>
      <c r="AW153" s="15"/>
      <c r="AX153" s="4" t="s">
        <v>211</v>
      </c>
      <c r="AY153" s="4">
        <v>30</v>
      </c>
      <c r="AZ153" s="163"/>
      <c r="BA153" s="4">
        <v>171</v>
      </c>
      <c r="BB153" s="16">
        <v>101152</v>
      </c>
      <c r="BC153" s="16">
        <v>101152</v>
      </c>
      <c r="BD153" s="16" t="e">
        <v>#REF!</v>
      </c>
      <c r="BE153" s="16" t="e">
        <v>#REF!</v>
      </c>
      <c r="BF153" s="16" t="e">
        <v>#REF!</v>
      </c>
      <c r="BG153" s="16">
        <v>211006020</v>
      </c>
    </row>
    <row r="154" spans="1:59" ht="12.75">
      <c r="A154" s="16">
        <v>3</v>
      </c>
      <c r="B154" s="156" t="s">
        <v>9</v>
      </c>
      <c r="C154" s="158" t="s">
        <v>403</v>
      </c>
      <c r="D154" s="158">
        <v>1</v>
      </c>
      <c r="E154" s="32">
        <f t="shared" si="31"/>
        <v>32</v>
      </c>
      <c r="F154" s="158">
        <v>101155</v>
      </c>
      <c r="G154" s="158" t="s">
        <v>537</v>
      </c>
      <c r="H154" s="158">
        <v>32</v>
      </c>
      <c r="I154" s="36">
        <f t="shared" si="35"/>
        <v>1.2</v>
      </c>
      <c r="J154" s="37">
        <f t="shared" si="34"/>
        <v>23</v>
      </c>
      <c r="K154" s="38">
        <f>VLOOKUP(B154,'TINH TOAN'!$A$2:$C$46,3,0)</f>
        <v>433.68</v>
      </c>
      <c r="L154" s="161"/>
      <c r="M154" s="161"/>
      <c r="N154" s="161"/>
      <c r="O154" s="158">
        <v>4</v>
      </c>
      <c r="P154" s="162"/>
      <c r="Q154" s="162"/>
      <c r="R154" s="162"/>
      <c r="S154" s="162"/>
      <c r="T154" s="162"/>
      <c r="U154" s="162"/>
      <c r="V154" s="162"/>
      <c r="W154" s="162"/>
      <c r="X154" s="162"/>
      <c r="Y154" s="158">
        <v>4</v>
      </c>
      <c r="Z154" s="158">
        <v>4</v>
      </c>
      <c r="AA154" s="158">
        <v>4</v>
      </c>
      <c r="AB154" s="158">
        <v>4</v>
      </c>
      <c r="AC154" s="158">
        <v>4</v>
      </c>
      <c r="AD154" s="158">
        <v>4</v>
      </c>
      <c r="AE154" s="158">
        <v>4</v>
      </c>
      <c r="AF154" s="177"/>
      <c r="AG154" s="177"/>
      <c r="AH154" s="177"/>
      <c r="AI154" s="162"/>
      <c r="AJ154" s="162"/>
      <c r="AK154" s="162"/>
      <c r="AL154" s="162"/>
      <c r="AM154" s="162"/>
      <c r="AN154" s="162"/>
      <c r="AO154" s="162"/>
      <c r="AP154" s="162"/>
      <c r="AQ154" s="162"/>
      <c r="AR154" s="15"/>
      <c r="AS154" s="15"/>
      <c r="AT154" s="15"/>
      <c r="AU154" s="15"/>
      <c r="AV154" s="15"/>
      <c r="AW154" s="15"/>
      <c r="AX154" s="4" t="s">
        <v>211</v>
      </c>
      <c r="AY154" s="4">
        <v>30</v>
      </c>
      <c r="AZ154" s="163"/>
      <c r="BA154" s="4">
        <v>172</v>
      </c>
      <c r="BB154" s="16">
        <v>101152</v>
      </c>
      <c r="BC154" s="16">
        <v>101152</v>
      </c>
      <c r="BD154" s="16" t="e">
        <v>#REF!</v>
      </c>
      <c r="BE154" s="16" t="e">
        <v>#REF!</v>
      </c>
      <c r="BF154" s="16" t="e">
        <v>#REF!</v>
      </c>
      <c r="BG154" s="16">
        <v>211100030</v>
      </c>
    </row>
    <row r="155" spans="1:59" ht="12.75">
      <c r="A155" s="16"/>
      <c r="B155" s="156" t="s">
        <v>85</v>
      </c>
      <c r="C155" s="158" t="s">
        <v>397</v>
      </c>
      <c r="D155" s="158">
        <v>1</v>
      </c>
      <c r="E155" s="32">
        <f t="shared" si="31"/>
        <v>32</v>
      </c>
      <c r="F155" s="158">
        <v>101155</v>
      </c>
      <c r="G155" s="158" t="s">
        <v>537</v>
      </c>
      <c r="H155" s="176">
        <v>32</v>
      </c>
      <c r="I155" s="36">
        <v>1.2</v>
      </c>
      <c r="J155" s="37">
        <f t="shared" si="34"/>
        <v>23</v>
      </c>
      <c r="K155" s="38">
        <f>VLOOKUP(B155,'TINH TOAN'!$A$2:$C$46,3,0)</f>
        <v>394.94000000000005</v>
      </c>
      <c r="L155" s="161"/>
      <c r="M155" s="161"/>
      <c r="N155" s="161"/>
      <c r="O155" s="162"/>
      <c r="P155" s="158"/>
      <c r="Q155" s="177"/>
      <c r="R155" s="177"/>
      <c r="S155" s="177"/>
      <c r="T155" s="177"/>
      <c r="U155" s="177"/>
      <c r="V155" s="177"/>
      <c r="W155" s="177"/>
      <c r="X155" s="177"/>
      <c r="Y155" s="162"/>
      <c r="Z155" s="162"/>
      <c r="AA155" s="162"/>
      <c r="AB155" s="162"/>
      <c r="AC155" s="162"/>
      <c r="AD155" s="162"/>
      <c r="AE155" s="162"/>
      <c r="AF155" s="162"/>
      <c r="AG155" s="162"/>
      <c r="AH155" s="162"/>
      <c r="AI155" s="162"/>
      <c r="AJ155" s="162"/>
      <c r="AK155" s="162"/>
      <c r="AL155" s="162"/>
      <c r="AM155" s="162"/>
      <c r="AN155" s="162"/>
      <c r="AO155" s="162"/>
      <c r="AP155" s="162"/>
      <c r="AQ155" s="162"/>
      <c r="AR155" s="15"/>
      <c r="AS155" s="15"/>
      <c r="AT155" s="15"/>
      <c r="AU155" s="15"/>
      <c r="AV155" s="15"/>
      <c r="AW155" s="15"/>
      <c r="AX155" s="4" t="s">
        <v>211</v>
      </c>
      <c r="AY155" s="4">
        <v>30</v>
      </c>
      <c r="AZ155" s="163"/>
      <c r="BA155" s="4">
        <v>173</v>
      </c>
      <c r="BB155" s="16">
        <v>101152</v>
      </c>
      <c r="BC155" s="16">
        <v>101152</v>
      </c>
      <c r="BD155" s="16" t="e">
        <v>#REF!</v>
      </c>
      <c r="BE155" s="16" t="e">
        <v>#REF!</v>
      </c>
      <c r="BF155" s="16" t="e">
        <v>#REF!</v>
      </c>
      <c r="BG155" s="16">
        <v>211100040</v>
      </c>
    </row>
    <row r="156" spans="1:59" ht="12.75">
      <c r="A156" s="16">
        <v>5</v>
      </c>
      <c r="B156" s="156" t="s">
        <v>85</v>
      </c>
      <c r="C156" s="158" t="s">
        <v>447</v>
      </c>
      <c r="D156" s="158">
        <v>3</v>
      </c>
      <c r="E156" s="32">
        <f t="shared" si="31"/>
        <v>67.5</v>
      </c>
      <c r="F156" s="158">
        <v>101155</v>
      </c>
      <c r="G156" s="158" t="s">
        <v>537</v>
      </c>
      <c r="H156" s="176">
        <v>10</v>
      </c>
      <c r="I156" s="36">
        <f t="shared" ref="I156:I160" si="36">IF(LEFT(C156,3)="TH ",IF(H156&gt;=36,1.4,IF(H156&gt;=31,1.2,IF(H156&gt;=26,1.1,IF(H156&gt;=25,1,IF(H156&gt;=20,0.85,0.75))))),IF(RIGHT(C156,9)="XÝ nghiÖp",IF(E156&gt;=25,1,IF(E156&gt;=15,0.7,0.5)),IF(E156&gt;=150,1.3,IF(E156&gt;=101,1.2,IF(E156&gt;=61,1.1,1)))))</f>
        <v>1.1000000000000001</v>
      </c>
      <c r="J156" s="37">
        <f t="shared" si="34"/>
        <v>20</v>
      </c>
      <c r="K156" s="38">
        <f>VLOOKUP(B156,'TINH TOAN'!$A$2:$C$46,3,0)</f>
        <v>394.94000000000005</v>
      </c>
      <c r="L156" s="161"/>
      <c r="M156" s="161"/>
      <c r="N156" s="161"/>
      <c r="O156" s="162"/>
      <c r="P156" s="158" t="s">
        <v>134</v>
      </c>
      <c r="Q156" s="177"/>
      <c r="R156" s="177"/>
      <c r="S156" s="177"/>
      <c r="T156" s="177"/>
      <c r="U156" s="177"/>
      <c r="V156" s="177"/>
      <c r="W156" s="177"/>
      <c r="X156" s="177"/>
      <c r="Y156" s="162"/>
      <c r="Z156" s="162"/>
      <c r="AA156" s="162"/>
      <c r="AB156" s="162"/>
      <c r="AC156" s="162"/>
      <c r="AD156" s="162"/>
      <c r="AE156" s="162"/>
      <c r="AF156" s="162"/>
      <c r="AG156" s="162"/>
      <c r="AH156" s="162"/>
      <c r="AI156" s="162"/>
      <c r="AJ156" s="162"/>
      <c r="AK156" s="162"/>
      <c r="AL156" s="162"/>
      <c r="AM156" s="162"/>
      <c r="AN156" s="162"/>
      <c r="AO156" s="162"/>
      <c r="AP156" s="162"/>
      <c r="AQ156" s="162"/>
      <c r="AR156" s="15"/>
      <c r="AS156" s="15"/>
      <c r="AT156" s="15"/>
      <c r="AU156" s="15"/>
      <c r="AV156" s="15"/>
      <c r="AW156" s="15"/>
      <c r="AX156" s="4"/>
      <c r="AY156" s="4"/>
      <c r="AZ156" s="163"/>
      <c r="BA156" s="4"/>
      <c r="BB156" s="16"/>
      <c r="BC156" s="16"/>
      <c r="BD156" s="16"/>
      <c r="BE156" s="16"/>
      <c r="BF156" s="16"/>
      <c r="BG156" s="16"/>
    </row>
    <row r="157" spans="1:59" ht="12.75">
      <c r="A157" s="16">
        <v>2</v>
      </c>
      <c r="B157" s="156" t="s">
        <v>85</v>
      </c>
      <c r="C157" s="158" t="s">
        <v>447</v>
      </c>
      <c r="D157" s="158">
        <v>3</v>
      </c>
      <c r="E157" s="32">
        <f t="shared" si="31"/>
        <v>67.5</v>
      </c>
      <c r="F157" s="158">
        <v>101155</v>
      </c>
      <c r="G157" s="158" t="s">
        <v>537</v>
      </c>
      <c r="H157" s="176">
        <v>10</v>
      </c>
      <c r="I157" s="36">
        <f t="shared" si="36"/>
        <v>1.1000000000000001</v>
      </c>
      <c r="J157" s="37">
        <f t="shared" si="34"/>
        <v>20</v>
      </c>
      <c r="K157" s="38">
        <f>VLOOKUP(B157,'TINH TOAN'!$A$2:$C$46,3,0)</f>
        <v>394.94000000000005</v>
      </c>
      <c r="L157" s="161"/>
      <c r="M157" s="161"/>
      <c r="N157" s="161"/>
      <c r="O157" s="177"/>
      <c r="P157" s="158" t="s">
        <v>134</v>
      </c>
      <c r="Q157" s="177"/>
      <c r="R157" s="177"/>
      <c r="S157" s="177"/>
      <c r="T157" s="177"/>
      <c r="U157" s="177"/>
      <c r="V157" s="177"/>
      <c r="W157" s="177"/>
      <c r="X157" s="177"/>
      <c r="Y157" s="162"/>
      <c r="Z157" s="162"/>
      <c r="AA157" s="162"/>
      <c r="AB157" s="162"/>
      <c r="AC157" s="162"/>
      <c r="AD157" s="162"/>
      <c r="AE157" s="162"/>
      <c r="AF157" s="162"/>
      <c r="AG157" s="162"/>
      <c r="AH157" s="162"/>
      <c r="AI157" s="162"/>
      <c r="AJ157" s="162"/>
      <c r="AK157" s="162"/>
      <c r="AL157" s="162"/>
      <c r="AM157" s="162"/>
      <c r="AN157" s="162"/>
      <c r="AO157" s="162"/>
      <c r="AP157" s="162"/>
      <c r="AQ157" s="162"/>
      <c r="AR157" s="15"/>
      <c r="AS157" s="15"/>
      <c r="AT157" s="15"/>
      <c r="AU157" s="15"/>
      <c r="AV157" s="15"/>
      <c r="AW157" s="15"/>
      <c r="AX157" s="4" t="s">
        <v>164</v>
      </c>
      <c r="AY157" s="4">
        <v>31</v>
      </c>
      <c r="AZ157" s="163"/>
      <c r="BA157" s="4">
        <v>95</v>
      </c>
      <c r="BB157" s="16">
        <v>101135</v>
      </c>
      <c r="BC157" s="16">
        <v>101135</v>
      </c>
      <c r="BD157" s="16" t="e">
        <v>#REF!</v>
      </c>
      <c r="BE157" s="16" t="e">
        <v>#REF!</v>
      </c>
      <c r="BF157" s="16" t="e">
        <v>#REF!</v>
      </c>
      <c r="BG157" s="16">
        <v>231009040</v>
      </c>
    </row>
    <row r="158" spans="1:59" ht="12.75">
      <c r="A158" s="16">
        <v>5</v>
      </c>
      <c r="B158" s="156" t="s">
        <v>18</v>
      </c>
      <c r="C158" s="158" t="s">
        <v>369</v>
      </c>
      <c r="D158" s="158">
        <v>2</v>
      </c>
      <c r="E158" s="32">
        <f t="shared" si="31"/>
        <v>45</v>
      </c>
      <c r="F158" s="158">
        <v>101155</v>
      </c>
      <c r="G158" s="158" t="s">
        <v>537</v>
      </c>
      <c r="H158" s="158">
        <v>32</v>
      </c>
      <c r="I158" s="36">
        <f t="shared" si="36"/>
        <v>1</v>
      </c>
      <c r="J158" s="37">
        <f t="shared" si="34"/>
        <v>40</v>
      </c>
      <c r="K158" s="38">
        <f>VLOOKUP(B158,'TINH TOAN'!$A$2:$C$46,3,0)</f>
        <v>488.72</v>
      </c>
      <c r="L158" s="161"/>
      <c r="M158" s="38"/>
      <c r="N158" s="161"/>
      <c r="O158" s="158">
        <v>4</v>
      </c>
      <c r="P158" s="158">
        <v>4</v>
      </c>
      <c r="Q158" s="158">
        <v>4</v>
      </c>
      <c r="R158" s="158">
        <v>4</v>
      </c>
      <c r="S158" s="158">
        <v>4</v>
      </c>
      <c r="T158" s="158">
        <v>4</v>
      </c>
      <c r="U158" s="158">
        <v>4</v>
      </c>
      <c r="V158" s="158">
        <v>4</v>
      </c>
      <c r="W158" s="158">
        <v>4</v>
      </c>
      <c r="X158" s="158">
        <v>4</v>
      </c>
      <c r="Y158" s="162"/>
      <c r="Z158" s="162"/>
      <c r="AA158" s="162"/>
      <c r="AB158" s="162"/>
      <c r="AC158" s="162"/>
      <c r="AD158" s="162"/>
      <c r="AE158" s="162"/>
      <c r="AF158" s="162"/>
      <c r="AG158" s="162"/>
      <c r="AH158" s="162"/>
      <c r="AI158" s="162"/>
      <c r="AJ158" s="162"/>
      <c r="AK158" s="162"/>
      <c r="AL158" s="162"/>
      <c r="AM158" s="162"/>
      <c r="AN158" s="162"/>
      <c r="AO158" s="162"/>
      <c r="AP158" s="162"/>
      <c r="AQ158" s="162"/>
      <c r="AR158" s="15"/>
      <c r="AS158" s="15"/>
      <c r="AT158" s="15"/>
      <c r="AU158" s="15"/>
      <c r="AV158" s="15"/>
      <c r="AW158" s="15"/>
      <c r="AX158" s="4" t="s">
        <v>25</v>
      </c>
      <c r="AY158" s="4">
        <v>38</v>
      </c>
      <c r="AZ158" s="163"/>
      <c r="BA158" s="4">
        <v>2103</v>
      </c>
      <c r="BB158" s="16">
        <v>601141</v>
      </c>
      <c r="BC158" s="16">
        <v>601141</v>
      </c>
      <c r="BD158" s="16" t="s">
        <v>568</v>
      </c>
      <c r="BE158" s="16">
        <v>0</v>
      </c>
      <c r="BF158" s="16" t="e">
        <v>#REF!</v>
      </c>
      <c r="BG158" s="16">
        <v>212257010</v>
      </c>
    </row>
    <row r="159" spans="1:59" ht="12.75">
      <c r="A159" s="16">
        <v>5</v>
      </c>
      <c r="B159" s="156" t="s">
        <v>18</v>
      </c>
      <c r="C159" s="158" t="s">
        <v>447</v>
      </c>
      <c r="D159" s="158">
        <v>3</v>
      </c>
      <c r="E159" s="32">
        <f t="shared" si="31"/>
        <v>67.5</v>
      </c>
      <c r="F159" s="158">
        <v>101155</v>
      </c>
      <c r="G159" s="158" t="s">
        <v>537</v>
      </c>
      <c r="H159" s="176">
        <v>10</v>
      </c>
      <c r="I159" s="36">
        <f t="shared" si="36"/>
        <v>1.1000000000000001</v>
      </c>
      <c r="J159" s="37">
        <f t="shared" si="34"/>
        <v>20</v>
      </c>
      <c r="K159" s="38">
        <f>VLOOKUP(B159,'TINH TOAN'!$A$2:$C$46,3,0)</f>
        <v>488.72</v>
      </c>
      <c r="L159" s="161"/>
      <c r="M159" s="161"/>
      <c r="N159" s="161"/>
      <c r="O159" s="162"/>
      <c r="P159" s="158" t="s">
        <v>134</v>
      </c>
      <c r="Q159" s="177"/>
      <c r="R159" s="177"/>
      <c r="S159" s="177"/>
      <c r="T159" s="177"/>
      <c r="U159" s="177"/>
      <c r="V159" s="177"/>
      <c r="W159" s="177"/>
      <c r="X159" s="177"/>
      <c r="Y159" s="162"/>
      <c r="Z159" s="162"/>
      <c r="AA159" s="162"/>
      <c r="AB159" s="162"/>
      <c r="AC159" s="162"/>
      <c r="AD159" s="162"/>
      <c r="AE159" s="162"/>
      <c r="AF159" s="162"/>
      <c r="AG159" s="162"/>
      <c r="AH159" s="162"/>
      <c r="AI159" s="162"/>
      <c r="AJ159" s="162"/>
      <c r="AK159" s="162"/>
      <c r="AL159" s="162"/>
      <c r="AM159" s="162"/>
      <c r="AN159" s="162"/>
      <c r="AO159" s="162"/>
      <c r="AP159" s="162"/>
      <c r="AQ159" s="162"/>
      <c r="AR159" s="15"/>
      <c r="AS159" s="15"/>
      <c r="AT159" s="15"/>
      <c r="AU159" s="15"/>
      <c r="AV159" s="15"/>
      <c r="AW159" s="15"/>
      <c r="AX159" s="4" t="s">
        <v>211</v>
      </c>
      <c r="AY159" s="4">
        <v>38</v>
      </c>
      <c r="AZ159" s="163"/>
      <c r="BA159" s="4">
        <v>2106</v>
      </c>
      <c r="BB159" s="16">
        <v>601141</v>
      </c>
      <c r="BC159" s="16">
        <v>601141</v>
      </c>
      <c r="BD159" s="16" t="s">
        <v>568</v>
      </c>
      <c r="BE159" s="16">
        <v>0</v>
      </c>
      <c r="BF159" s="16" t="e">
        <v>#REF!</v>
      </c>
      <c r="BG159" s="16">
        <v>292002010</v>
      </c>
    </row>
    <row r="160" spans="1:59" ht="12.75">
      <c r="A160" s="16">
        <v>4</v>
      </c>
      <c r="B160" s="156" t="s">
        <v>93</v>
      </c>
      <c r="C160" s="158" t="s">
        <v>447</v>
      </c>
      <c r="D160" s="158">
        <v>3</v>
      </c>
      <c r="E160" s="32">
        <f t="shared" si="31"/>
        <v>67.5</v>
      </c>
      <c r="F160" s="158">
        <v>101156</v>
      </c>
      <c r="G160" s="158" t="s">
        <v>537</v>
      </c>
      <c r="H160" s="176">
        <v>14</v>
      </c>
      <c r="I160" s="36">
        <f t="shared" si="36"/>
        <v>1.1000000000000001</v>
      </c>
      <c r="J160" s="37">
        <f t="shared" si="34"/>
        <v>28</v>
      </c>
      <c r="K160" s="38">
        <f>VLOOKUP(B160,'TINH TOAN'!$A$2:$C$46,3,0)</f>
        <v>355.88</v>
      </c>
      <c r="L160" s="161"/>
      <c r="M160" s="161"/>
      <c r="N160" s="161"/>
      <c r="O160" s="177"/>
      <c r="P160" s="158" t="s">
        <v>134</v>
      </c>
      <c r="Q160" s="177"/>
      <c r="R160" s="177"/>
      <c r="S160" s="177"/>
      <c r="T160" s="177"/>
      <c r="U160" s="177"/>
      <c r="V160" s="177"/>
      <c r="W160" s="177"/>
      <c r="X160" s="177"/>
      <c r="Y160" s="177"/>
      <c r="Z160" s="177"/>
      <c r="AA160" s="177"/>
      <c r="AB160" s="177"/>
      <c r="AC160" s="162"/>
      <c r="AD160" s="162"/>
      <c r="AE160" s="162"/>
      <c r="AF160" s="162"/>
      <c r="AG160" s="162"/>
      <c r="AH160" s="162"/>
      <c r="AI160" s="162"/>
      <c r="AJ160" s="162"/>
      <c r="AK160" s="162"/>
      <c r="AL160" s="162"/>
      <c r="AM160" s="162"/>
      <c r="AN160" s="162"/>
      <c r="AO160" s="162"/>
      <c r="AP160" s="162"/>
      <c r="AQ160" s="162"/>
      <c r="AR160" s="15"/>
      <c r="AS160" s="15"/>
      <c r="AT160" s="15"/>
      <c r="AU160" s="15"/>
      <c r="AV160" s="15"/>
      <c r="AW160" s="15"/>
      <c r="AX160" s="4" t="s">
        <v>211</v>
      </c>
      <c r="AY160" s="4">
        <v>38</v>
      </c>
      <c r="AZ160" s="163"/>
      <c r="BA160" s="4">
        <v>2106</v>
      </c>
      <c r="BB160" s="16">
        <v>601141</v>
      </c>
      <c r="BC160" s="16">
        <v>601141</v>
      </c>
      <c r="BD160" s="16" t="s">
        <v>568</v>
      </c>
      <c r="BE160" s="16">
        <v>0</v>
      </c>
      <c r="BF160" s="16" t="e">
        <v>#REF!</v>
      </c>
      <c r="BG160" s="16">
        <v>292002010</v>
      </c>
    </row>
    <row r="161" spans="1:59" ht="12.75">
      <c r="A161" s="16">
        <v>5</v>
      </c>
      <c r="B161" s="156" t="s">
        <v>169</v>
      </c>
      <c r="C161" s="158" t="s">
        <v>402</v>
      </c>
      <c r="D161" s="158">
        <v>3</v>
      </c>
      <c r="E161" s="32">
        <f t="shared" si="31"/>
        <v>67.5</v>
      </c>
      <c r="F161" s="158">
        <v>101156</v>
      </c>
      <c r="G161" s="158" t="s">
        <v>537</v>
      </c>
      <c r="H161" s="158">
        <v>29</v>
      </c>
      <c r="I161" s="36">
        <f>IF(LEFT(C161,5)="Đồ án",1, IF(LEFT(C161,3)="TH ",IF(H161&gt;=36,1.4,IF(H161&gt;=31,1.2,IF(H161&gt;=26,1.1,IF(H161&gt;=25,1,IF(H161&gt;=20,0.85,0.75))))),IF(RIGHT(C161,9)="XÝ nghiÖp",IF(E161&gt;=25,1,IF(E161&gt;=15,0.7,0.5)),IF(E161&gt;=150,1.3,IF(E161&gt;=101,1.2,IF(E161&gt;=61,1.1,1))))))</f>
        <v>1.1000000000000001</v>
      </c>
      <c r="J161" s="37">
        <f t="shared" si="34"/>
        <v>65</v>
      </c>
      <c r="K161" s="38">
        <f>VLOOKUP(B161,'TINH TOAN'!$A$2:$C$46,3,0)</f>
        <v>126.72</v>
      </c>
      <c r="L161" s="161"/>
      <c r="M161" s="161"/>
      <c r="N161" s="161"/>
      <c r="O161" s="158">
        <v>4</v>
      </c>
      <c r="P161" s="158">
        <v>4</v>
      </c>
      <c r="Q161" s="158">
        <v>4</v>
      </c>
      <c r="R161" s="158">
        <v>4</v>
      </c>
      <c r="S161" s="162"/>
      <c r="T161" s="158">
        <v>4</v>
      </c>
      <c r="U161" s="158">
        <v>4</v>
      </c>
      <c r="V161" s="158">
        <v>4</v>
      </c>
      <c r="W161" s="158">
        <v>4</v>
      </c>
      <c r="X161" s="158">
        <v>4</v>
      </c>
      <c r="Y161" s="158">
        <v>4</v>
      </c>
      <c r="Z161" s="158">
        <v>4</v>
      </c>
      <c r="AA161" s="158">
        <v>4</v>
      </c>
      <c r="AB161" s="158">
        <v>4</v>
      </c>
      <c r="AC161" s="158">
        <v>4</v>
      </c>
      <c r="AD161" s="158">
        <v>4</v>
      </c>
      <c r="AE161" s="162"/>
      <c r="AF161" s="162"/>
      <c r="AG161" s="162"/>
      <c r="AH161" s="162"/>
      <c r="AI161" s="162"/>
      <c r="AJ161" s="162"/>
      <c r="AK161" s="162"/>
      <c r="AL161" s="162"/>
      <c r="AM161" s="162"/>
      <c r="AN161" s="162"/>
      <c r="AO161" s="162"/>
      <c r="AP161" s="162"/>
      <c r="AQ161" s="162"/>
      <c r="AR161" s="15"/>
      <c r="AS161" s="15"/>
      <c r="AT161" s="15"/>
      <c r="AU161" s="15"/>
      <c r="AV161" s="15"/>
      <c r="AW161" s="15"/>
      <c r="AX161" s="4" t="s">
        <v>164</v>
      </c>
      <c r="AY161" s="4">
        <v>0</v>
      </c>
      <c r="AZ161" s="163"/>
      <c r="BA161" s="4">
        <v>17</v>
      </c>
      <c r="BB161" s="16">
        <v>101122</v>
      </c>
      <c r="BC161" s="16">
        <v>101122</v>
      </c>
      <c r="BD161" s="16" t="e">
        <v>#REF!</v>
      </c>
      <c r="BE161" s="16" t="e">
        <v>#REF!</v>
      </c>
      <c r="BF161" s="16" t="e">
        <v>#REF!</v>
      </c>
      <c r="BG161" s="16">
        <v>231006020</v>
      </c>
    </row>
    <row r="162" spans="1:59" ht="12.75">
      <c r="A162" s="16">
        <v>3</v>
      </c>
      <c r="B162" s="156" t="s">
        <v>169</v>
      </c>
      <c r="C162" s="158" t="s">
        <v>403</v>
      </c>
      <c r="D162" s="158">
        <v>1</v>
      </c>
      <c r="E162" s="32">
        <f t="shared" si="31"/>
        <v>32</v>
      </c>
      <c r="F162" s="158">
        <v>101156</v>
      </c>
      <c r="G162" s="158" t="s">
        <v>537</v>
      </c>
      <c r="H162" s="158">
        <v>32</v>
      </c>
      <c r="I162" s="36">
        <f>IF(LEFT(C162,3)="TH ",IF(H162&gt;=36,1.4,IF(H162&gt;=31,1.2,IF(H162&gt;=26,1.1,IF(H162&gt;=25,1,IF(H162&gt;=20,0.85,0.75))))),IF(RIGHT(C162,9)="XÝ nghiÖp",IF(E162&gt;=25,1,IF(E162&gt;=15,0.7,0.5)),IF(E162&gt;=150,1.3,IF(E162&gt;=101,1.2,IF(E162&gt;=61,1.1,1)))))</f>
        <v>1.2</v>
      </c>
      <c r="J162" s="37">
        <f t="shared" si="34"/>
        <v>23</v>
      </c>
      <c r="K162" s="38">
        <f>VLOOKUP(B162,'TINH TOAN'!$A$2:$C$46,3,0)</f>
        <v>126.72</v>
      </c>
      <c r="L162" s="161"/>
      <c r="M162" s="161"/>
      <c r="N162" s="161"/>
      <c r="O162" s="158">
        <v>4</v>
      </c>
      <c r="P162" s="158">
        <v>4</v>
      </c>
      <c r="Q162" s="158">
        <v>4</v>
      </c>
      <c r="R162" s="158">
        <v>4</v>
      </c>
      <c r="S162" s="162"/>
      <c r="T162" s="158">
        <v>4</v>
      </c>
      <c r="U162" s="158">
        <v>4</v>
      </c>
      <c r="V162" s="158">
        <v>4</v>
      </c>
      <c r="W162" s="158">
        <v>4</v>
      </c>
      <c r="X162" s="158">
        <v>4</v>
      </c>
      <c r="Y162" s="158">
        <v>4</v>
      </c>
      <c r="Z162" s="158">
        <v>4</v>
      </c>
      <c r="AA162" s="158">
        <v>4</v>
      </c>
      <c r="AB162" s="158">
        <v>4</v>
      </c>
      <c r="AC162" s="158">
        <v>4</v>
      </c>
      <c r="AD162" s="158">
        <v>4</v>
      </c>
      <c r="AE162" s="177"/>
      <c r="AF162" s="177"/>
      <c r="AG162" s="162"/>
      <c r="AH162" s="162"/>
      <c r="AI162" s="162"/>
      <c r="AJ162" s="162"/>
      <c r="AK162" s="162"/>
      <c r="AL162" s="201"/>
      <c r="AM162" s="201"/>
      <c r="AN162" s="201"/>
      <c r="AO162" s="201"/>
      <c r="AP162" s="201"/>
      <c r="AQ162" s="201"/>
      <c r="AR162" s="199"/>
      <c r="AS162" s="199"/>
      <c r="AT162" s="199"/>
      <c r="AU162" s="199"/>
      <c r="AV162" s="199"/>
      <c r="AW162" s="199"/>
      <c r="AX162" s="38" t="s">
        <v>211</v>
      </c>
      <c r="AY162" s="38">
        <v>60</v>
      </c>
      <c r="AZ162" s="205"/>
      <c r="BA162" s="38">
        <v>169</v>
      </c>
      <c r="BB162" s="198">
        <v>101153</v>
      </c>
      <c r="BC162" s="198">
        <v>101153</v>
      </c>
      <c r="BD162" s="198" t="e">
        <v>#REF!</v>
      </c>
      <c r="BE162" s="198" t="e">
        <v>#REF!</v>
      </c>
      <c r="BF162" s="198" t="e">
        <v>#REF!</v>
      </c>
      <c r="BG162" s="198">
        <v>211006030</v>
      </c>
    </row>
    <row r="163" spans="1:59" ht="12.75">
      <c r="A163" s="16">
        <v>5</v>
      </c>
      <c r="B163" s="156" t="s">
        <v>85</v>
      </c>
      <c r="C163" s="158" t="s">
        <v>606</v>
      </c>
      <c r="D163" s="158">
        <v>2</v>
      </c>
      <c r="E163" s="32">
        <f t="shared" si="31"/>
        <v>45</v>
      </c>
      <c r="F163" s="158">
        <v>101156</v>
      </c>
      <c r="G163" s="158" t="s">
        <v>537</v>
      </c>
      <c r="H163" s="158">
        <v>14</v>
      </c>
      <c r="I163" s="36">
        <f t="shared" ref="I163:I164" si="37">IF(LEFT(C163,5)="Đồ án",1, IF(LEFT(C163,3)="TH ",IF(H163&gt;=36,1.4,IF(H163&gt;=31,1.2,IF(H163&gt;=26,1.1,IF(H163&gt;=25,1,IF(H163&gt;=20,0.85,0.75))))),IF(RIGHT(C163,9)="XÝ nghiÖp",IF(E163&gt;=25,1,IF(E163&gt;=15,0.7,0.5)),IF(E163&gt;=150,1.3,IF(E163&gt;=101,1.2,IF(E163&gt;=61,1.1,1))))))</f>
        <v>1</v>
      </c>
      <c r="J163" s="37">
        <f t="shared" si="34"/>
        <v>40</v>
      </c>
      <c r="K163" s="38">
        <f>VLOOKUP(B163,'TINH TOAN'!$A$2:$C$46,3,0)</f>
        <v>394.94000000000005</v>
      </c>
      <c r="L163" s="161"/>
      <c r="M163" s="161"/>
      <c r="N163" s="161"/>
      <c r="O163" s="158">
        <v>4</v>
      </c>
      <c r="P163" s="158">
        <v>4</v>
      </c>
      <c r="Q163" s="158">
        <v>4</v>
      </c>
      <c r="R163" s="158">
        <v>4</v>
      </c>
      <c r="S163" s="162"/>
      <c r="T163" s="158">
        <v>4</v>
      </c>
      <c r="U163" s="158">
        <v>4</v>
      </c>
      <c r="V163" s="158">
        <v>4</v>
      </c>
      <c r="W163" s="158">
        <v>4</v>
      </c>
      <c r="X163" s="158">
        <v>4</v>
      </c>
      <c r="Y163" s="158">
        <v>4</v>
      </c>
      <c r="Z163" s="158">
        <v>4</v>
      </c>
      <c r="AA163" s="162"/>
      <c r="AB163" s="162"/>
      <c r="AC163" s="162"/>
      <c r="AD163" s="162"/>
      <c r="AE163" s="162"/>
      <c r="AF163" s="162"/>
      <c r="AG163" s="162"/>
      <c r="AH163" s="162"/>
      <c r="AI163" s="162"/>
      <c r="AJ163" s="162"/>
      <c r="AK163" s="162"/>
      <c r="AL163" s="201"/>
      <c r="AM163" s="201"/>
      <c r="AN163" s="201"/>
      <c r="AO163" s="201"/>
      <c r="AP163" s="201"/>
      <c r="AQ163" s="201"/>
      <c r="AR163" s="199"/>
      <c r="AS163" s="199"/>
      <c r="AT163" s="199"/>
      <c r="AU163" s="199"/>
      <c r="AV163" s="199"/>
      <c r="AW163" s="199"/>
      <c r="AX163" s="38" t="s">
        <v>211</v>
      </c>
      <c r="AY163" s="38">
        <v>30</v>
      </c>
      <c r="AZ163" s="205"/>
      <c r="BA163" s="38">
        <v>169</v>
      </c>
      <c r="BB163" s="198">
        <v>101153</v>
      </c>
      <c r="BC163" s="198">
        <v>101153</v>
      </c>
      <c r="BD163" s="198" t="e">
        <v>#REF!</v>
      </c>
      <c r="BE163" s="198" t="e">
        <v>#REF!</v>
      </c>
      <c r="BF163" s="198" t="e">
        <v>#REF!</v>
      </c>
      <c r="BG163" s="198">
        <v>211006030</v>
      </c>
    </row>
    <row r="164" spans="1:59" ht="12.75">
      <c r="A164" s="16">
        <v>5</v>
      </c>
      <c r="B164" s="156" t="s">
        <v>85</v>
      </c>
      <c r="C164" s="158" t="s">
        <v>607</v>
      </c>
      <c r="D164" s="158">
        <v>1</v>
      </c>
      <c r="E164" s="32">
        <f t="shared" si="31"/>
        <v>32</v>
      </c>
      <c r="F164" s="158">
        <v>101156</v>
      </c>
      <c r="G164" s="158" t="s">
        <v>537</v>
      </c>
      <c r="H164" s="158">
        <v>14</v>
      </c>
      <c r="I164" s="36">
        <f t="shared" si="37"/>
        <v>0.75</v>
      </c>
      <c r="J164" s="37">
        <f t="shared" si="34"/>
        <v>14</v>
      </c>
      <c r="K164" s="38">
        <f>VLOOKUP(B164,'TINH TOAN'!$A$2:$C$46,3,0)</f>
        <v>394.94000000000005</v>
      </c>
      <c r="L164" s="161"/>
      <c r="M164" s="161"/>
      <c r="N164" s="161"/>
      <c r="O164" s="162"/>
      <c r="P164" s="162"/>
      <c r="Q164" s="162"/>
      <c r="R164" s="162"/>
      <c r="S164" s="158">
        <v>4</v>
      </c>
      <c r="T164" s="158">
        <v>4</v>
      </c>
      <c r="U164" s="158">
        <v>4</v>
      </c>
      <c r="V164" s="158">
        <v>4</v>
      </c>
      <c r="W164" s="158">
        <v>4</v>
      </c>
      <c r="X164" s="158">
        <v>4</v>
      </c>
      <c r="Y164" s="158">
        <v>4</v>
      </c>
      <c r="Z164" s="158">
        <v>4</v>
      </c>
      <c r="AA164" s="162"/>
      <c r="AB164" s="162"/>
      <c r="AC164" s="162"/>
      <c r="AD164" s="162"/>
      <c r="AE164" s="162"/>
      <c r="AF164" s="162"/>
      <c r="AG164" s="162"/>
      <c r="AH164" s="162"/>
      <c r="AI164" s="162"/>
      <c r="AJ164" s="162"/>
      <c r="AK164" s="162"/>
      <c r="AL164" s="162"/>
      <c r="AM164" s="162"/>
      <c r="AN164" s="162"/>
      <c r="AO164" s="162"/>
      <c r="AP164" s="162"/>
      <c r="AQ164" s="162"/>
      <c r="AR164" s="15"/>
      <c r="AS164" s="15"/>
      <c r="AT164" s="15"/>
      <c r="AU164" s="15"/>
      <c r="AV164" s="15"/>
      <c r="AW164" s="15"/>
      <c r="AX164" s="4" t="s">
        <v>25</v>
      </c>
      <c r="AY164" s="4">
        <v>30</v>
      </c>
      <c r="AZ164" s="163"/>
      <c r="BA164" s="4">
        <v>172</v>
      </c>
      <c r="BB164" s="16">
        <v>101153</v>
      </c>
      <c r="BC164" s="16">
        <v>101153</v>
      </c>
      <c r="BD164" s="16" t="e">
        <v>#REF!</v>
      </c>
      <c r="BE164" s="16" t="e">
        <v>#REF!</v>
      </c>
      <c r="BF164" s="16" t="e">
        <v>#REF!</v>
      </c>
      <c r="BG164" s="16">
        <v>211903030</v>
      </c>
    </row>
    <row r="165" spans="1:59" ht="12.75">
      <c r="A165" s="16"/>
      <c r="B165" s="156" t="s">
        <v>18</v>
      </c>
      <c r="C165" s="158" t="s">
        <v>368</v>
      </c>
      <c r="D165" s="158">
        <v>2</v>
      </c>
      <c r="E165" s="32">
        <f t="shared" si="31"/>
        <v>45</v>
      </c>
      <c r="F165" s="158">
        <v>101161</v>
      </c>
      <c r="G165" s="158" t="s">
        <v>537</v>
      </c>
      <c r="H165" s="158">
        <v>30</v>
      </c>
      <c r="I165" s="36">
        <f t="shared" ref="I165:I169" si="38">IF(LEFT(C165,3)="TH ",IF(H165&gt;=36,1.4,IF(H165&gt;=31,1.2,IF(H165&gt;=26,1.1,IF(H165&gt;=25,1,IF(H165&gt;=20,0.85,0.75))))),IF(RIGHT(C165,9)="XÝ nghiÖp",IF(E165&gt;=25,1,IF(E165&gt;=15,0.7,0.5)),IF(E165&gt;=150,1.3,IF(E165&gt;=101,1.2,IF(E165&gt;=61,1.1,1)))))</f>
        <v>1</v>
      </c>
      <c r="J165" s="37">
        <f t="shared" si="34"/>
        <v>40</v>
      </c>
      <c r="K165" s="38">
        <f>VLOOKUP(B165,'TINH TOAN'!$A$2:$C$46,3,0)</f>
        <v>488.72</v>
      </c>
      <c r="L165" s="161"/>
      <c r="M165" s="161"/>
      <c r="N165" s="161"/>
      <c r="O165" s="162"/>
      <c r="P165" s="162"/>
      <c r="Q165" s="162"/>
      <c r="R165" s="162"/>
      <c r="S165" s="162"/>
      <c r="T165" s="162"/>
      <c r="U165" s="162"/>
      <c r="V165" s="158" t="s">
        <v>134</v>
      </c>
      <c r="W165" s="177"/>
      <c r="X165" s="177"/>
      <c r="Y165" s="177"/>
      <c r="Z165" s="177"/>
      <c r="AA165" s="177"/>
      <c r="AB165" s="177"/>
      <c r="AC165" s="177"/>
      <c r="AD165" s="162"/>
      <c r="AE165" s="162"/>
      <c r="AF165" s="162"/>
      <c r="AG165" s="162"/>
      <c r="AH165" s="162"/>
      <c r="AI165" s="162"/>
      <c r="AJ165" s="162"/>
      <c r="AK165" s="162"/>
      <c r="AL165" s="162"/>
      <c r="AM165" s="162"/>
      <c r="AN165" s="162"/>
      <c r="AO165" s="162"/>
      <c r="AP165" s="162"/>
      <c r="AQ165" s="162"/>
      <c r="AR165" s="15"/>
      <c r="AS165" s="15"/>
      <c r="AT165" s="15"/>
      <c r="AU165" s="15"/>
      <c r="AV165" s="15"/>
      <c r="AW165" s="15"/>
      <c r="AX165" s="108"/>
      <c r="AY165" s="108"/>
      <c r="AZ165" s="108"/>
      <c r="BA165" s="108"/>
      <c r="BB165" s="108"/>
      <c r="BC165" s="108"/>
      <c r="BD165" s="108"/>
      <c r="BE165" s="108"/>
      <c r="BF165" s="108"/>
      <c r="BG165" s="108"/>
    </row>
    <row r="166" spans="1:59" ht="12.75">
      <c r="A166" s="16"/>
      <c r="B166" s="156" t="s">
        <v>18</v>
      </c>
      <c r="C166" s="158" t="s">
        <v>368</v>
      </c>
      <c r="D166" s="158">
        <v>2</v>
      </c>
      <c r="E166" s="32">
        <f t="shared" si="31"/>
        <v>45</v>
      </c>
      <c r="F166" s="158">
        <v>101161</v>
      </c>
      <c r="G166" s="158" t="s">
        <v>537</v>
      </c>
      <c r="H166" s="158">
        <v>30</v>
      </c>
      <c r="I166" s="36">
        <f t="shared" si="38"/>
        <v>1</v>
      </c>
      <c r="J166" s="37">
        <f t="shared" si="34"/>
        <v>40</v>
      </c>
      <c r="K166" s="38">
        <f>VLOOKUP(B166,'TINH TOAN'!$A$2:$C$46,3,0)</f>
        <v>488.72</v>
      </c>
      <c r="L166" s="161"/>
      <c r="M166" s="161"/>
      <c r="N166" s="161"/>
      <c r="O166" s="162"/>
      <c r="P166" s="162"/>
      <c r="Q166" s="162"/>
      <c r="R166" s="162"/>
      <c r="S166" s="162"/>
      <c r="T166" s="162"/>
      <c r="U166" s="162"/>
      <c r="V166" s="158" t="s">
        <v>134</v>
      </c>
      <c r="W166" s="177"/>
      <c r="X166" s="177"/>
      <c r="Y166" s="177"/>
      <c r="Z166" s="177"/>
      <c r="AA166" s="177"/>
      <c r="AB166" s="177"/>
      <c r="AC166" s="177"/>
      <c r="AD166" s="162"/>
      <c r="AE166" s="162"/>
      <c r="AF166" s="162"/>
      <c r="AG166" s="162"/>
      <c r="AH166" s="162"/>
      <c r="AI166" s="162"/>
      <c r="AJ166" s="162"/>
      <c r="AK166" s="162"/>
      <c r="AL166" s="162"/>
      <c r="AM166" s="162"/>
      <c r="AN166" s="162"/>
      <c r="AO166" s="162"/>
      <c r="AP166" s="162"/>
      <c r="AQ166" s="162"/>
      <c r="AR166" s="15"/>
      <c r="AS166" s="15"/>
      <c r="AT166" s="15"/>
      <c r="AU166" s="15"/>
      <c r="AV166" s="15"/>
      <c r="AW166" s="15"/>
      <c r="AX166" s="108"/>
      <c r="AY166" s="108"/>
      <c r="AZ166" s="108"/>
      <c r="BA166" s="108"/>
      <c r="BB166" s="108"/>
      <c r="BC166" s="108"/>
      <c r="BD166" s="108"/>
      <c r="BE166" s="108"/>
      <c r="BF166" s="108"/>
      <c r="BG166" s="108"/>
    </row>
    <row r="167" spans="1:59" ht="12.75">
      <c r="A167" s="16">
        <v>3</v>
      </c>
      <c r="B167" s="156" t="s">
        <v>26</v>
      </c>
      <c r="C167" s="158" t="s">
        <v>347</v>
      </c>
      <c r="D167" s="158"/>
      <c r="E167" s="32"/>
      <c r="F167" s="158">
        <v>101161</v>
      </c>
      <c r="G167" s="158" t="s">
        <v>537</v>
      </c>
      <c r="H167" s="158">
        <v>60</v>
      </c>
      <c r="I167" s="36">
        <f t="shared" si="38"/>
        <v>1</v>
      </c>
      <c r="J167" s="37">
        <f t="shared" si="34"/>
        <v>0</v>
      </c>
      <c r="K167" s="38">
        <f>VLOOKUP(B167,'TINH TOAN'!$A$2:$C$46,3,0)</f>
        <v>444.85999999999996</v>
      </c>
      <c r="L167" s="161"/>
      <c r="M167" s="161"/>
      <c r="N167" s="161"/>
      <c r="O167" s="162"/>
      <c r="P167" s="162"/>
      <c r="Q167" s="162"/>
      <c r="R167" s="162"/>
      <c r="S167" s="162"/>
      <c r="T167" s="162"/>
      <c r="U167" s="162"/>
      <c r="V167" s="162"/>
      <c r="W167" s="158">
        <v>3</v>
      </c>
      <c r="X167" s="158">
        <v>3</v>
      </c>
      <c r="Y167" s="158">
        <v>3</v>
      </c>
      <c r="Z167" s="158">
        <v>3</v>
      </c>
      <c r="AA167" s="158">
        <v>3</v>
      </c>
      <c r="AB167" s="158">
        <v>3</v>
      </c>
      <c r="AC167" s="158">
        <v>3</v>
      </c>
      <c r="AD167" s="158">
        <v>3</v>
      </c>
      <c r="AE167" s="177"/>
      <c r="AF167" s="177"/>
      <c r="AG167" s="162"/>
      <c r="AH167" s="162"/>
      <c r="AI167" s="162"/>
      <c r="AJ167" s="162"/>
      <c r="AK167" s="162"/>
      <c r="AL167" s="162"/>
      <c r="AM167" s="162"/>
      <c r="AN167" s="162"/>
      <c r="AO167" s="162"/>
      <c r="AP167" s="162"/>
      <c r="AQ167" s="162"/>
      <c r="AR167" s="15"/>
      <c r="AS167" s="15"/>
      <c r="AT167" s="15"/>
      <c r="AU167" s="15"/>
      <c r="AV167" s="15"/>
      <c r="AW167" s="15"/>
      <c r="AX167" s="108"/>
      <c r="AY167" s="108"/>
      <c r="AZ167" s="108"/>
      <c r="BA167" s="108"/>
      <c r="BB167" s="108"/>
      <c r="BC167" s="108"/>
      <c r="BD167" s="108"/>
      <c r="BE167" s="108"/>
      <c r="BF167" s="108"/>
      <c r="BG167" s="108"/>
    </row>
    <row r="168" spans="1:59" ht="12.75">
      <c r="A168" s="16"/>
      <c r="B168" s="156" t="s">
        <v>26</v>
      </c>
      <c r="C168" s="158" t="s">
        <v>348</v>
      </c>
      <c r="D168" s="158">
        <v>1</v>
      </c>
      <c r="E168" s="32">
        <f t="shared" ref="E168:E241" si="39">IF(LEFT(C168,3)="TH ",D168*32,D168*22.5)</f>
        <v>32</v>
      </c>
      <c r="F168" s="158">
        <v>101161</v>
      </c>
      <c r="G168" s="158" t="s">
        <v>537</v>
      </c>
      <c r="H168" s="158">
        <v>30</v>
      </c>
      <c r="I168" s="36">
        <f t="shared" si="38"/>
        <v>1.1000000000000001</v>
      </c>
      <c r="J168" s="37">
        <f t="shared" si="34"/>
        <v>21</v>
      </c>
      <c r="K168" s="38">
        <f>VLOOKUP(B168,'TINH TOAN'!$A$2:$C$46,3,0)</f>
        <v>444.85999999999996</v>
      </c>
      <c r="L168" s="161"/>
      <c r="M168" s="161"/>
      <c r="N168" s="161"/>
      <c r="O168" s="162"/>
      <c r="P168" s="162"/>
      <c r="Q168" s="162"/>
      <c r="R168" s="162"/>
      <c r="S168" s="162"/>
      <c r="T168" s="162"/>
      <c r="U168" s="162"/>
      <c r="V168" s="177"/>
      <c r="W168" s="177"/>
      <c r="X168" s="158">
        <v>4</v>
      </c>
      <c r="Y168" s="158">
        <v>4</v>
      </c>
      <c r="Z168" s="158">
        <v>4</v>
      </c>
      <c r="AA168" s="158">
        <v>4</v>
      </c>
      <c r="AB168" s="158">
        <v>4</v>
      </c>
      <c r="AC168" s="158">
        <v>4</v>
      </c>
      <c r="AD168" s="158">
        <v>4</v>
      </c>
      <c r="AE168" s="158">
        <v>4</v>
      </c>
      <c r="AF168" s="162"/>
      <c r="AG168" s="162"/>
      <c r="AH168" s="162"/>
      <c r="AI168" s="162"/>
      <c r="AJ168" s="162"/>
      <c r="AK168" s="162"/>
      <c r="AL168" s="162"/>
      <c r="AM168" s="162"/>
      <c r="AN168" s="162"/>
      <c r="AO168" s="162"/>
      <c r="AP168" s="162"/>
      <c r="AQ168" s="162"/>
      <c r="AR168" s="15"/>
      <c r="AS168" s="15"/>
      <c r="AT168" s="15"/>
      <c r="AU168" s="15"/>
      <c r="AV168" s="15"/>
      <c r="AW168" s="15"/>
      <c r="AX168" s="108"/>
      <c r="AY168" s="108"/>
      <c r="AZ168" s="108"/>
      <c r="BA168" s="108"/>
      <c r="BB168" s="108"/>
      <c r="BC168" s="108"/>
      <c r="BD168" s="108"/>
      <c r="BE168" s="108"/>
      <c r="BF168" s="108"/>
      <c r="BG168" s="108"/>
    </row>
    <row r="169" spans="1:59" ht="12.75">
      <c r="A169" s="16"/>
      <c r="B169" s="156" t="s">
        <v>26</v>
      </c>
      <c r="C169" s="158" t="s">
        <v>348</v>
      </c>
      <c r="D169" s="158">
        <v>1</v>
      </c>
      <c r="E169" s="32">
        <f t="shared" si="39"/>
        <v>32</v>
      </c>
      <c r="F169" s="158">
        <v>101161</v>
      </c>
      <c r="G169" s="158" t="s">
        <v>537</v>
      </c>
      <c r="H169" s="158">
        <v>30</v>
      </c>
      <c r="I169" s="36">
        <f t="shared" si="38"/>
        <v>1.1000000000000001</v>
      </c>
      <c r="J169" s="37">
        <f t="shared" si="34"/>
        <v>21</v>
      </c>
      <c r="K169" s="38">
        <f>VLOOKUP(B169,'TINH TOAN'!$A$2:$C$46,3,0)</f>
        <v>444.85999999999996</v>
      </c>
      <c r="L169" s="161"/>
      <c r="M169" s="161"/>
      <c r="N169" s="161"/>
      <c r="O169" s="162"/>
      <c r="P169" s="162"/>
      <c r="Q169" s="162"/>
      <c r="R169" s="162"/>
      <c r="S169" s="162"/>
      <c r="T169" s="162"/>
      <c r="U169" s="162"/>
      <c r="V169" s="177"/>
      <c r="W169" s="177"/>
      <c r="X169" s="158">
        <v>4</v>
      </c>
      <c r="Y169" s="158">
        <v>4</v>
      </c>
      <c r="Z169" s="158">
        <v>4</v>
      </c>
      <c r="AA169" s="158">
        <v>4</v>
      </c>
      <c r="AB169" s="158">
        <v>4</v>
      </c>
      <c r="AC169" s="158">
        <v>4</v>
      </c>
      <c r="AD169" s="158">
        <v>4</v>
      </c>
      <c r="AE169" s="158">
        <v>4</v>
      </c>
      <c r="AF169" s="162"/>
      <c r="AG169" s="162"/>
      <c r="AH169" s="162"/>
      <c r="AI169" s="162"/>
      <c r="AJ169" s="162"/>
      <c r="AK169" s="162"/>
      <c r="AL169" s="162"/>
      <c r="AM169" s="162"/>
      <c r="AN169" s="162"/>
      <c r="AO169" s="162"/>
      <c r="AP169" s="162"/>
      <c r="AQ169" s="162"/>
      <c r="AR169" s="15"/>
      <c r="AS169" s="15"/>
      <c r="AT169" s="15"/>
      <c r="AU169" s="15"/>
      <c r="AV169" s="15"/>
      <c r="AW169" s="15"/>
      <c r="AX169" s="108"/>
      <c r="AY169" s="108"/>
      <c r="AZ169" s="108"/>
      <c r="BA169" s="108"/>
      <c r="BB169" s="108"/>
      <c r="BC169" s="108"/>
      <c r="BD169" s="108"/>
      <c r="BE169" s="108"/>
      <c r="BF169" s="108"/>
      <c r="BG169" s="108"/>
    </row>
    <row r="170" spans="1:59" ht="12.75">
      <c r="A170" s="16">
        <v>4</v>
      </c>
      <c r="B170" s="156"/>
      <c r="C170" s="158" t="s">
        <v>347</v>
      </c>
      <c r="D170" s="158"/>
      <c r="E170" s="32">
        <f t="shared" si="39"/>
        <v>0</v>
      </c>
      <c r="F170" s="158">
        <v>101162</v>
      </c>
      <c r="G170" s="158" t="s">
        <v>537</v>
      </c>
      <c r="H170" s="158">
        <v>60</v>
      </c>
      <c r="I170" s="36">
        <f t="shared" ref="I170:I172" si="40">IF(LEFT(C170,5)="Đồ án",1, IF(LEFT(C170,3)="TH ",IF(H170&gt;=36,1.4,IF(H170&gt;=31,1.2,IF(H170&gt;=26,1.1,IF(H170&gt;=25,1,IF(H170&gt;=20,0.85,0.75))))),IF(RIGHT(C170,9)="XÝ nghiÖp",IF(E170&gt;=25,1,IF(E170&gt;=15,0.7,0.5)),IF(E170&gt;=150,1.3,IF(E170&gt;=101,1.2,IF(E170&gt;=61,1.1,1))))))</f>
        <v>1</v>
      </c>
      <c r="J170" s="37">
        <f t="shared" si="34"/>
        <v>0</v>
      </c>
      <c r="K170" s="38" t="e">
        <f>VLOOKUP(B170,'TINH TOAN'!$A$2:$C$46,3,0)</f>
        <v>#N/A</v>
      </c>
      <c r="L170" s="206"/>
      <c r="M170" s="207"/>
      <c r="N170" s="161"/>
      <c r="O170" s="162"/>
      <c r="P170" s="162"/>
      <c r="Q170" s="162"/>
      <c r="R170" s="162"/>
      <c r="S170" s="162"/>
      <c r="T170" s="162"/>
      <c r="U170" s="162"/>
      <c r="V170" s="162"/>
      <c r="W170" s="158">
        <v>3</v>
      </c>
      <c r="X170" s="158">
        <v>3</v>
      </c>
      <c r="Y170" s="158">
        <v>3</v>
      </c>
      <c r="Z170" s="158">
        <v>3</v>
      </c>
      <c r="AA170" s="158">
        <v>3</v>
      </c>
      <c r="AB170" s="158">
        <v>3</v>
      </c>
      <c r="AC170" s="158">
        <v>3</v>
      </c>
      <c r="AD170" s="158">
        <v>3</v>
      </c>
      <c r="AE170" s="162"/>
      <c r="AF170" s="177"/>
      <c r="AG170" s="177"/>
      <c r="AH170" s="177"/>
      <c r="AI170" s="177"/>
      <c r="AJ170" s="177"/>
      <c r="AK170" s="162"/>
      <c r="AL170" s="162"/>
      <c r="AM170" s="162"/>
      <c r="AN170" s="162"/>
      <c r="AO170" s="162"/>
      <c r="AP170" s="162"/>
      <c r="AQ170" s="162"/>
      <c r="AR170" s="15"/>
      <c r="AS170" s="15"/>
      <c r="AT170" s="15"/>
      <c r="AU170" s="15"/>
      <c r="AV170" s="15"/>
      <c r="AW170" s="15"/>
      <c r="AX170" s="108"/>
      <c r="AY170" s="108"/>
      <c r="AZ170" s="108"/>
      <c r="BA170" s="108"/>
      <c r="BB170" s="108"/>
      <c r="BC170" s="108"/>
      <c r="BD170" s="108"/>
      <c r="BE170" s="108"/>
      <c r="BF170" s="108"/>
      <c r="BG170" s="108"/>
    </row>
    <row r="171" spans="1:59" ht="12.75">
      <c r="A171" s="16">
        <v>5</v>
      </c>
      <c r="B171" s="156" t="s">
        <v>128</v>
      </c>
      <c r="C171" s="158" t="s">
        <v>348</v>
      </c>
      <c r="D171" s="158">
        <v>1</v>
      </c>
      <c r="E171" s="32">
        <f t="shared" si="39"/>
        <v>32</v>
      </c>
      <c r="F171" s="158">
        <v>101162</v>
      </c>
      <c r="G171" s="158" t="s">
        <v>537</v>
      </c>
      <c r="H171" s="158">
        <v>30</v>
      </c>
      <c r="I171" s="36">
        <f t="shared" si="40"/>
        <v>1.1000000000000001</v>
      </c>
      <c r="J171" s="37">
        <f t="shared" si="34"/>
        <v>21</v>
      </c>
      <c r="K171" s="38">
        <f>VLOOKUP(B171,'TINH TOAN'!$A$2:$C$46,3,0)</f>
        <v>365.24</v>
      </c>
      <c r="L171" s="161"/>
      <c r="M171" s="161"/>
      <c r="N171" s="161"/>
      <c r="O171" s="162"/>
      <c r="P171" s="162"/>
      <c r="Q171" s="162"/>
      <c r="R171" s="162"/>
      <c r="S171" s="162"/>
      <c r="T171" s="162"/>
      <c r="U171" s="162"/>
      <c r="V171" s="162"/>
      <c r="W171" s="162"/>
      <c r="X171" s="158">
        <v>4</v>
      </c>
      <c r="Y171" s="158">
        <v>4</v>
      </c>
      <c r="Z171" s="158">
        <v>4</v>
      </c>
      <c r="AA171" s="158">
        <v>4</v>
      </c>
      <c r="AB171" s="158">
        <v>4</v>
      </c>
      <c r="AC171" s="158">
        <v>4</v>
      </c>
      <c r="AD171" s="158">
        <v>4</v>
      </c>
      <c r="AE171" s="158">
        <v>4</v>
      </c>
      <c r="AF171" s="162"/>
      <c r="AG171" s="162"/>
      <c r="AH171" s="162"/>
      <c r="AI171" s="162"/>
      <c r="AJ171" s="162"/>
      <c r="AK171" s="162"/>
      <c r="AL171" s="162"/>
      <c r="AM171" s="162"/>
      <c r="AN171" s="162"/>
      <c r="AO171" s="162"/>
      <c r="AP171" s="162"/>
      <c r="AQ171" s="162"/>
      <c r="AR171" s="15"/>
      <c r="AS171" s="15"/>
      <c r="AT171" s="15"/>
      <c r="AU171" s="15"/>
      <c r="AV171" s="15"/>
      <c r="AW171" s="15"/>
      <c r="AX171" s="108"/>
      <c r="AY171" s="108"/>
      <c r="AZ171" s="108"/>
      <c r="BA171" s="108"/>
      <c r="BB171" s="108"/>
      <c r="BC171" s="108"/>
      <c r="BD171" s="108"/>
      <c r="BE171" s="108"/>
      <c r="BF171" s="108"/>
      <c r="BG171" s="108"/>
    </row>
    <row r="172" spans="1:59" ht="12.75">
      <c r="A172" s="16">
        <v>1</v>
      </c>
      <c r="B172" s="156" t="s">
        <v>128</v>
      </c>
      <c r="C172" s="158" t="s">
        <v>348</v>
      </c>
      <c r="D172" s="158">
        <v>1</v>
      </c>
      <c r="E172" s="32">
        <f t="shared" si="39"/>
        <v>32</v>
      </c>
      <c r="F172" s="158">
        <v>101162</v>
      </c>
      <c r="G172" s="158" t="s">
        <v>537</v>
      </c>
      <c r="H172" s="158">
        <v>30</v>
      </c>
      <c r="I172" s="36">
        <f t="shared" si="40"/>
        <v>1.1000000000000001</v>
      </c>
      <c r="J172" s="37">
        <f t="shared" si="34"/>
        <v>21</v>
      </c>
      <c r="K172" s="38">
        <f>VLOOKUP(B172,'TINH TOAN'!$A$2:$C$46,3,0)</f>
        <v>365.24</v>
      </c>
      <c r="L172" s="206"/>
      <c r="M172" s="156"/>
      <c r="N172" s="161"/>
      <c r="O172" s="162"/>
      <c r="P172" s="177"/>
      <c r="Q172" s="177"/>
      <c r="R172" s="177"/>
      <c r="S172" s="177"/>
      <c r="T172" s="162"/>
      <c r="U172" s="162"/>
      <c r="V172" s="162"/>
      <c r="W172" s="162"/>
      <c r="X172" s="158">
        <v>4</v>
      </c>
      <c r="Y172" s="158">
        <v>4</v>
      </c>
      <c r="Z172" s="158">
        <v>4</v>
      </c>
      <c r="AA172" s="158">
        <v>4</v>
      </c>
      <c r="AB172" s="158">
        <v>4</v>
      </c>
      <c r="AC172" s="158">
        <v>4</v>
      </c>
      <c r="AD172" s="158">
        <v>4</v>
      </c>
      <c r="AE172" s="158">
        <v>4</v>
      </c>
      <c r="AF172" s="162"/>
      <c r="AG172" s="162"/>
      <c r="AH172" s="162"/>
      <c r="AI172" s="162"/>
      <c r="AJ172" s="162"/>
      <c r="AK172" s="162"/>
      <c r="AL172" s="162"/>
      <c r="AM172" s="162"/>
      <c r="AN172" s="162"/>
      <c r="AO172" s="162"/>
      <c r="AP172" s="162"/>
      <c r="AQ172" s="162"/>
      <c r="AR172" s="15"/>
      <c r="AS172" s="15"/>
      <c r="AT172" s="15"/>
      <c r="AU172" s="15"/>
      <c r="AV172" s="15"/>
      <c r="AW172" s="15"/>
      <c r="AX172" s="108"/>
      <c r="AY172" s="108"/>
      <c r="AZ172" s="108"/>
      <c r="BA172" s="108"/>
      <c r="BB172" s="108"/>
      <c r="BC172" s="108"/>
      <c r="BD172" s="108"/>
      <c r="BE172" s="108"/>
      <c r="BF172" s="108"/>
      <c r="BG172" s="108"/>
    </row>
    <row r="173" spans="1:59" ht="12.75">
      <c r="A173" s="16">
        <v>2</v>
      </c>
      <c r="B173" s="156" t="s">
        <v>131</v>
      </c>
      <c r="C173" s="158" t="s">
        <v>368</v>
      </c>
      <c r="D173" s="158">
        <v>2</v>
      </c>
      <c r="E173" s="32">
        <f t="shared" si="39"/>
        <v>45</v>
      </c>
      <c r="F173" s="158">
        <v>101162</v>
      </c>
      <c r="G173" s="158" t="s">
        <v>537</v>
      </c>
      <c r="H173" s="158">
        <v>60</v>
      </c>
      <c r="I173" s="36">
        <f>IF(LEFT(C173,3)="TH ",IF(H173&gt;=36,1.4,IF(H173&gt;=31,1.2,IF(H173&gt;=26,1.1,IF(H173&gt;=25,1,IF(H173&gt;=20,0.85,0.75))))),IF(RIGHT(C173,9)="XÝ nghiÖp",IF(E173&gt;=25,1,IF(E173&gt;=15,0.7,0.5)),IF(E173&gt;=150,1.3,IF(E173&gt;=101,1.2,IF(E173&gt;=61,1.1,1)))))</f>
        <v>1</v>
      </c>
      <c r="J173" s="37">
        <f t="shared" si="34"/>
        <v>40</v>
      </c>
      <c r="K173" s="38">
        <f>VLOOKUP(B173,'TINH TOAN'!$A$2:$C$46,3,0)</f>
        <v>0</v>
      </c>
      <c r="L173" s="161"/>
      <c r="M173" s="161"/>
      <c r="N173" s="161"/>
      <c r="O173" s="162"/>
      <c r="P173" s="162"/>
      <c r="Q173" s="162"/>
      <c r="R173" s="162"/>
      <c r="S173" s="162"/>
      <c r="T173" s="177"/>
      <c r="U173" s="177"/>
      <c r="V173" s="158" t="s">
        <v>134</v>
      </c>
      <c r="W173" s="177"/>
      <c r="X173" s="177"/>
      <c r="Y173" s="162"/>
      <c r="Z173" s="162"/>
      <c r="AA173" s="162"/>
      <c r="AB173" s="162"/>
      <c r="AC173" s="162"/>
      <c r="AD173" s="162"/>
      <c r="AE173" s="162"/>
      <c r="AF173" s="162"/>
      <c r="AG173" s="162"/>
      <c r="AH173" s="162"/>
      <c r="AI173" s="162"/>
      <c r="AJ173" s="162"/>
      <c r="AK173" s="162"/>
      <c r="AL173" s="162"/>
      <c r="AM173" s="162"/>
      <c r="AN173" s="162"/>
      <c r="AO173" s="162"/>
      <c r="AP173" s="162"/>
      <c r="AQ173" s="162"/>
      <c r="AR173" s="15"/>
      <c r="AS173" s="15"/>
      <c r="AT173" s="15"/>
      <c r="AU173" s="15"/>
      <c r="AV173" s="15"/>
      <c r="AW173" s="15"/>
      <c r="AX173" s="108"/>
      <c r="AY173" s="108"/>
      <c r="AZ173" s="108"/>
      <c r="BA173" s="108"/>
      <c r="BB173" s="108"/>
      <c r="BC173" s="108"/>
      <c r="BD173" s="108"/>
      <c r="BE173" s="108"/>
      <c r="BF173" s="108"/>
      <c r="BG173" s="108"/>
    </row>
    <row r="174" spans="1:59" ht="12.75">
      <c r="A174" s="16"/>
      <c r="B174" s="156" t="s">
        <v>131</v>
      </c>
      <c r="C174" s="158" t="s">
        <v>368</v>
      </c>
      <c r="D174" s="158">
        <v>2</v>
      </c>
      <c r="E174" s="32">
        <f t="shared" si="39"/>
        <v>45</v>
      </c>
      <c r="F174" s="158">
        <v>101162</v>
      </c>
      <c r="G174" s="158" t="s">
        <v>537</v>
      </c>
      <c r="H174" s="158">
        <v>60</v>
      </c>
      <c r="I174" s="36">
        <v>1</v>
      </c>
      <c r="J174" s="37">
        <f t="shared" si="34"/>
        <v>40</v>
      </c>
      <c r="K174" s="38">
        <f>VLOOKUP(B174,'TINH TOAN'!$A$2:$C$46,3,0)</f>
        <v>0</v>
      </c>
      <c r="L174" s="161"/>
      <c r="M174" s="161"/>
      <c r="N174" s="161"/>
      <c r="O174" s="162"/>
      <c r="P174" s="162"/>
      <c r="Q174" s="162"/>
      <c r="R174" s="162"/>
      <c r="S174" s="162"/>
      <c r="T174" s="162"/>
      <c r="U174" s="177"/>
      <c r="V174" s="158" t="s">
        <v>134</v>
      </c>
      <c r="W174" s="177"/>
      <c r="X174" s="162"/>
      <c r="Y174" s="177"/>
      <c r="Z174" s="177"/>
      <c r="AA174" s="177"/>
      <c r="AB174" s="177"/>
      <c r="AC174" s="177"/>
      <c r="AD174" s="162"/>
      <c r="AE174" s="162"/>
      <c r="AF174" s="162"/>
      <c r="AG174" s="162"/>
      <c r="AH174" s="162"/>
      <c r="AI174" s="162"/>
      <c r="AJ174" s="162"/>
      <c r="AK174" s="162"/>
      <c r="AL174" s="162"/>
      <c r="AM174" s="162"/>
      <c r="AN174" s="162"/>
      <c r="AO174" s="162"/>
      <c r="AP174" s="162"/>
      <c r="AQ174" s="162"/>
      <c r="AR174" s="37"/>
      <c r="AS174" s="37"/>
      <c r="AT174" s="37"/>
      <c r="AU174" s="37"/>
      <c r="AV174" s="37"/>
      <c r="AW174" s="37"/>
      <c r="AX174" s="37"/>
      <c r="AY174" s="37"/>
      <c r="AZ174" s="37"/>
      <c r="BA174" s="37"/>
      <c r="BB174" s="37"/>
      <c r="BC174" s="37"/>
      <c r="BD174" s="37"/>
      <c r="BE174" s="37"/>
      <c r="BF174" s="37"/>
      <c r="BG174" s="37"/>
    </row>
    <row r="175" spans="1:59" ht="12.75">
      <c r="A175" s="16">
        <v>3</v>
      </c>
      <c r="B175" s="156" t="s">
        <v>149</v>
      </c>
      <c r="C175" s="158" t="s">
        <v>347</v>
      </c>
      <c r="D175" s="158"/>
      <c r="E175" s="32">
        <f t="shared" si="39"/>
        <v>0</v>
      </c>
      <c r="F175" s="158">
        <v>101163</v>
      </c>
      <c r="G175" s="158" t="s">
        <v>537</v>
      </c>
      <c r="H175" s="158">
        <v>60</v>
      </c>
      <c r="I175" s="36">
        <f>IF(LEFT(C175,5)="Đồ án",1, IF(LEFT(C175,3)="TH ",IF(H175&gt;=36,1.4,IF(H175&gt;=31,1.2,IF(H175&gt;=26,1.1,IF(H175&gt;=25,1,IF(H175&gt;=20,0.85,0.75))))),IF(RIGHT(C175,9)="XÝ nghiÖp",IF(E175&gt;=25,1,IF(E175&gt;=15,0.7,0.5)),IF(E175&gt;=150,1.3,IF(E175&gt;=101,1.2,IF(E175&gt;=61,1.1,1))))))</f>
        <v>1</v>
      </c>
      <c r="J175" s="37">
        <f t="shared" si="34"/>
        <v>0</v>
      </c>
      <c r="K175" s="38">
        <f>VLOOKUP(B175,'TINH TOAN'!$A$2:$C$46,3,0)</f>
        <v>346.82</v>
      </c>
      <c r="L175" s="208"/>
      <c r="M175" s="161"/>
      <c r="N175" s="161"/>
      <c r="O175" s="162"/>
      <c r="P175" s="162"/>
      <c r="Q175" s="162"/>
      <c r="R175" s="162"/>
      <c r="S175" s="162"/>
      <c r="T175" s="162"/>
      <c r="U175" s="162"/>
      <c r="V175" s="162"/>
      <c r="W175" s="158">
        <v>3</v>
      </c>
      <c r="X175" s="158">
        <v>3</v>
      </c>
      <c r="Y175" s="158">
        <v>3</v>
      </c>
      <c r="Z175" s="158">
        <v>3</v>
      </c>
      <c r="AA175" s="158">
        <v>3</v>
      </c>
      <c r="AB175" s="158">
        <v>3</v>
      </c>
      <c r="AC175" s="158">
        <v>3</v>
      </c>
      <c r="AD175" s="158">
        <v>3</v>
      </c>
      <c r="AE175" s="162"/>
      <c r="AF175" s="162"/>
      <c r="AG175" s="162"/>
      <c r="AH175" s="162"/>
      <c r="AI175" s="162"/>
      <c r="AJ175" s="162"/>
      <c r="AK175" s="162"/>
      <c r="AL175" s="162"/>
      <c r="AM175" s="162"/>
      <c r="AN175" s="162"/>
      <c r="AO175" s="162"/>
      <c r="AP175" s="162"/>
      <c r="AQ175" s="162"/>
      <c r="AR175" s="37"/>
      <c r="AS175" s="37"/>
      <c r="AT175" s="37"/>
      <c r="AU175" s="37"/>
      <c r="AV175" s="37"/>
      <c r="AW175" s="37"/>
      <c r="AX175" s="37"/>
      <c r="AY175" s="37"/>
      <c r="AZ175" s="37"/>
      <c r="BA175" s="37"/>
      <c r="BB175" s="37"/>
      <c r="BC175" s="37"/>
      <c r="BD175" s="37"/>
      <c r="BE175" s="37"/>
      <c r="BF175" s="37"/>
      <c r="BG175" s="37"/>
    </row>
    <row r="176" spans="1:59" ht="12.75">
      <c r="A176" s="16">
        <v>6</v>
      </c>
      <c r="B176" s="156" t="s">
        <v>149</v>
      </c>
      <c r="C176" s="158" t="s">
        <v>348</v>
      </c>
      <c r="D176" s="158">
        <v>1</v>
      </c>
      <c r="E176" s="32">
        <f t="shared" si="39"/>
        <v>32</v>
      </c>
      <c r="F176" s="158">
        <v>101163</v>
      </c>
      <c r="G176" s="158" t="s">
        <v>537</v>
      </c>
      <c r="H176" s="158">
        <v>30</v>
      </c>
      <c r="I176" s="36">
        <f t="shared" ref="I176:I185" si="41">IF(LEFT(C176,3)="TH ",IF(H176&gt;=36,1.4,IF(H176&gt;=31,1.2,IF(H176&gt;=26,1.1,IF(H176&gt;=25,1,IF(H176&gt;=20,0.85,0.75))))),IF(RIGHT(C176,9)="XÝ nghiÖp",IF(E176&gt;=25,1,IF(E176&gt;=15,0.7,0.5)),IF(E176&gt;=150,1.3,IF(E176&gt;=101,1.2,IF(E176&gt;=61,1.1,1)))))</f>
        <v>1.1000000000000001</v>
      </c>
      <c r="J176" s="37">
        <f t="shared" si="34"/>
        <v>21</v>
      </c>
      <c r="K176" s="38">
        <f>VLOOKUP(B176,'TINH TOAN'!$A$2:$C$46,3,0)</f>
        <v>346.82</v>
      </c>
      <c r="L176" s="161"/>
      <c r="M176" s="161"/>
      <c r="N176" s="161"/>
      <c r="O176" s="162"/>
      <c r="P176" s="162"/>
      <c r="Q176" s="162"/>
      <c r="R176" s="162"/>
      <c r="S176" s="162"/>
      <c r="T176" s="162"/>
      <c r="U176" s="162"/>
      <c r="V176" s="177"/>
      <c r="W176" s="177"/>
      <c r="X176" s="158">
        <v>4</v>
      </c>
      <c r="Y176" s="158">
        <v>4</v>
      </c>
      <c r="Z176" s="158">
        <v>4</v>
      </c>
      <c r="AA176" s="158">
        <v>4</v>
      </c>
      <c r="AB176" s="158">
        <v>4</v>
      </c>
      <c r="AC176" s="158">
        <v>4</v>
      </c>
      <c r="AD176" s="158">
        <v>4</v>
      </c>
      <c r="AE176" s="158">
        <v>4</v>
      </c>
      <c r="AF176" s="162"/>
      <c r="AG176" s="162"/>
      <c r="AH176" s="162"/>
      <c r="AI176" s="162"/>
      <c r="AJ176" s="162"/>
      <c r="AK176" s="162"/>
      <c r="AL176" s="162"/>
      <c r="AM176" s="162"/>
      <c r="AN176" s="162"/>
      <c r="AO176" s="162"/>
      <c r="AP176" s="162"/>
      <c r="AQ176" s="162"/>
      <c r="AR176" s="37"/>
      <c r="AS176" s="37"/>
      <c r="AT176" s="37"/>
      <c r="AU176" s="37"/>
      <c r="AV176" s="37"/>
      <c r="AW176" s="37"/>
      <c r="AX176" s="37"/>
      <c r="AY176" s="37"/>
      <c r="AZ176" s="37"/>
      <c r="BA176" s="37"/>
      <c r="BB176" s="37"/>
      <c r="BC176" s="37"/>
      <c r="BD176" s="37"/>
      <c r="BE176" s="37"/>
      <c r="BF176" s="37"/>
      <c r="BG176" s="37"/>
    </row>
    <row r="177" spans="1:59" ht="12.75">
      <c r="A177" s="16">
        <v>6</v>
      </c>
      <c r="B177" s="156" t="s">
        <v>149</v>
      </c>
      <c r="C177" s="158" t="s">
        <v>348</v>
      </c>
      <c r="D177" s="158">
        <v>1</v>
      </c>
      <c r="E177" s="32">
        <f t="shared" si="39"/>
        <v>32</v>
      </c>
      <c r="F177" s="158">
        <v>101163</v>
      </c>
      <c r="G177" s="158" t="s">
        <v>537</v>
      </c>
      <c r="H177" s="158">
        <v>30</v>
      </c>
      <c r="I177" s="36">
        <f t="shared" si="41"/>
        <v>1.1000000000000001</v>
      </c>
      <c r="J177" s="37">
        <f t="shared" si="34"/>
        <v>21</v>
      </c>
      <c r="K177" s="38">
        <f>VLOOKUP(B177,'TINH TOAN'!$A$2:$C$46,3,0)</f>
        <v>346.82</v>
      </c>
      <c r="L177" s="161"/>
      <c r="M177" s="161"/>
      <c r="N177" s="161"/>
      <c r="O177" s="162"/>
      <c r="P177" s="162"/>
      <c r="Q177" s="162"/>
      <c r="R177" s="162"/>
      <c r="S177" s="162"/>
      <c r="T177" s="162"/>
      <c r="U177" s="162"/>
      <c r="V177" s="162"/>
      <c r="W177" s="162"/>
      <c r="X177" s="158">
        <v>4</v>
      </c>
      <c r="Y177" s="158">
        <v>4</v>
      </c>
      <c r="Z177" s="158">
        <v>4</v>
      </c>
      <c r="AA177" s="158">
        <v>4</v>
      </c>
      <c r="AB177" s="158">
        <v>4</v>
      </c>
      <c r="AC177" s="158">
        <v>4</v>
      </c>
      <c r="AD177" s="158">
        <v>4</v>
      </c>
      <c r="AE177" s="158">
        <v>4</v>
      </c>
      <c r="AF177" s="162"/>
      <c r="AG177" s="162"/>
      <c r="AH177" s="162"/>
      <c r="AI177" s="162"/>
      <c r="AJ177" s="162"/>
      <c r="AK177" s="162"/>
      <c r="AL177" s="162"/>
      <c r="AM177" s="162"/>
      <c r="AN177" s="162"/>
      <c r="AO177" s="162"/>
      <c r="AP177" s="162"/>
      <c r="AQ177" s="162"/>
      <c r="AR177" s="37"/>
      <c r="AS177" s="37"/>
      <c r="AT177" s="37"/>
      <c r="AU177" s="37"/>
      <c r="AV177" s="37"/>
      <c r="AW177" s="37"/>
      <c r="AX177" s="37"/>
      <c r="AY177" s="37"/>
      <c r="AZ177" s="37"/>
      <c r="BA177" s="37"/>
      <c r="BB177" s="37"/>
      <c r="BC177" s="37"/>
      <c r="BD177" s="37"/>
      <c r="BE177" s="37"/>
      <c r="BF177" s="37"/>
      <c r="BG177" s="37"/>
    </row>
    <row r="178" spans="1:59" ht="12.75">
      <c r="A178" s="16">
        <v>6</v>
      </c>
      <c r="B178" s="156" t="s">
        <v>110</v>
      </c>
      <c r="C178" s="158" t="s">
        <v>368</v>
      </c>
      <c r="D178" s="158">
        <v>2</v>
      </c>
      <c r="E178" s="32">
        <f t="shared" si="39"/>
        <v>45</v>
      </c>
      <c r="F178" s="158">
        <v>101163</v>
      </c>
      <c r="G178" s="158" t="s">
        <v>537</v>
      </c>
      <c r="H178" s="158">
        <v>60</v>
      </c>
      <c r="I178" s="36">
        <f t="shared" si="41"/>
        <v>1</v>
      </c>
      <c r="J178" s="37">
        <f t="shared" si="34"/>
        <v>40</v>
      </c>
      <c r="K178" s="38">
        <f>VLOOKUP(B178,'TINH TOAN'!$A$2:$C$46,3,0)</f>
        <v>336.06</v>
      </c>
      <c r="L178" s="161"/>
      <c r="M178" s="161"/>
      <c r="N178" s="161"/>
      <c r="O178" s="162"/>
      <c r="P178" s="162"/>
      <c r="Q178" s="162"/>
      <c r="R178" s="162"/>
      <c r="S178" s="162"/>
      <c r="T178" s="162"/>
      <c r="U178" s="162"/>
      <c r="V178" s="158" t="s">
        <v>134</v>
      </c>
      <c r="W178" s="162"/>
      <c r="X178" s="162"/>
      <c r="Y178" s="162"/>
      <c r="Z178" s="177"/>
      <c r="AA178" s="177"/>
      <c r="AB178" s="177"/>
      <c r="AC178" s="177"/>
      <c r="AD178" s="162"/>
      <c r="AE178" s="162"/>
      <c r="AF178" s="162"/>
      <c r="AG178" s="162"/>
      <c r="AH178" s="162"/>
      <c r="AI178" s="162"/>
      <c r="AJ178" s="162"/>
      <c r="AK178" s="162"/>
      <c r="AL178" s="162"/>
      <c r="AM178" s="162"/>
      <c r="AN178" s="162"/>
      <c r="AO178" s="162"/>
      <c r="AP178" s="162"/>
      <c r="AQ178" s="162"/>
      <c r="AR178" s="37"/>
      <c r="AS178" s="37"/>
      <c r="AT178" s="37"/>
      <c r="AU178" s="37"/>
      <c r="AV178" s="37"/>
      <c r="AW178" s="37"/>
      <c r="AX178" s="37"/>
      <c r="AY178" s="37"/>
      <c r="AZ178" s="37"/>
      <c r="BA178" s="37"/>
      <c r="BB178" s="37"/>
      <c r="BC178" s="37"/>
      <c r="BD178" s="37"/>
      <c r="BE178" s="37"/>
      <c r="BF178" s="37"/>
      <c r="BG178" s="37"/>
    </row>
    <row r="179" spans="1:59" ht="12.75">
      <c r="A179" s="16">
        <v>6</v>
      </c>
      <c r="B179" s="156" t="s">
        <v>110</v>
      </c>
      <c r="C179" s="158" t="s">
        <v>368</v>
      </c>
      <c r="D179" s="158">
        <v>2</v>
      </c>
      <c r="E179" s="32">
        <f t="shared" si="39"/>
        <v>45</v>
      </c>
      <c r="F179" s="158">
        <v>101163</v>
      </c>
      <c r="G179" s="158" t="s">
        <v>537</v>
      </c>
      <c r="H179" s="158">
        <v>60</v>
      </c>
      <c r="I179" s="36">
        <f t="shared" si="41"/>
        <v>1</v>
      </c>
      <c r="J179" s="37">
        <f t="shared" si="34"/>
        <v>40</v>
      </c>
      <c r="K179" s="38">
        <f>VLOOKUP(B179,'TINH TOAN'!$A$2:$C$46,3,0)</f>
        <v>336.06</v>
      </c>
      <c r="L179" s="161"/>
      <c r="M179" s="161"/>
      <c r="N179" s="161"/>
      <c r="O179" s="162"/>
      <c r="P179" s="162"/>
      <c r="Q179" s="162"/>
      <c r="R179" s="162"/>
      <c r="S179" s="162"/>
      <c r="T179" s="162"/>
      <c r="U179" s="162"/>
      <c r="V179" s="158" t="s">
        <v>134</v>
      </c>
      <c r="W179" s="177"/>
      <c r="X179" s="177"/>
      <c r="Y179" s="177"/>
      <c r="Z179" s="177"/>
      <c r="AA179" s="177"/>
      <c r="AB179" s="177"/>
      <c r="AC179" s="177"/>
      <c r="AD179" s="162"/>
      <c r="AE179" s="162"/>
      <c r="AF179" s="162"/>
      <c r="AG179" s="162"/>
      <c r="AH179" s="162"/>
      <c r="AI179" s="162"/>
      <c r="AJ179" s="162"/>
      <c r="AK179" s="162"/>
      <c r="AL179" s="162"/>
      <c r="AM179" s="162"/>
      <c r="AN179" s="162"/>
      <c r="AO179" s="162"/>
      <c r="AP179" s="162"/>
      <c r="AQ179" s="162"/>
      <c r="AR179" s="15"/>
      <c r="AS179" s="15"/>
      <c r="AT179" s="15"/>
      <c r="AU179" s="15"/>
      <c r="AV179" s="15"/>
      <c r="AW179" s="15"/>
      <c r="AX179" s="108"/>
      <c r="AY179" s="108"/>
      <c r="AZ179" s="108"/>
      <c r="BA179" s="108"/>
      <c r="BB179" s="108"/>
      <c r="BC179" s="108"/>
      <c r="BD179" s="108"/>
      <c r="BE179" s="108"/>
      <c r="BF179" s="108"/>
      <c r="BG179" s="108"/>
    </row>
    <row r="180" spans="1:59" ht="12.75">
      <c r="A180" s="16">
        <v>6</v>
      </c>
      <c r="B180" s="156" t="s">
        <v>149</v>
      </c>
      <c r="C180" s="158" t="s">
        <v>347</v>
      </c>
      <c r="D180" s="158"/>
      <c r="E180" s="32">
        <f t="shared" si="39"/>
        <v>0</v>
      </c>
      <c r="F180" s="158">
        <v>101164</v>
      </c>
      <c r="G180" s="158" t="s">
        <v>567</v>
      </c>
      <c r="H180" s="158">
        <v>60</v>
      </c>
      <c r="I180" s="36">
        <f t="shared" si="41"/>
        <v>1</v>
      </c>
      <c r="J180" s="37">
        <f t="shared" si="34"/>
        <v>0</v>
      </c>
      <c r="K180" s="38">
        <f>VLOOKUP(B180,'TINH TOAN'!$A$2:$C$46,3,0)</f>
        <v>346.82</v>
      </c>
      <c r="L180" s="161"/>
      <c r="M180" s="161"/>
      <c r="N180" s="161"/>
      <c r="O180" s="162"/>
      <c r="P180" s="162"/>
      <c r="Q180" s="162"/>
      <c r="R180" s="162"/>
      <c r="S180" s="162"/>
      <c r="T180" s="162"/>
      <c r="U180" s="162"/>
      <c r="V180" s="177"/>
      <c r="W180" s="158">
        <v>3</v>
      </c>
      <c r="X180" s="158">
        <v>3</v>
      </c>
      <c r="Y180" s="158">
        <v>3</v>
      </c>
      <c r="Z180" s="158">
        <v>3</v>
      </c>
      <c r="AA180" s="158">
        <v>3</v>
      </c>
      <c r="AB180" s="158">
        <v>3</v>
      </c>
      <c r="AC180" s="158">
        <v>3</v>
      </c>
      <c r="AD180" s="158">
        <v>3</v>
      </c>
      <c r="AE180" s="162"/>
      <c r="AF180" s="162"/>
      <c r="AG180" s="158">
        <v>4</v>
      </c>
      <c r="AH180" s="162"/>
      <c r="AI180" s="162"/>
      <c r="AJ180" s="162"/>
      <c r="AK180" s="162"/>
      <c r="AL180" s="162"/>
      <c r="AM180" s="162"/>
      <c r="AN180" s="162"/>
      <c r="AO180" s="162"/>
      <c r="AP180" s="162"/>
      <c r="AQ180" s="162"/>
      <c r="AR180" s="15"/>
      <c r="AS180" s="15"/>
      <c r="AT180" s="15"/>
      <c r="AU180" s="15"/>
      <c r="AV180" s="15"/>
      <c r="AW180" s="15"/>
      <c r="AX180" s="108"/>
      <c r="AY180" s="108"/>
      <c r="AZ180" s="108"/>
      <c r="BA180" s="108"/>
      <c r="BB180" s="108"/>
      <c r="BC180" s="108"/>
      <c r="BD180" s="108"/>
      <c r="BE180" s="108"/>
      <c r="BF180" s="108"/>
      <c r="BG180" s="108"/>
    </row>
    <row r="181" spans="1:59" ht="12.75">
      <c r="A181" s="16">
        <v>6</v>
      </c>
      <c r="B181" s="156" t="s">
        <v>149</v>
      </c>
      <c r="C181" s="158" t="s">
        <v>348</v>
      </c>
      <c r="D181" s="158">
        <v>1</v>
      </c>
      <c r="E181" s="32">
        <f t="shared" si="39"/>
        <v>32</v>
      </c>
      <c r="F181" s="158">
        <v>101164</v>
      </c>
      <c r="G181" s="158" t="s">
        <v>567</v>
      </c>
      <c r="H181" s="158">
        <v>30</v>
      </c>
      <c r="I181" s="36">
        <f t="shared" si="41"/>
        <v>1.1000000000000001</v>
      </c>
      <c r="J181" s="37">
        <f t="shared" si="34"/>
        <v>21</v>
      </c>
      <c r="K181" s="38">
        <f>VLOOKUP(B181,'TINH TOAN'!$A$2:$C$46,3,0)</f>
        <v>346.82</v>
      </c>
      <c r="L181" s="161"/>
      <c r="M181" s="161"/>
      <c r="N181" s="161"/>
      <c r="O181" s="162"/>
      <c r="P181" s="162"/>
      <c r="Q181" s="162"/>
      <c r="R181" s="162"/>
      <c r="S181" s="162"/>
      <c r="T181" s="162"/>
      <c r="U181" s="162"/>
      <c r="V181" s="162"/>
      <c r="W181" s="162"/>
      <c r="X181" s="158">
        <v>4</v>
      </c>
      <c r="Y181" s="158">
        <v>4</v>
      </c>
      <c r="Z181" s="158">
        <v>4</v>
      </c>
      <c r="AA181" s="158">
        <v>4</v>
      </c>
      <c r="AB181" s="158">
        <v>4</v>
      </c>
      <c r="AC181" s="158">
        <v>4</v>
      </c>
      <c r="AD181" s="158">
        <v>4</v>
      </c>
      <c r="AE181" s="158">
        <v>4</v>
      </c>
      <c r="AF181" s="162"/>
      <c r="AG181" s="158">
        <v>4</v>
      </c>
      <c r="AH181" s="162"/>
      <c r="AI181" s="162"/>
      <c r="AJ181" s="162"/>
      <c r="AK181" s="162"/>
      <c r="AL181" s="162"/>
      <c r="AM181" s="162"/>
      <c r="AN181" s="162"/>
      <c r="AO181" s="162"/>
      <c r="AP181" s="162"/>
      <c r="AQ181" s="162"/>
      <c r="AR181" s="15"/>
      <c r="AS181" s="15"/>
      <c r="AT181" s="15"/>
      <c r="AU181" s="15"/>
      <c r="AV181" s="15"/>
      <c r="AW181" s="15"/>
      <c r="AX181" s="108"/>
      <c r="AY181" s="108"/>
      <c r="AZ181" s="108"/>
      <c r="BA181" s="108"/>
      <c r="BB181" s="108"/>
      <c r="BC181" s="108"/>
      <c r="BD181" s="108"/>
      <c r="BE181" s="108"/>
      <c r="BF181" s="108"/>
      <c r="BG181" s="108"/>
    </row>
    <row r="182" spans="1:59" ht="12.75">
      <c r="A182" s="16">
        <v>6</v>
      </c>
      <c r="B182" s="156" t="s">
        <v>77</v>
      </c>
      <c r="C182" s="158" t="s">
        <v>368</v>
      </c>
      <c r="D182" s="158">
        <v>2</v>
      </c>
      <c r="E182" s="32">
        <f t="shared" si="39"/>
        <v>45</v>
      </c>
      <c r="F182" s="158">
        <v>101164</v>
      </c>
      <c r="G182" s="158" t="s">
        <v>567</v>
      </c>
      <c r="H182" s="158">
        <v>60</v>
      </c>
      <c r="I182" s="36">
        <f t="shared" si="41"/>
        <v>1</v>
      </c>
      <c r="J182" s="37">
        <f t="shared" si="34"/>
        <v>40</v>
      </c>
      <c r="K182" s="38">
        <f>VLOOKUP(B182,'TINH TOAN'!$A$2:$C$46,3,0)</f>
        <v>384.72</v>
      </c>
      <c r="L182" s="161"/>
      <c r="M182" s="161"/>
      <c r="N182" s="161"/>
      <c r="O182" s="162"/>
      <c r="P182" s="162"/>
      <c r="Q182" s="162"/>
      <c r="R182" s="162"/>
      <c r="S182" s="162"/>
      <c r="T182" s="162"/>
      <c r="U182" s="162"/>
      <c r="V182" s="158" t="s">
        <v>134</v>
      </c>
      <c r="W182" s="177"/>
      <c r="X182" s="177"/>
      <c r="Y182" s="177"/>
      <c r="Z182" s="177"/>
      <c r="AA182" s="177"/>
      <c r="AB182" s="177"/>
      <c r="AC182" s="177"/>
      <c r="AD182" s="162"/>
      <c r="AE182" s="162"/>
      <c r="AF182" s="162"/>
      <c r="AG182" s="162"/>
      <c r="AH182" s="162"/>
      <c r="AI182" s="162"/>
      <c r="AJ182" s="162"/>
      <c r="AK182" s="162"/>
      <c r="AL182" s="162"/>
      <c r="AM182" s="162"/>
      <c r="AN182" s="162"/>
      <c r="AO182" s="162"/>
      <c r="AP182" s="162"/>
      <c r="AQ182" s="162"/>
      <c r="AR182" s="37"/>
      <c r="AS182" s="37"/>
      <c r="AT182" s="37"/>
      <c r="AU182" s="37"/>
      <c r="AV182" s="37"/>
      <c r="AW182" s="37"/>
      <c r="AX182" s="37"/>
      <c r="AY182" s="37"/>
      <c r="AZ182" s="37"/>
      <c r="BA182" s="37"/>
      <c r="BB182" s="37"/>
      <c r="BC182" s="37"/>
      <c r="BD182" s="37"/>
      <c r="BE182" s="37"/>
      <c r="BF182" s="37"/>
      <c r="BG182" s="37"/>
    </row>
    <row r="183" spans="1:59" ht="12.75">
      <c r="A183" s="16">
        <v>3</v>
      </c>
      <c r="B183" s="209" t="s">
        <v>625</v>
      </c>
      <c r="C183" s="158" t="s">
        <v>347</v>
      </c>
      <c r="D183" s="158"/>
      <c r="E183" s="32">
        <f t="shared" si="39"/>
        <v>0</v>
      </c>
      <c r="F183" s="158">
        <v>104161</v>
      </c>
      <c r="G183" s="158" t="s">
        <v>626</v>
      </c>
      <c r="H183" s="158">
        <v>60</v>
      </c>
      <c r="I183" s="36">
        <f t="shared" si="41"/>
        <v>1</v>
      </c>
      <c r="J183" s="37">
        <f t="shared" si="34"/>
        <v>0</v>
      </c>
      <c r="K183" s="38" t="e">
        <f>VLOOKUP(B183,'TINH TOAN'!$A$2:$C$46,3,0)</f>
        <v>#N/A</v>
      </c>
      <c r="L183" s="161"/>
      <c r="M183" s="161"/>
      <c r="N183" s="161"/>
      <c r="O183" s="162"/>
      <c r="P183" s="162"/>
      <c r="Q183" s="162"/>
      <c r="R183" s="162"/>
      <c r="S183" s="162"/>
      <c r="T183" s="162"/>
      <c r="U183" s="162"/>
      <c r="V183" s="158">
        <v>3</v>
      </c>
      <c r="W183" s="158">
        <v>3</v>
      </c>
      <c r="X183" s="158">
        <v>3</v>
      </c>
      <c r="Y183" s="158">
        <v>3</v>
      </c>
      <c r="Z183" s="158">
        <v>3</v>
      </c>
      <c r="AA183" s="158">
        <v>3</v>
      </c>
      <c r="AB183" s="158">
        <v>3</v>
      </c>
      <c r="AC183" s="158">
        <v>3</v>
      </c>
      <c r="AD183" s="177"/>
      <c r="AE183" s="210"/>
      <c r="AF183" s="177"/>
      <c r="AG183" s="162"/>
      <c r="AH183" s="162"/>
      <c r="AI183" s="162"/>
      <c r="AJ183" s="162"/>
      <c r="AK183" s="162"/>
      <c r="AL183" s="162"/>
      <c r="AM183" s="162"/>
      <c r="AN183" s="162"/>
      <c r="AO183" s="162"/>
      <c r="AP183" s="162"/>
      <c r="AQ183" s="162"/>
      <c r="AR183" s="37"/>
      <c r="AS183" s="37"/>
      <c r="AT183" s="37"/>
      <c r="AU183" s="37"/>
      <c r="AV183" s="37"/>
      <c r="AW183" s="37"/>
      <c r="AX183" s="37"/>
      <c r="AY183" s="37"/>
      <c r="AZ183" s="37"/>
      <c r="BA183" s="37"/>
      <c r="BB183" s="37"/>
      <c r="BC183" s="37"/>
      <c r="BD183" s="37"/>
      <c r="BE183" s="37"/>
      <c r="BF183" s="37"/>
      <c r="BG183" s="37"/>
    </row>
    <row r="184" spans="1:59" ht="12.75">
      <c r="A184" s="16">
        <v>3</v>
      </c>
      <c r="B184" s="209" t="s">
        <v>625</v>
      </c>
      <c r="C184" s="158" t="s">
        <v>348</v>
      </c>
      <c r="D184" s="158">
        <v>1</v>
      </c>
      <c r="E184" s="32">
        <f t="shared" si="39"/>
        <v>32</v>
      </c>
      <c r="F184" s="158">
        <v>104161</v>
      </c>
      <c r="G184" s="158" t="s">
        <v>626</v>
      </c>
      <c r="H184" s="158">
        <v>30</v>
      </c>
      <c r="I184" s="36">
        <f t="shared" si="41"/>
        <v>1.1000000000000001</v>
      </c>
      <c r="J184" s="37">
        <f t="shared" si="34"/>
        <v>21</v>
      </c>
      <c r="K184" s="38" t="e">
        <f>VLOOKUP(B184,'TINH TOAN'!$A$2:$C$46,3,0)</f>
        <v>#N/A</v>
      </c>
      <c r="L184" s="161"/>
      <c r="M184" s="161"/>
      <c r="N184" s="161"/>
      <c r="O184" s="162"/>
      <c r="P184" s="162"/>
      <c r="Q184" s="162"/>
      <c r="R184" s="162"/>
      <c r="S184" s="162"/>
      <c r="T184" s="162"/>
      <c r="U184" s="162"/>
      <c r="V184" s="162"/>
      <c r="W184" s="158">
        <v>4</v>
      </c>
      <c r="X184" s="158">
        <v>4</v>
      </c>
      <c r="Y184" s="158">
        <v>4</v>
      </c>
      <c r="Z184" s="158">
        <v>4</v>
      </c>
      <c r="AA184" s="158">
        <v>4</v>
      </c>
      <c r="AB184" s="158">
        <v>4</v>
      </c>
      <c r="AC184" s="158">
        <v>4</v>
      </c>
      <c r="AD184" s="158">
        <v>4</v>
      </c>
      <c r="AE184" s="210"/>
      <c r="AF184" s="177"/>
      <c r="AG184" s="162"/>
      <c r="AH184" s="162"/>
      <c r="AI184" s="162"/>
      <c r="AJ184" s="162"/>
      <c r="AK184" s="162"/>
      <c r="AL184" s="162"/>
      <c r="AM184" s="162"/>
      <c r="AN184" s="162"/>
      <c r="AO184" s="162"/>
      <c r="AP184" s="162"/>
      <c r="AQ184" s="162"/>
      <c r="AR184" s="37"/>
      <c r="AS184" s="37"/>
      <c r="AT184" s="37"/>
      <c r="AU184" s="37"/>
      <c r="AV184" s="37"/>
      <c r="AW184" s="37"/>
      <c r="AX184" s="37"/>
      <c r="AY184" s="37"/>
      <c r="AZ184" s="37"/>
      <c r="BA184" s="37"/>
      <c r="BB184" s="37"/>
      <c r="BC184" s="37"/>
      <c r="BD184" s="37"/>
      <c r="BE184" s="37"/>
      <c r="BF184" s="37"/>
      <c r="BG184" s="37"/>
    </row>
    <row r="185" spans="1:59" ht="12.75">
      <c r="A185" s="16">
        <v>3</v>
      </c>
      <c r="B185" s="209" t="s">
        <v>625</v>
      </c>
      <c r="C185" s="158" t="s">
        <v>348</v>
      </c>
      <c r="D185" s="158">
        <v>1</v>
      </c>
      <c r="E185" s="32">
        <f t="shared" si="39"/>
        <v>32</v>
      </c>
      <c r="F185" s="158">
        <v>104161</v>
      </c>
      <c r="G185" s="158" t="s">
        <v>626</v>
      </c>
      <c r="H185" s="158">
        <v>30</v>
      </c>
      <c r="I185" s="36">
        <f t="shared" si="41"/>
        <v>1.1000000000000001</v>
      </c>
      <c r="J185" s="37">
        <f t="shared" si="34"/>
        <v>21</v>
      </c>
      <c r="K185" s="38" t="e">
        <f>VLOOKUP(B185,'TINH TOAN'!$A$2:$C$46,3,0)</f>
        <v>#N/A</v>
      </c>
      <c r="L185" s="161"/>
      <c r="M185" s="161"/>
      <c r="N185" s="161"/>
      <c r="O185" s="162"/>
      <c r="P185" s="162"/>
      <c r="Q185" s="162"/>
      <c r="R185" s="162"/>
      <c r="S185" s="162"/>
      <c r="T185" s="162"/>
      <c r="U185" s="162"/>
      <c r="V185" s="162"/>
      <c r="W185" s="158">
        <v>4</v>
      </c>
      <c r="X185" s="158">
        <v>4</v>
      </c>
      <c r="Y185" s="158">
        <v>4</v>
      </c>
      <c r="Z185" s="158">
        <v>4</v>
      </c>
      <c r="AA185" s="158">
        <v>4</v>
      </c>
      <c r="AB185" s="158">
        <v>4</v>
      </c>
      <c r="AC185" s="158">
        <v>4</v>
      </c>
      <c r="AD185" s="158">
        <v>4</v>
      </c>
      <c r="AE185" s="210"/>
      <c r="AF185" s="177"/>
      <c r="AG185" s="162"/>
      <c r="AH185" s="162"/>
      <c r="AI185" s="162"/>
      <c r="AJ185" s="162"/>
      <c r="AK185" s="162"/>
      <c r="AL185" s="162"/>
      <c r="AM185" s="162"/>
      <c r="AN185" s="162"/>
      <c r="AO185" s="162"/>
      <c r="AP185" s="162"/>
      <c r="AQ185" s="162"/>
      <c r="AR185" s="37"/>
      <c r="AS185" s="37"/>
      <c r="AT185" s="37"/>
      <c r="AU185" s="37"/>
      <c r="AV185" s="37"/>
      <c r="AW185" s="37"/>
      <c r="AX185" s="37"/>
      <c r="AY185" s="37"/>
      <c r="AZ185" s="37"/>
      <c r="BA185" s="37"/>
      <c r="BB185" s="37"/>
      <c r="BC185" s="37"/>
      <c r="BD185" s="37"/>
      <c r="BE185" s="37"/>
      <c r="BF185" s="37"/>
      <c r="BG185" s="37"/>
    </row>
    <row r="186" spans="1:59" ht="12.75">
      <c r="A186" s="16">
        <v>4</v>
      </c>
      <c r="B186" s="209" t="s">
        <v>128</v>
      </c>
      <c r="C186" s="158" t="s">
        <v>347</v>
      </c>
      <c r="D186" s="158"/>
      <c r="E186" s="32">
        <f t="shared" si="39"/>
        <v>0</v>
      </c>
      <c r="F186" s="158">
        <v>104162</v>
      </c>
      <c r="G186" s="158" t="s">
        <v>626</v>
      </c>
      <c r="H186" s="158">
        <v>60</v>
      </c>
      <c r="I186" s="36">
        <f t="shared" ref="I186:I188" si="42">IF(LEFT(C186,5)="Đồ án",1, IF(LEFT(C186,3)="TH ",IF(H186&gt;=36,1.4,IF(H186&gt;=31,1.2,IF(H186&gt;=26,1.1,IF(H186&gt;=25,1,IF(H186&gt;=20,0.85,0.75))))),IF(RIGHT(C186,9)="XÝ nghiÖp",IF(E186&gt;=25,1,IF(E186&gt;=15,0.7,0.5)),IF(E186&gt;=150,1.3,IF(E186&gt;=101,1.2,IF(E186&gt;=61,1.1,1))))))</f>
        <v>1</v>
      </c>
      <c r="J186" s="37">
        <f t="shared" si="34"/>
        <v>0</v>
      </c>
      <c r="K186" s="38">
        <f>VLOOKUP(B186,'TINH TOAN'!$A$2:$C$46,3,0)</f>
        <v>365.24</v>
      </c>
      <c r="L186" s="161"/>
      <c r="M186" s="161"/>
      <c r="N186" s="161"/>
      <c r="O186" s="162"/>
      <c r="P186" s="162"/>
      <c r="Q186" s="162"/>
      <c r="R186" s="162"/>
      <c r="S186" s="162"/>
      <c r="T186" s="162"/>
      <c r="U186" s="162"/>
      <c r="V186" s="158">
        <v>3</v>
      </c>
      <c r="W186" s="158">
        <v>3</v>
      </c>
      <c r="X186" s="158">
        <v>3</v>
      </c>
      <c r="Y186" s="158">
        <v>3</v>
      </c>
      <c r="Z186" s="158">
        <v>3</v>
      </c>
      <c r="AA186" s="158">
        <v>3</v>
      </c>
      <c r="AB186" s="158">
        <v>3</v>
      </c>
      <c r="AC186" s="158">
        <v>3</v>
      </c>
      <c r="AD186" s="177"/>
      <c r="AE186" s="210"/>
      <c r="AF186" s="162"/>
      <c r="AG186" s="162"/>
      <c r="AH186" s="162"/>
      <c r="AI186" s="162"/>
      <c r="AJ186" s="162"/>
      <c r="AK186" s="162"/>
      <c r="AL186" s="162"/>
      <c r="AM186" s="162"/>
      <c r="AN186" s="162"/>
      <c r="AO186" s="162"/>
      <c r="AP186" s="162"/>
      <c r="AQ186" s="162"/>
      <c r="AR186" s="37"/>
      <c r="AS186" s="37"/>
      <c r="AT186" s="37"/>
      <c r="AU186" s="37"/>
      <c r="AV186" s="37"/>
      <c r="AW186" s="37"/>
      <c r="AX186" s="37"/>
      <c r="AY186" s="37"/>
      <c r="AZ186" s="37"/>
      <c r="BA186" s="37"/>
      <c r="BB186" s="37"/>
      <c r="BC186" s="37"/>
      <c r="BD186" s="37"/>
      <c r="BE186" s="37"/>
      <c r="BF186" s="37"/>
      <c r="BG186" s="37"/>
    </row>
    <row r="187" spans="1:59" ht="12.75">
      <c r="A187" s="16">
        <v>4</v>
      </c>
      <c r="B187" s="209" t="s">
        <v>128</v>
      </c>
      <c r="C187" s="158" t="s">
        <v>348</v>
      </c>
      <c r="D187" s="158">
        <v>1</v>
      </c>
      <c r="E187" s="32">
        <f t="shared" si="39"/>
        <v>32</v>
      </c>
      <c r="F187" s="158">
        <v>104162</v>
      </c>
      <c r="G187" s="158" t="s">
        <v>626</v>
      </c>
      <c r="H187" s="158">
        <v>30</v>
      </c>
      <c r="I187" s="36">
        <f t="shared" si="42"/>
        <v>1.1000000000000001</v>
      </c>
      <c r="J187" s="37">
        <f t="shared" si="34"/>
        <v>21</v>
      </c>
      <c r="K187" s="38">
        <f>VLOOKUP(B187,'TINH TOAN'!$A$2:$C$46,3,0)</f>
        <v>365.24</v>
      </c>
      <c r="L187" s="161"/>
      <c r="M187" s="161"/>
      <c r="N187" s="161"/>
      <c r="O187" s="162"/>
      <c r="P187" s="162"/>
      <c r="Q187" s="162"/>
      <c r="R187" s="162"/>
      <c r="S187" s="162"/>
      <c r="T187" s="162"/>
      <c r="U187" s="162"/>
      <c r="V187" s="162"/>
      <c r="W187" s="158">
        <v>4</v>
      </c>
      <c r="X187" s="158">
        <v>4</v>
      </c>
      <c r="Y187" s="158">
        <v>4</v>
      </c>
      <c r="Z187" s="158">
        <v>4</v>
      </c>
      <c r="AA187" s="158">
        <v>4</v>
      </c>
      <c r="AB187" s="158">
        <v>4</v>
      </c>
      <c r="AC187" s="158">
        <v>4</v>
      </c>
      <c r="AD187" s="158">
        <v>4</v>
      </c>
      <c r="AE187" s="210"/>
      <c r="AF187" s="162"/>
      <c r="AG187" s="162"/>
      <c r="AH187" s="162"/>
      <c r="AI187" s="162"/>
      <c r="AJ187" s="162"/>
      <c r="AK187" s="162"/>
      <c r="AL187" s="162"/>
      <c r="AM187" s="162"/>
      <c r="AN187" s="162"/>
      <c r="AO187" s="162"/>
      <c r="AP187" s="162"/>
      <c r="AQ187" s="162"/>
      <c r="AR187" s="15"/>
      <c r="AS187" s="15"/>
      <c r="AT187" s="15"/>
      <c r="AU187" s="15"/>
      <c r="AV187" s="15"/>
      <c r="AW187" s="15"/>
      <c r="AX187" s="4"/>
      <c r="AY187" s="4"/>
      <c r="AZ187" s="163"/>
      <c r="BA187" s="4"/>
      <c r="BB187" s="16"/>
      <c r="BC187" s="16"/>
      <c r="BD187" s="16"/>
      <c r="BE187" s="16"/>
      <c r="BF187" s="16"/>
      <c r="BG187" s="16"/>
    </row>
    <row r="188" spans="1:59" ht="12.75">
      <c r="A188" s="16">
        <v>3</v>
      </c>
      <c r="B188" s="209" t="s">
        <v>128</v>
      </c>
      <c r="C188" s="158" t="s">
        <v>348</v>
      </c>
      <c r="D188" s="158">
        <v>1</v>
      </c>
      <c r="E188" s="32">
        <f t="shared" si="39"/>
        <v>32</v>
      </c>
      <c r="F188" s="158">
        <v>104162</v>
      </c>
      <c r="G188" s="158" t="s">
        <v>626</v>
      </c>
      <c r="H188" s="158">
        <v>30</v>
      </c>
      <c r="I188" s="36">
        <f t="shared" si="42"/>
        <v>1.1000000000000001</v>
      </c>
      <c r="J188" s="37">
        <f t="shared" si="34"/>
        <v>21</v>
      </c>
      <c r="K188" s="38">
        <f>VLOOKUP(B188,'TINH TOAN'!$A$2:$C$46,3,0)</f>
        <v>365.24</v>
      </c>
      <c r="L188" s="161"/>
      <c r="M188" s="161"/>
      <c r="N188" s="161"/>
      <c r="O188" s="162"/>
      <c r="P188" s="162"/>
      <c r="Q188" s="162"/>
      <c r="R188" s="162"/>
      <c r="S188" s="162"/>
      <c r="T188" s="162"/>
      <c r="U188" s="162"/>
      <c r="V188" s="162"/>
      <c r="W188" s="158">
        <v>4</v>
      </c>
      <c r="X188" s="158">
        <v>4</v>
      </c>
      <c r="Y188" s="158">
        <v>4</v>
      </c>
      <c r="Z188" s="158">
        <v>4</v>
      </c>
      <c r="AA188" s="158">
        <v>4</v>
      </c>
      <c r="AB188" s="158">
        <v>4</v>
      </c>
      <c r="AC188" s="158">
        <v>4</v>
      </c>
      <c r="AD188" s="158">
        <v>4</v>
      </c>
      <c r="AE188" s="210"/>
      <c r="AF188" s="177"/>
      <c r="AG188" s="162"/>
      <c r="AH188" s="162"/>
      <c r="AI188" s="162"/>
      <c r="AJ188" s="162"/>
      <c r="AK188" s="162"/>
      <c r="AL188" s="162"/>
      <c r="AM188" s="162"/>
      <c r="AN188" s="162"/>
      <c r="AO188" s="162"/>
      <c r="AP188" s="162"/>
      <c r="AQ188" s="162"/>
      <c r="AR188" s="15"/>
      <c r="AS188" s="15"/>
      <c r="AT188" s="15"/>
      <c r="AU188" s="15"/>
      <c r="AV188" s="15"/>
      <c r="AW188" s="15"/>
      <c r="AX188" s="4" t="s">
        <v>164</v>
      </c>
      <c r="AY188" s="4">
        <v>35</v>
      </c>
      <c r="AZ188" s="163"/>
      <c r="BA188" s="4">
        <v>20</v>
      </c>
      <c r="BB188" s="16">
        <v>101122</v>
      </c>
      <c r="BC188" s="16">
        <v>101122</v>
      </c>
      <c r="BD188" s="16" t="e">
        <v>#REF!</v>
      </c>
      <c r="BE188" s="16" t="e">
        <v>#REF!</v>
      </c>
      <c r="BF188" s="16" t="e">
        <v>#REF!</v>
      </c>
      <c r="BG188" s="16">
        <v>231011010</v>
      </c>
    </row>
    <row r="189" spans="1:59" ht="12.75">
      <c r="A189" s="16">
        <v>3</v>
      </c>
      <c r="B189" s="211"/>
      <c r="C189" s="158"/>
      <c r="D189" s="158"/>
      <c r="E189" s="32">
        <f t="shared" si="39"/>
        <v>0</v>
      </c>
      <c r="F189" s="158">
        <v>105161</v>
      </c>
      <c r="G189" s="158" t="s">
        <v>626</v>
      </c>
      <c r="H189" s="158">
        <v>60</v>
      </c>
      <c r="I189" s="36">
        <f t="shared" ref="I189:I191" si="43">IF(LEFT(C189,3)="TH ",IF(H189&gt;=36,1.4,IF(H189&gt;=31,1.2,IF(H189&gt;=26,1.1,IF(H189&gt;=25,1,IF(H189&gt;=20,0.85,0.75))))),IF(RIGHT(C189,9)="XÝ nghiÖp",IF(E189&gt;=25,1,IF(E189&gt;=15,0.7,0.5)),IF(E189&gt;=150,1.3,IF(E189&gt;=101,1.2,IF(E189&gt;=61,1.1,1)))))</f>
        <v>1</v>
      </c>
      <c r="J189" s="37">
        <f t="shared" si="34"/>
        <v>0</v>
      </c>
      <c r="K189" s="38" t="e">
        <f>VLOOKUP(B189,'TINH TOAN'!$A$2:$C$46,3,0)</f>
        <v>#N/A</v>
      </c>
      <c r="L189" s="161"/>
      <c r="M189" s="161"/>
      <c r="N189" s="161"/>
      <c r="O189" s="162"/>
      <c r="P189" s="162"/>
      <c r="Q189" s="162"/>
      <c r="R189" s="162"/>
      <c r="S189" s="162"/>
      <c r="T189" s="162"/>
      <c r="U189" s="162"/>
      <c r="V189" s="158">
        <v>3</v>
      </c>
      <c r="W189" s="158">
        <v>3</v>
      </c>
      <c r="X189" s="158">
        <v>3</v>
      </c>
      <c r="Y189" s="158">
        <v>3</v>
      </c>
      <c r="Z189" s="158">
        <v>3</v>
      </c>
      <c r="AA189" s="158">
        <v>3</v>
      </c>
      <c r="AB189" s="158">
        <v>3</v>
      </c>
      <c r="AC189" s="158">
        <v>3</v>
      </c>
      <c r="AD189" s="177"/>
      <c r="AE189" s="210"/>
      <c r="AF189" s="177"/>
      <c r="AG189" s="162"/>
      <c r="AH189" s="162"/>
      <c r="AI189" s="162"/>
      <c r="AJ189" s="162"/>
      <c r="AK189" s="162"/>
      <c r="AL189" s="162"/>
      <c r="AM189" s="162"/>
      <c r="AN189" s="162"/>
      <c r="AO189" s="162"/>
      <c r="AP189" s="162"/>
      <c r="AQ189" s="162"/>
      <c r="AR189" s="15"/>
      <c r="AS189" s="15"/>
      <c r="AT189" s="15"/>
      <c r="AU189" s="15"/>
      <c r="AV189" s="15"/>
      <c r="AW189" s="15"/>
      <c r="AX189" s="4" t="s">
        <v>164</v>
      </c>
      <c r="AY189" s="4">
        <v>35</v>
      </c>
      <c r="AZ189" s="163"/>
      <c r="BA189" s="4">
        <v>21</v>
      </c>
      <c r="BB189" s="16">
        <v>101122</v>
      </c>
      <c r="BC189" s="16">
        <v>101122</v>
      </c>
      <c r="BD189" s="16" t="e">
        <v>#REF!</v>
      </c>
      <c r="BE189" s="16" t="e">
        <v>#REF!</v>
      </c>
      <c r="BF189" s="16" t="e">
        <v>#REF!</v>
      </c>
      <c r="BG189" s="16">
        <v>231899010</v>
      </c>
    </row>
    <row r="190" spans="1:59" ht="12.75">
      <c r="A190" s="16">
        <v>3</v>
      </c>
      <c r="B190" s="211" t="s">
        <v>168</v>
      </c>
      <c r="C190" s="158" t="s">
        <v>348</v>
      </c>
      <c r="D190" s="158">
        <v>1</v>
      </c>
      <c r="E190" s="32">
        <f t="shared" si="39"/>
        <v>32</v>
      </c>
      <c r="F190" s="158">
        <v>105161</v>
      </c>
      <c r="G190" s="158" t="s">
        <v>626</v>
      </c>
      <c r="H190" s="158">
        <v>30</v>
      </c>
      <c r="I190" s="36">
        <f t="shared" si="43"/>
        <v>1.1000000000000001</v>
      </c>
      <c r="J190" s="37">
        <f t="shared" si="34"/>
        <v>21</v>
      </c>
      <c r="K190" s="38">
        <f>VLOOKUP(B190,'TINH TOAN'!$A$2:$C$46,3,0)</f>
        <v>19.2</v>
      </c>
      <c r="L190" s="161"/>
      <c r="M190" s="161"/>
      <c r="N190" s="161"/>
      <c r="O190" s="162"/>
      <c r="P190" s="162"/>
      <c r="Q190" s="162"/>
      <c r="R190" s="162"/>
      <c r="S190" s="162"/>
      <c r="T190" s="162"/>
      <c r="U190" s="162"/>
      <c r="V190" s="162"/>
      <c r="W190" s="158">
        <v>4</v>
      </c>
      <c r="X190" s="158">
        <v>4</v>
      </c>
      <c r="Y190" s="158">
        <v>4</v>
      </c>
      <c r="Z190" s="158">
        <v>4</v>
      </c>
      <c r="AA190" s="158">
        <v>4</v>
      </c>
      <c r="AB190" s="158">
        <v>4</v>
      </c>
      <c r="AC190" s="158">
        <v>4</v>
      </c>
      <c r="AD190" s="158">
        <v>4</v>
      </c>
      <c r="AE190" s="210"/>
      <c r="AF190" s="177"/>
      <c r="AG190" s="162"/>
      <c r="AH190" s="162"/>
      <c r="AI190" s="162"/>
      <c r="AJ190" s="162"/>
      <c r="AK190" s="162"/>
      <c r="AL190" s="162"/>
      <c r="AM190" s="162"/>
      <c r="AN190" s="162"/>
      <c r="AO190" s="162"/>
      <c r="AP190" s="162"/>
      <c r="AQ190" s="162"/>
      <c r="AR190" s="15"/>
      <c r="AS190" s="15"/>
      <c r="AT190" s="15"/>
      <c r="AU190" s="15"/>
      <c r="AV190" s="15"/>
      <c r="AW190" s="15"/>
      <c r="AX190" s="4" t="s">
        <v>164</v>
      </c>
      <c r="AY190" s="4">
        <v>62</v>
      </c>
      <c r="AZ190" s="163"/>
      <c r="BA190" s="4">
        <v>107</v>
      </c>
      <c r="BB190" s="16">
        <v>101135</v>
      </c>
      <c r="BC190" s="16">
        <v>101135</v>
      </c>
      <c r="BD190" s="16" t="e">
        <v>#REF!</v>
      </c>
      <c r="BE190" s="16" t="e">
        <v>#REF!</v>
      </c>
      <c r="BF190" s="16" t="e">
        <v>#REF!</v>
      </c>
      <c r="BG190" s="16">
        <v>231008040</v>
      </c>
    </row>
    <row r="191" spans="1:59" ht="12.75">
      <c r="A191" s="16">
        <v>3</v>
      </c>
      <c r="B191" s="211" t="s">
        <v>625</v>
      </c>
      <c r="C191" s="158" t="s">
        <v>348</v>
      </c>
      <c r="D191" s="158">
        <v>1</v>
      </c>
      <c r="E191" s="32">
        <f t="shared" si="39"/>
        <v>32</v>
      </c>
      <c r="F191" s="158">
        <v>105161</v>
      </c>
      <c r="G191" s="158" t="s">
        <v>626</v>
      </c>
      <c r="H191" s="158">
        <v>30</v>
      </c>
      <c r="I191" s="36">
        <f t="shared" si="43"/>
        <v>1.1000000000000001</v>
      </c>
      <c r="J191" s="37">
        <f t="shared" si="34"/>
        <v>21</v>
      </c>
      <c r="K191" s="38" t="e">
        <f>VLOOKUP(B191,'TINH TOAN'!$A$2:$C$46,3,0)</f>
        <v>#N/A</v>
      </c>
      <c r="L191" s="161"/>
      <c r="M191" s="161"/>
      <c r="N191" s="161"/>
      <c r="O191" s="162"/>
      <c r="P191" s="162"/>
      <c r="Q191" s="162"/>
      <c r="R191" s="162"/>
      <c r="S191" s="162"/>
      <c r="T191" s="162"/>
      <c r="U191" s="162"/>
      <c r="V191" s="162"/>
      <c r="W191" s="158">
        <v>4</v>
      </c>
      <c r="X191" s="158">
        <v>4</v>
      </c>
      <c r="Y191" s="158">
        <v>4</v>
      </c>
      <c r="Z191" s="158">
        <v>4</v>
      </c>
      <c r="AA191" s="158">
        <v>4</v>
      </c>
      <c r="AB191" s="158">
        <v>4</v>
      </c>
      <c r="AC191" s="158">
        <v>4</v>
      </c>
      <c r="AD191" s="158">
        <v>4</v>
      </c>
      <c r="AE191" s="210"/>
      <c r="AF191" s="177"/>
      <c r="AG191" s="162"/>
      <c r="AH191" s="162"/>
      <c r="AI191" s="162"/>
      <c r="AJ191" s="162"/>
      <c r="AK191" s="162"/>
      <c r="AL191" s="162"/>
      <c r="AM191" s="162"/>
      <c r="AN191" s="162"/>
      <c r="AO191" s="162"/>
      <c r="AP191" s="162"/>
      <c r="AQ191" s="162"/>
      <c r="AR191" s="15"/>
      <c r="AS191" s="15"/>
      <c r="AT191" s="15"/>
      <c r="AU191" s="15"/>
      <c r="AV191" s="15"/>
      <c r="AW191" s="15"/>
      <c r="AX191" s="4" t="s">
        <v>164</v>
      </c>
      <c r="AY191" s="4">
        <v>12</v>
      </c>
      <c r="AZ191" s="163"/>
      <c r="BA191" s="4">
        <v>46</v>
      </c>
      <c r="BB191" s="16">
        <v>101124</v>
      </c>
      <c r="BC191" s="16">
        <v>101124</v>
      </c>
      <c r="BD191" s="16" t="e">
        <v>#REF!</v>
      </c>
      <c r="BE191" s="16" t="e">
        <v>#REF!</v>
      </c>
      <c r="BF191" s="16" t="e">
        <v>#REF!</v>
      </c>
      <c r="BG191" s="16">
        <v>231006030</v>
      </c>
    </row>
    <row r="192" spans="1:59" ht="12.75">
      <c r="A192" s="16">
        <v>3</v>
      </c>
      <c r="B192" s="209" t="s">
        <v>128</v>
      </c>
      <c r="C192" s="158" t="s">
        <v>347</v>
      </c>
      <c r="D192" s="158"/>
      <c r="E192" s="32">
        <f t="shared" si="39"/>
        <v>0</v>
      </c>
      <c r="F192" s="158">
        <v>105162</v>
      </c>
      <c r="G192" s="158" t="s">
        <v>626</v>
      </c>
      <c r="H192" s="158">
        <v>60</v>
      </c>
      <c r="I192" s="36">
        <f t="shared" ref="I192:I194" si="44">IF(LEFT(C192,5)="Đồ án",1, IF(LEFT(C192,3)="TH ",IF(H192&gt;=36,1.4,IF(H192&gt;=31,1.2,IF(H192&gt;=26,1.1,IF(H192&gt;=25,1,IF(H192&gt;=20,0.85,0.75))))),IF(RIGHT(C192,9)="XÝ nghiÖp",IF(E192&gt;=25,1,IF(E192&gt;=15,0.7,0.5)),IF(E192&gt;=150,1.3,IF(E192&gt;=101,1.2,IF(E192&gt;=61,1.1,1))))))</f>
        <v>1</v>
      </c>
      <c r="J192" s="37">
        <f t="shared" si="34"/>
        <v>0</v>
      </c>
      <c r="K192" s="38">
        <f>VLOOKUP(B192,'TINH TOAN'!$A$2:$C$46,3,0)</f>
        <v>365.24</v>
      </c>
      <c r="L192" s="161"/>
      <c r="M192" s="161"/>
      <c r="N192" s="161"/>
      <c r="O192" s="162"/>
      <c r="P192" s="162"/>
      <c r="Q192" s="162"/>
      <c r="R192" s="162"/>
      <c r="S192" s="162"/>
      <c r="T192" s="162"/>
      <c r="U192" s="162"/>
      <c r="V192" s="158">
        <v>3</v>
      </c>
      <c r="W192" s="158">
        <v>3</v>
      </c>
      <c r="X192" s="158">
        <v>3</v>
      </c>
      <c r="Y192" s="158">
        <v>3</v>
      </c>
      <c r="Z192" s="158">
        <v>3</v>
      </c>
      <c r="AA192" s="158">
        <v>3</v>
      </c>
      <c r="AB192" s="158">
        <v>3</v>
      </c>
      <c r="AC192" s="158">
        <v>3</v>
      </c>
      <c r="AD192" s="177"/>
      <c r="AE192" s="210"/>
      <c r="AF192" s="177"/>
      <c r="AG192" s="162"/>
      <c r="AH192" s="162"/>
      <c r="AI192" s="162"/>
      <c r="AJ192" s="162"/>
      <c r="AK192" s="162"/>
      <c r="AL192" s="162"/>
      <c r="AM192" s="162"/>
      <c r="AN192" s="162"/>
      <c r="AO192" s="162"/>
      <c r="AP192" s="162"/>
      <c r="AQ192" s="162"/>
      <c r="AR192" s="15"/>
      <c r="AS192" s="15"/>
      <c r="AT192" s="15"/>
      <c r="AU192" s="15"/>
      <c r="AV192" s="15"/>
      <c r="AW192" s="15"/>
      <c r="AX192" s="4"/>
      <c r="AY192" s="4"/>
      <c r="AZ192" s="163"/>
      <c r="BA192" s="4"/>
      <c r="BB192" s="16"/>
      <c r="BC192" s="16"/>
      <c r="BD192" s="16"/>
      <c r="BE192" s="16"/>
      <c r="BF192" s="16"/>
      <c r="BG192" s="16"/>
    </row>
    <row r="193" spans="1:59" ht="12.75">
      <c r="A193" s="16">
        <v>3</v>
      </c>
      <c r="B193" s="209" t="s">
        <v>128</v>
      </c>
      <c r="C193" s="158" t="s">
        <v>348</v>
      </c>
      <c r="D193" s="158">
        <v>1</v>
      </c>
      <c r="E193" s="32">
        <f t="shared" si="39"/>
        <v>32</v>
      </c>
      <c r="F193" s="158">
        <v>105162</v>
      </c>
      <c r="G193" s="158" t="s">
        <v>626</v>
      </c>
      <c r="H193" s="158">
        <v>30</v>
      </c>
      <c r="I193" s="36">
        <f t="shared" si="44"/>
        <v>1.1000000000000001</v>
      </c>
      <c r="J193" s="37">
        <f t="shared" si="34"/>
        <v>21</v>
      </c>
      <c r="K193" s="38">
        <f>VLOOKUP(B193,'TINH TOAN'!$A$2:$C$46,3,0)</f>
        <v>365.24</v>
      </c>
      <c r="L193" s="161"/>
      <c r="M193" s="161"/>
      <c r="N193" s="161"/>
      <c r="O193" s="162"/>
      <c r="P193" s="162"/>
      <c r="Q193" s="162"/>
      <c r="R193" s="162"/>
      <c r="S193" s="162"/>
      <c r="T193" s="162"/>
      <c r="U193" s="162"/>
      <c r="V193" s="162"/>
      <c r="W193" s="158">
        <v>4</v>
      </c>
      <c r="X193" s="158">
        <v>4</v>
      </c>
      <c r="Y193" s="158">
        <v>4</v>
      </c>
      <c r="Z193" s="158">
        <v>4</v>
      </c>
      <c r="AA193" s="158">
        <v>4</v>
      </c>
      <c r="AB193" s="158">
        <v>4</v>
      </c>
      <c r="AC193" s="158">
        <v>4</v>
      </c>
      <c r="AD193" s="158">
        <v>4</v>
      </c>
      <c r="AE193" s="210"/>
      <c r="AF193" s="177"/>
      <c r="AG193" s="162"/>
      <c r="AH193" s="162"/>
      <c r="AI193" s="162"/>
      <c r="AJ193" s="162"/>
      <c r="AK193" s="162"/>
      <c r="AL193" s="162"/>
      <c r="AM193" s="162"/>
      <c r="AN193" s="162"/>
      <c r="AO193" s="162"/>
      <c r="AP193" s="162"/>
      <c r="AQ193" s="162"/>
      <c r="AR193" s="15"/>
      <c r="AS193" s="15"/>
      <c r="AT193" s="15"/>
      <c r="AU193" s="15"/>
      <c r="AV193" s="15"/>
      <c r="AW193" s="15"/>
      <c r="AX193" s="4" t="s">
        <v>25</v>
      </c>
      <c r="AY193" s="4">
        <v>60</v>
      </c>
      <c r="AZ193" s="163"/>
      <c r="BA193" s="4">
        <v>172</v>
      </c>
      <c r="BB193" s="16">
        <v>101153</v>
      </c>
      <c r="BC193" s="16">
        <v>101153</v>
      </c>
      <c r="BD193" s="16" t="e">
        <v>#REF!</v>
      </c>
      <c r="BE193" s="16" t="e">
        <v>#REF!</v>
      </c>
      <c r="BF193" s="16" t="e">
        <v>#REF!</v>
      </c>
      <c r="BG193" s="16">
        <v>211903030</v>
      </c>
    </row>
    <row r="194" spans="1:59" ht="12.75">
      <c r="A194" s="16">
        <v>3</v>
      </c>
      <c r="B194" s="209" t="s">
        <v>128</v>
      </c>
      <c r="C194" s="158" t="s">
        <v>348</v>
      </c>
      <c r="D194" s="158">
        <v>1</v>
      </c>
      <c r="E194" s="32">
        <f t="shared" si="39"/>
        <v>32</v>
      </c>
      <c r="F194" s="158">
        <v>105162</v>
      </c>
      <c r="G194" s="158" t="s">
        <v>626</v>
      </c>
      <c r="H194" s="158">
        <v>30</v>
      </c>
      <c r="I194" s="36">
        <f t="shared" si="44"/>
        <v>1.1000000000000001</v>
      </c>
      <c r="J194" s="37">
        <f t="shared" si="34"/>
        <v>21</v>
      </c>
      <c r="K194" s="38">
        <f>VLOOKUP(B194,'TINH TOAN'!$A$2:$C$46,3,0)</f>
        <v>365.24</v>
      </c>
      <c r="L194" s="161"/>
      <c r="M194" s="161"/>
      <c r="N194" s="161"/>
      <c r="O194" s="162"/>
      <c r="P194" s="162"/>
      <c r="Q194" s="162"/>
      <c r="R194" s="162"/>
      <c r="S194" s="162"/>
      <c r="T194" s="162"/>
      <c r="U194" s="162"/>
      <c r="V194" s="162"/>
      <c r="W194" s="158">
        <v>4</v>
      </c>
      <c r="X194" s="158">
        <v>4</v>
      </c>
      <c r="Y194" s="158">
        <v>4</v>
      </c>
      <c r="Z194" s="158">
        <v>4</v>
      </c>
      <c r="AA194" s="158">
        <v>4</v>
      </c>
      <c r="AB194" s="158">
        <v>4</v>
      </c>
      <c r="AC194" s="158">
        <v>4</v>
      </c>
      <c r="AD194" s="158">
        <v>4</v>
      </c>
      <c r="AE194" s="210"/>
      <c r="AF194" s="177"/>
      <c r="AG194" s="162"/>
      <c r="AH194" s="162"/>
      <c r="AI194" s="162"/>
      <c r="AJ194" s="162"/>
      <c r="AK194" s="162"/>
      <c r="AL194" s="162"/>
      <c r="AM194" s="162"/>
      <c r="AN194" s="162"/>
      <c r="AO194" s="162"/>
      <c r="AP194" s="162"/>
      <c r="AQ194" s="162"/>
      <c r="AR194" s="37"/>
      <c r="AS194" s="37"/>
      <c r="AT194" s="37"/>
      <c r="AU194" s="37"/>
      <c r="AV194" s="37"/>
      <c r="AW194" s="37"/>
      <c r="AX194" s="37"/>
      <c r="AY194" s="37"/>
      <c r="AZ194" s="37"/>
      <c r="BA194" s="37"/>
      <c r="BB194" s="37"/>
      <c r="BC194" s="37"/>
      <c r="BD194" s="37"/>
      <c r="BE194" s="37"/>
      <c r="BF194" s="37"/>
      <c r="BG194" s="37"/>
    </row>
    <row r="195" spans="1:59" ht="12.75">
      <c r="A195" s="16">
        <v>3</v>
      </c>
      <c r="B195" s="156" t="s">
        <v>133</v>
      </c>
      <c r="C195" s="158" t="s">
        <v>347</v>
      </c>
      <c r="D195" s="158"/>
      <c r="E195" s="32">
        <f t="shared" si="39"/>
        <v>0</v>
      </c>
      <c r="F195" s="158">
        <v>106161</v>
      </c>
      <c r="G195" s="158" t="s">
        <v>626</v>
      </c>
      <c r="H195" s="158">
        <v>60</v>
      </c>
      <c r="I195" s="36">
        <f t="shared" ref="I195:I200" si="45">IF(LEFT(C195,3)="TH ",IF(H195&gt;=36,1.4,IF(H195&gt;=31,1.2,IF(H195&gt;=26,1.1,IF(H195&gt;=25,1,IF(H195&gt;=20,0.85,0.75))))),IF(RIGHT(C195,9)="XÝ nghiÖp",IF(E195&gt;=25,1,IF(E195&gt;=15,0.7,0.5)),IF(E195&gt;=150,1.3,IF(E195&gt;=101,1.2,IF(E195&gt;=61,1.1,1)))))</f>
        <v>1</v>
      </c>
      <c r="J195" s="37">
        <f t="shared" si="34"/>
        <v>0</v>
      </c>
      <c r="K195" s="38">
        <f>VLOOKUP(B195,'TINH TOAN'!$A$2:$C$46,3,0)</f>
        <v>348.98</v>
      </c>
      <c r="L195" s="161"/>
      <c r="M195" s="161"/>
      <c r="N195" s="161"/>
      <c r="O195" s="162"/>
      <c r="P195" s="162"/>
      <c r="Q195" s="162"/>
      <c r="R195" s="162"/>
      <c r="S195" s="162"/>
      <c r="T195" s="162"/>
      <c r="U195" s="162"/>
      <c r="V195" s="158">
        <v>3</v>
      </c>
      <c r="W195" s="158">
        <v>3</v>
      </c>
      <c r="X195" s="158">
        <v>3</v>
      </c>
      <c r="Y195" s="158">
        <v>3</v>
      </c>
      <c r="Z195" s="158">
        <v>3</v>
      </c>
      <c r="AA195" s="158">
        <v>3</v>
      </c>
      <c r="AB195" s="158">
        <v>3</v>
      </c>
      <c r="AC195" s="158">
        <v>3</v>
      </c>
      <c r="AD195" s="177"/>
      <c r="AE195" s="210"/>
      <c r="AF195" s="177"/>
      <c r="AG195" s="162"/>
      <c r="AH195" s="162"/>
      <c r="AI195" s="162"/>
      <c r="AJ195" s="162"/>
      <c r="AK195" s="162"/>
      <c r="AL195" s="162"/>
      <c r="AM195" s="162"/>
      <c r="AN195" s="162"/>
      <c r="AO195" s="162"/>
      <c r="AP195" s="162"/>
      <c r="AQ195" s="162"/>
      <c r="AR195" s="37"/>
      <c r="AS195" s="37"/>
      <c r="AT195" s="37"/>
      <c r="AU195" s="37"/>
      <c r="AV195" s="37"/>
      <c r="AW195" s="37"/>
      <c r="AX195" s="37"/>
      <c r="AY195" s="37"/>
      <c r="AZ195" s="37"/>
      <c r="BA195" s="37"/>
      <c r="BB195" s="37"/>
      <c r="BC195" s="37"/>
      <c r="BD195" s="37"/>
      <c r="BE195" s="37"/>
      <c r="BF195" s="37"/>
      <c r="BG195" s="37"/>
    </row>
    <row r="196" spans="1:59" ht="12.75">
      <c r="A196" s="16">
        <v>3</v>
      </c>
      <c r="B196" s="156" t="s">
        <v>133</v>
      </c>
      <c r="C196" s="158" t="s">
        <v>348</v>
      </c>
      <c r="D196" s="158">
        <v>1</v>
      </c>
      <c r="E196" s="32">
        <f t="shared" si="39"/>
        <v>32</v>
      </c>
      <c r="F196" s="158">
        <v>106161</v>
      </c>
      <c r="G196" s="158" t="s">
        <v>626</v>
      </c>
      <c r="H196" s="158">
        <v>30</v>
      </c>
      <c r="I196" s="36">
        <f t="shared" si="45"/>
        <v>1.1000000000000001</v>
      </c>
      <c r="J196" s="37">
        <f t="shared" si="34"/>
        <v>21</v>
      </c>
      <c r="K196" s="38">
        <f>VLOOKUP(B196,'TINH TOAN'!$A$2:$C$46,3,0)</f>
        <v>348.98</v>
      </c>
      <c r="L196" s="161"/>
      <c r="M196" s="161"/>
      <c r="N196" s="161"/>
      <c r="O196" s="162"/>
      <c r="P196" s="162"/>
      <c r="Q196" s="162"/>
      <c r="R196" s="162"/>
      <c r="S196" s="162"/>
      <c r="T196" s="162"/>
      <c r="U196" s="162"/>
      <c r="V196" s="162"/>
      <c r="W196" s="158">
        <v>4</v>
      </c>
      <c r="X196" s="158">
        <v>4</v>
      </c>
      <c r="Y196" s="158">
        <v>4</v>
      </c>
      <c r="Z196" s="158">
        <v>4</v>
      </c>
      <c r="AA196" s="158">
        <v>4</v>
      </c>
      <c r="AB196" s="158">
        <v>4</v>
      </c>
      <c r="AC196" s="158">
        <v>4</v>
      </c>
      <c r="AD196" s="158">
        <v>4</v>
      </c>
      <c r="AE196" s="210"/>
      <c r="AF196" s="177"/>
      <c r="AG196" s="162"/>
      <c r="AH196" s="162"/>
      <c r="AI196" s="162"/>
      <c r="AJ196" s="162"/>
      <c r="AK196" s="162"/>
      <c r="AL196" s="162"/>
      <c r="AM196" s="162"/>
      <c r="AN196" s="162"/>
      <c r="AO196" s="162"/>
      <c r="AP196" s="162"/>
      <c r="AQ196" s="162"/>
      <c r="AR196" s="37"/>
      <c r="AS196" s="37"/>
      <c r="AT196" s="37"/>
      <c r="AU196" s="37"/>
      <c r="AV196" s="37"/>
      <c r="AW196" s="37"/>
      <c r="AX196" s="37"/>
      <c r="AY196" s="37"/>
      <c r="AZ196" s="37"/>
      <c r="BA196" s="37"/>
      <c r="BB196" s="37"/>
      <c r="BC196" s="37"/>
      <c r="BD196" s="37"/>
      <c r="BE196" s="37"/>
      <c r="BF196" s="37"/>
      <c r="BG196" s="37"/>
    </row>
    <row r="197" spans="1:59" ht="12.75">
      <c r="A197" s="16">
        <v>3</v>
      </c>
      <c r="B197" s="156" t="s">
        <v>133</v>
      </c>
      <c r="C197" s="158" t="s">
        <v>348</v>
      </c>
      <c r="D197" s="158">
        <v>1</v>
      </c>
      <c r="E197" s="32">
        <f t="shared" si="39"/>
        <v>32</v>
      </c>
      <c r="F197" s="158">
        <v>106161</v>
      </c>
      <c r="G197" s="158" t="s">
        <v>626</v>
      </c>
      <c r="H197" s="158">
        <v>30</v>
      </c>
      <c r="I197" s="36">
        <f t="shared" si="45"/>
        <v>1.1000000000000001</v>
      </c>
      <c r="J197" s="37">
        <f t="shared" si="34"/>
        <v>21</v>
      </c>
      <c r="K197" s="38">
        <f>VLOOKUP(B197,'TINH TOAN'!$A$2:$C$46,3,0)</f>
        <v>348.98</v>
      </c>
      <c r="L197" s="161"/>
      <c r="M197" s="161"/>
      <c r="N197" s="161"/>
      <c r="O197" s="162"/>
      <c r="P197" s="162"/>
      <c r="Q197" s="162"/>
      <c r="R197" s="162"/>
      <c r="S197" s="162"/>
      <c r="T197" s="162"/>
      <c r="U197" s="162"/>
      <c r="V197" s="162"/>
      <c r="W197" s="158">
        <v>4</v>
      </c>
      <c r="X197" s="158">
        <v>4</v>
      </c>
      <c r="Y197" s="158">
        <v>4</v>
      </c>
      <c r="Z197" s="158">
        <v>4</v>
      </c>
      <c r="AA197" s="158">
        <v>4</v>
      </c>
      <c r="AB197" s="158">
        <v>4</v>
      </c>
      <c r="AC197" s="158">
        <v>4</v>
      </c>
      <c r="AD197" s="158">
        <v>4</v>
      </c>
      <c r="AE197" s="210"/>
      <c r="AF197" s="177"/>
      <c r="AG197" s="162"/>
      <c r="AH197" s="162"/>
      <c r="AI197" s="162"/>
      <c r="AJ197" s="162"/>
      <c r="AK197" s="162"/>
      <c r="AL197" s="162"/>
      <c r="AM197" s="162"/>
      <c r="AN197" s="162"/>
      <c r="AO197" s="162"/>
      <c r="AP197" s="162"/>
      <c r="AQ197" s="162"/>
      <c r="AR197" s="37"/>
      <c r="AS197" s="37"/>
      <c r="AT197" s="37"/>
      <c r="AU197" s="37"/>
      <c r="AV197" s="37"/>
      <c r="AW197" s="37"/>
      <c r="AX197" s="37"/>
      <c r="AY197" s="37"/>
      <c r="AZ197" s="37"/>
      <c r="BA197" s="37"/>
      <c r="BB197" s="37"/>
      <c r="BC197" s="37"/>
      <c r="BD197" s="37"/>
      <c r="BE197" s="37"/>
      <c r="BF197" s="37"/>
      <c r="BG197" s="37"/>
    </row>
    <row r="198" spans="1:59" ht="12.75">
      <c r="A198" s="16">
        <v>3</v>
      </c>
      <c r="B198" s="156" t="s">
        <v>133</v>
      </c>
      <c r="C198" s="158" t="s">
        <v>347</v>
      </c>
      <c r="D198" s="158"/>
      <c r="E198" s="32">
        <f t="shared" si="39"/>
        <v>0</v>
      </c>
      <c r="F198" s="158">
        <v>106162</v>
      </c>
      <c r="G198" s="158" t="s">
        <v>626</v>
      </c>
      <c r="H198" s="158">
        <v>60</v>
      </c>
      <c r="I198" s="36">
        <f t="shared" si="45"/>
        <v>1</v>
      </c>
      <c r="J198" s="37">
        <f t="shared" si="34"/>
        <v>0</v>
      </c>
      <c r="K198" s="38">
        <f>VLOOKUP(B198,'TINH TOAN'!$A$2:$C$46,3,0)</f>
        <v>348.98</v>
      </c>
      <c r="L198" s="161"/>
      <c r="M198" s="161"/>
      <c r="N198" s="161"/>
      <c r="O198" s="162"/>
      <c r="P198" s="162"/>
      <c r="Q198" s="162"/>
      <c r="R198" s="162"/>
      <c r="S198" s="162"/>
      <c r="T198" s="162"/>
      <c r="U198" s="162"/>
      <c r="V198" s="158">
        <v>3</v>
      </c>
      <c r="W198" s="158">
        <v>3</v>
      </c>
      <c r="X198" s="158">
        <v>3</v>
      </c>
      <c r="Y198" s="158">
        <v>3</v>
      </c>
      <c r="Z198" s="158">
        <v>3</v>
      </c>
      <c r="AA198" s="158">
        <v>3</v>
      </c>
      <c r="AB198" s="158">
        <v>3</v>
      </c>
      <c r="AC198" s="158">
        <v>3</v>
      </c>
      <c r="AD198" s="177"/>
      <c r="AE198" s="210"/>
      <c r="AF198" s="177"/>
      <c r="AG198" s="162"/>
      <c r="AH198" s="162"/>
      <c r="AI198" s="162"/>
      <c r="AJ198" s="162"/>
      <c r="AK198" s="162"/>
      <c r="AL198" s="162"/>
      <c r="AM198" s="162"/>
      <c r="AN198" s="162"/>
      <c r="AO198" s="162"/>
      <c r="AP198" s="162"/>
      <c r="AQ198" s="162"/>
      <c r="AR198" s="37"/>
      <c r="AS198" s="37"/>
      <c r="AT198" s="37"/>
      <c r="AU198" s="37"/>
      <c r="AV198" s="37"/>
      <c r="AW198" s="37"/>
      <c r="AX198" s="37"/>
      <c r="AY198" s="37"/>
      <c r="AZ198" s="37"/>
      <c r="BA198" s="37"/>
      <c r="BB198" s="37"/>
      <c r="BC198" s="37"/>
      <c r="BD198" s="37"/>
      <c r="BE198" s="37"/>
      <c r="BF198" s="37"/>
      <c r="BG198" s="37"/>
    </row>
    <row r="199" spans="1:59" ht="12.75">
      <c r="A199" s="16">
        <v>3</v>
      </c>
      <c r="B199" s="156" t="s">
        <v>133</v>
      </c>
      <c r="C199" s="158" t="s">
        <v>348</v>
      </c>
      <c r="D199" s="158">
        <v>1</v>
      </c>
      <c r="E199" s="32">
        <f t="shared" si="39"/>
        <v>32</v>
      </c>
      <c r="F199" s="158">
        <v>106162</v>
      </c>
      <c r="G199" s="158" t="s">
        <v>626</v>
      </c>
      <c r="H199" s="158">
        <v>30</v>
      </c>
      <c r="I199" s="36">
        <f t="shared" si="45"/>
        <v>1.1000000000000001</v>
      </c>
      <c r="J199" s="37">
        <f t="shared" si="34"/>
        <v>21</v>
      </c>
      <c r="K199" s="38">
        <f>VLOOKUP(B199,'TINH TOAN'!$A$2:$C$46,3,0)</f>
        <v>348.98</v>
      </c>
      <c r="L199" s="161"/>
      <c r="M199" s="161"/>
      <c r="N199" s="161"/>
      <c r="O199" s="162"/>
      <c r="P199" s="162"/>
      <c r="Q199" s="162"/>
      <c r="R199" s="162"/>
      <c r="S199" s="162"/>
      <c r="T199" s="162"/>
      <c r="U199" s="162"/>
      <c r="V199" s="162"/>
      <c r="W199" s="158">
        <v>4</v>
      </c>
      <c r="X199" s="158">
        <v>4</v>
      </c>
      <c r="Y199" s="158">
        <v>4</v>
      </c>
      <c r="Z199" s="158">
        <v>4</v>
      </c>
      <c r="AA199" s="158">
        <v>4</v>
      </c>
      <c r="AB199" s="158">
        <v>4</v>
      </c>
      <c r="AC199" s="158">
        <v>4</v>
      </c>
      <c r="AD199" s="158">
        <v>4</v>
      </c>
      <c r="AE199" s="210"/>
      <c r="AF199" s="177"/>
      <c r="AG199" s="162"/>
      <c r="AH199" s="162"/>
      <c r="AI199" s="162"/>
      <c r="AJ199" s="162"/>
      <c r="AK199" s="162"/>
      <c r="AL199" s="162"/>
      <c r="AM199" s="162"/>
      <c r="AN199" s="162"/>
      <c r="AO199" s="162"/>
      <c r="AP199" s="162"/>
      <c r="AQ199" s="162"/>
      <c r="AR199" s="37"/>
      <c r="AS199" s="37"/>
      <c r="AT199" s="37"/>
      <c r="AU199" s="37"/>
      <c r="AV199" s="37"/>
      <c r="AW199" s="37"/>
      <c r="AX199" s="37"/>
      <c r="AY199" s="37"/>
      <c r="AZ199" s="37"/>
      <c r="BA199" s="37"/>
      <c r="BB199" s="37"/>
      <c r="BC199" s="37"/>
      <c r="BD199" s="37"/>
      <c r="BE199" s="37"/>
      <c r="BF199" s="37"/>
      <c r="BG199" s="37"/>
    </row>
    <row r="200" spans="1:59" ht="12.75">
      <c r="A200" s="16">
        <v>3</v>
      </c>
      <c r="B200" s="156" t="s">
        <v>133</v>
      </c>
      <c r="C200" s="158" t="s">
        <v>348</v>
      </c>
      <c r="D200" s="158">
        <v>1</v>
      </c>
      <c r="E200" s="32">
        <f t="shared" si="39"/>
        <v>32</v>
      </c>
      <c r="F200" s="158">
        <v>106162</v>
      </c>
      <c r="G200" s="158" t="s">
        <v>626</v>
      </c>
      <c r="H200" s="158">
        <v>30</v>
      </c>
      <c r="I200" s="36">
        <f t="shared" si="45"/>
        <v>1.1000000000000001</v>
      </c>
      <c r="J200" s="37">
        <f t="shared" si="34"/>
        <v>21</v>
      </c>
      <c r="K200" s="38">
        <f>VLOOKUP(B200,'TINH TOAN'!$A$2:$C$46,3,0)</f>
        <v>348.98</v>
      </c>
      <c r="L200" s="161"/>
      <c r="M200" s="161"/>
      <c r="N200" s="161"/>
      <c r="O200" s="162"/>
      <c r="P200" s="162"/>
      <c r="Q200" s="162"/>
      <c r="R200" s="162"/>
      <c r="S200" s="162"/>
      <c r="T200" s="162"/>
      <c r="U200" s="162"/>
      <c r="V200" s="162"/>
      <c r="W200" s="158">
        <v>4</v>
      </c>
      <c r="X200" s="158">
        <v>4</v>
      </c>
      <c r="Y200" s="158">
        <v>4</v>
      </c>
      <c r="Z200" s="158">
        <v>4</v>
      </c>
      <c r="AA200" s="158">
        <v>4</v>
      </c>
      <c r="AB200" s="158">
        <v>4</v>
      </c>
      <c r="AC200" s="158">
        <v>4</v>
      </c>
      <c r="AD200" s="158">
        <v>4</v>
      </c>
      <c r="AE200" s="210"/>
      <c r="AF200" s="177"/>
      <c r="AG200" s="162"/>
      <c r="AH200" s="162"/>
      <c r="AI200" s="162"/>
      <c r="AJ200" s="162"/>
      <c r="AK200" s="162"/>
      <c r="AL200" s="162"/>
      <c r="AM200" s="162"/>
      <c r="AN200" s="162"/>
      <c r="AO200" s="162"/>
      <c r="AP200" s="162"/>
      <c r="AQ200" s="162"/>
      <c r="AR200" s="37"/>
      <c r="AS200" s="37"/>
      <c r="AT200" s="37"/>
      <c r="AU200" s="37"/>
      <c r="AV200" s="37"/>
      <c r="AW200" s="37"/>
      <c r="AX200" s="37"/>
      <c r="AY200" s="37"/>
      <c r="AZ200" s="37"/>
      <c r="BA200" s="37"/>
      <c r="BB200" s="37"/>
      <c r="BC200" s="37"/>
      <c r="BD200" s="37"/>
      <c r="BE200" s="37"/>
      <c r="BF200" s="37"/>
      <c r="BG200" s="37"/>
    </row>
    <row r="201" spans="1:59" ht="12.75">
      <c r="A201" s="16">
        <v>3</v>
      </c>
      <c r="B201" s="156"/>
      <c r="C201" s="158" t="s">
        <v>347</v>
      </c>
      <c r="D201" s="158"/>
      <c r="E201" s="32">
        <f t="shared" si="39"/>
        <v>0</v>
      </c>
      <c r="F201" s="158">
        <v>106163</v>
      </c>
      <c r="G201" s="158" t="s">
        <v>626</v>
      </c>
      <c r="H201" s="158">
        <v>60</v>
      </c>
      <c r="I201" s="36">
        <f t="shared" ref="I201:I203" si="46">IF(LEFT(C201,5)="Đồ án",1, IF(LEFT(C201,3)="TH ",IF(H201&gt;=36,1.4,IF(H201&gt;=31,1.2,IF(H201&gt;=26,1.1,IF(H201&gt;=25,1,IF(H201&gt;=20,0.85,0.75))))),IF(RIGHT(C201,9)="XÝ nghiÖp",IF(E201&gt;=25,1,IF(E201&gt;=15,0.7,0.5)),IF(E201&gt;=150,1.3,IF(E201&gt;=101,1.2,IF(E201&gt;=61,1.1,1))))))</f>
        <v>1</v>
      </c>
      <c r="J201" s="37">
        <f t="shared" si="34"/>
        <v>0</v>
      </c>
      <c r="K201" s="38" t="e">
        <f>VLOOKUP(B201,'TINH TOAN'!$A$2:$C$46,3,0)</f>
        <v>#N/A</v>
      </c>
      <c r="L201" s="161"/>
      <c r="M201" s="161"/>
      <c r="N201" s="161"/>
      <c r="O201" s="162"/>
      <c r="P201" s="162"/>
      <c r="Q201" s="162"/>
      <c r="R201" s="162"/>
      <c r="S201" s="162"/>
      <c r="T201" s="162"/>
      <c r="U201" s="162"/>
      <c r="V201" s="158">
        <v>3</v>
      </c>
      <c r="W201" s="158">
        <v>3</v>
      </c>
      <c r="X201" s="158">
        <v>3</v>
      </c>
      <c r="Y201" s="158">
        <v>3</v>
      </c>
      <c r="Z201" s="158">
        <v>3</v>
      </c>
      <c r="AA201" s="158">
        <v>3</v>
      </c>
      <c r="AB201" s="158">
        <v>3</v>
      </c>
      <c r="AC201" s="158">
        <v>3</v>
      </c>
      <c r="AD201" s="177"/>
      <c r="AE201" s="210"/>
      <c r="AF201" s="177"/>
      <c r="AG201" s="162"/>
      <c r="AH201" s="162"/>
      <c r="AI201" s="162"/>
      <c r="AJ201" s="162"/>
      <c r="AK201" s="162"/>
      <c r="AL201" s="162"/>
      <c r="AM201" s="162"/>
      <c r="AN201" s="162"/>
      <c r="AO201" s="162"/>
      <c r="AP201" s="162"/>
      <c r="AQ201" s="162"/>
      <c r="AR201" s="15"/>
      <c r="AS201" s="15"/>
      <c r="AT201" s="15"/>
      <c r="AU201" s="15"/>
      <c r="AV201" s="15"/>
      <c r="AW201" s="15"/>
      <c r="AX201" s="4" t="s">
        <v>25</v>
      </c>
      <c r="AY201" s="4">
        <v>61</v>
      </c>
      <c r="AZ201" s="163"/>
      <c r="BA201" s="4">
        <v>57</v>
      </c>
      <c r="BB201" s="16">
        <v>101131</v>
      </c>
      <c r="BC201" s="16">
        <v>101131</v>
      </c>
      <c r="BD201" s="16" t="e">
        <v>#REF!</v>
      </c>
      <c r="BE201" s="16" t="e">
        <v>#REF!</v>
      </c>
      <c r="BF201" s="16" t="e">
        <v>#REF!</v>
      </c>
      <c r="BG201" s="16">
        <v>211238010</v>
      </c>
    </row>
    <row r="202" spans="1:59" ht="12.75">
      <c r="A202" s="16">
        <v>3</v>
      </c>
      <c r="B202" s="209" t="s">
        <v>128</v>
      </c>
      <c r="C202" s="158" t="s">
        <v>348</v>
      </c>
      <c r="D202" s="158">
        <v>1</v>
      </c>
      <c r="E202" s="32">
        <f t="shared" si="39"/>
        <v>32</v>
      </c>
      <c r="F202" s="158">
        <v>106163</v>
      </c>
      <c r="G202" s="158" t="s">
        <v>626</v>
      </c>
      <c r="H202" s="158">
        <v>60</v>
      </c>
      <c r="I202" s="36">
        <f t="shared" si="46"/>
        <v>1.4</v>
      </c>
      <c r="J202" s="37">
        <f t="shared" si="34"/>
        <v>27</v>
      </c>
      <c r="K202" s="38">
        <f>VLOOKUP(B202,'TINH TOAN'!$A$2:$C$46,3,0)</f>
        <v>365.24</v>
      </c>
      <c r="L202" s="161"/>
      <c r="M202" s="161"/>
      <c r="N202" s="161"/>
      <c r="O202" s="162"/>
      <c r="P202" s="162"/>
      <c r="Q202" s="162"/>
      <c r="R202" s="162"/>
      <c r="S202" s="162"/>
      <c r="T202" s="162"/>
      <c r="U202" s="162"/>
      <c r="V202" s="162"/>
      <c r="W202" s="158">
        <v>4</v>
      </c>
      <c r="X202" s="158">
        <v>4</v>
      </c>
      <c r="Y202" s="158">
        <v>4</v>
      </c>
      <c r="Z202" s="158">
        <v>4</v>
      </c>
      <c r="AA202" s="158">
        <v>4</v>
      </c>
      <c r="AB202" s="158">
        <v>4</v>
      </c>
      <c r="AC202" s="158">
        <v>4</v>
      </c>
      <c r="AD202" s="158">
        <v>4</v>
      </c>
      <c r="AE202" s="210"/>
      <c r="AF202" s="177"/>
      <c r="AG202" s="162"/>
      <c r="AH202" s="162"/>
      <c r="AI202" s="162"/>
      <c r="AJ202" s="162"/>
      <c r="AK202" s="162"/>
      <c r="AL202" s="162"/>
      <c r="AM202" s="162"/>
      <c r="AN202" s="162"/>
      <c r="AO202" s="162"/>
      <c r="AP202" s="162"/>
      <c r="AQ202" s="162"/>
      <c r="AR202" s="15"/>
      <c r="AS202" s="15"/>
      <c r="AT202" s="15"/>
      <c r="AU202" s="15"/>
      <c r="AV202" s="15"/>
      <c r="AW202" s="15"/>
      <c r="AX202" s="4" t="s">
        <v>164</v>
      </c>
      <c r="AY202" s="4">
        <v>53</v>
      </c>
      <c r="AZ202" s="163"/>
      <c r="BA202" s="4">
        <v>66</v>
      </c>
      <c r="BB202" s="16">
        <v>101132</v>
      </c>
      <c r="BC202" s="16">
        <v>101132</v>
      </c>
      <c r="BD202" s="16" t="e">
        <v>#REF!</v>
      </c>
      <c r="BE202" s="16" t="e">
        <v>#REF!</v>
      </c>
      <c r="BF202" s="16" t="e">
        <v>#REF!</v>
      </c>
      <c r="BG202" s="16">
        <v>231008020</v>
      </c>
    </row>
    <row r="203" spans="1:59" ht="12.75">
      <c r="A203" s="16">
        <v>3</v>
      </c>
      <c r="B203" s="156" t="s">
        <v>128</v>
      </c>
      <c r="C203" s="158" t="s">
        <v>348</v>
      </c>
      <c r="D203" s="158">
        <v>1</v>
      </c>
      <c r="E203" s="32">
        <f t="shared" si="39"/>
        <v>32</v>
      </c>
      <c r="F203" s="158">
        <v>106163</v>
      </c>
      <c r="G203" s="158" t="s">
        <v>626</v>
      </c>
      <c r="H203" s="158">
        <v>60</v>
      </c>
      <c r="I203" s="36">
        <f t="shared" si="46"/>
        <v>1.4</v>
      </c>
      <c r="J203" s="37">
        <f t="shared" si="34"/>
        <v>27</v>
      </c>
      <c r="K203" s="38">
        <f>VLOOKUP(B203,'TINH TOAN'!$A$2:$C$46,3,0)</f>
        <v>365.24</v>
      </c>
      <c r="L203" s="161"/>
      <c r="M203" s="161"/>
      <c r="N203" s="161"/>
      <c r="O203" s="162"/>
      <c r="P203" s="162"/>
      <c r="Q203" s="162"/>
      <c r="R203" s="162"/>
      <c r="S203" s="162"/>
      <c r="T203" s="162"/>
      <c r="U203" s="162"/>
      <c r="V203" s="162"/>
      <c r="W203" s="158">
        <v>4</v>
      </c>
      <c r="X203" s="158">
        <v>4</v>
      </c>
      <c r="Y203" s="158">
        <v>4</v>
      </c>
      <c r="Z203" s="158">
        <v>4</v>
      </c>
      <c r="AA203" s="158">
        <v>4</v>
      </c>
      <c r="AB203" s="158">
        <v>4</v>
      </c>
      <c r="AC203" s="158">
        <v>4</v>
      </c>
      <c r="AD203" s="158">
        <v>4</v>
      </c>
      <c r="AE203" s="210"/>
      <c r="AF203" s="177"/>
      <c r="AG203" s="162"/>
      <c r="AH203" s="162"/>
      <c r="AI203" s="162"/>
      <c r="AJ203" s="162"/>
      <c r="AK203" s="162"/>
      <c r="AL203" s="162"/>
      <c r="AM203" s="162"/>
      <c r="AN203" s="162"/>
      <c r="AO203" s="162"/>
      <c r="AP203" s="162"/>
      <c r="AQ203" s="162"/>
      <c r="AR203" s="15"/>
      <c r="AS203" s="15"/>
      <c r="AT203" s="15"/>
      <c r="AU203" s="15"/>
      <c r="AV203" s="15"/>
      <c r="AW203" s="15"/>
      <c r="AX203" s="4"/>
      <c r="AY203" s="4"/>
      <c r="AZ203" s="163"/>
      <c r="BA203" s="4"/>
      <c r="BB203" s="16"/>
      <c r="BC203" s="16"/>
      <c r="BD203" s="16"/>
      <c r="BE203" s="16"/>
      <c r="BF203" s="16"/>
      <c r="BG203" s="16"/>
    </row>
    <row r="204" spans="1:59" ht="12.75">
      <c r="A204" s="16">
        <v>3</v>
      </c>
      <c r="B204" s="156"/>
      <c r="C204" s="158"/>
      <c r="D204" s="158"/>
      <c r="E204" s="32">
        <f t="shared" si="39"/>
        <v>0</v>
      </c>
      <c r="F204" s="158">
        <v>106164</v>
      </c>
      <c r="G204" s="158" t="s">
        <v>626</v>
      </c>
      <c r="H204" s="158">
        <v>60</v>
      </c>
      <c r="I204" s="36">
        <f t="shared" ref="I204:I254" si="47">IF(LEFT(C204,3)="TH ",IF(H204&gt;=36,1.4,IF(H204&gt;=31,1.2,IF(H204&gt;=26,1.1,IF(H204&gt;=25,1,IF(H204&gt;=20,0.85,0.75))))),IF(RIGHT(C204,9)="XÝ nghiÖp",IF(E204&gt;=25,1,IF(E204&gt;=15,0.7,0.5)),IF(E204&gt;=150,1.3,IF(E204&gt;=101,1.2,IF(E204&gt;=61,1.1,1)))))</f>
        <v>1</v>
      </c>
      <c r="J204" s="37">
        <f t="shared" si="34"/>
        <v>0</v>
      </c>
      <c r="K204" s="38" t="e">
        <f>VLOOKUP(B204,'TINH TOAN'!$A$2:$C$46,3,0)</f>
        <v>#N/A</v>
      </c>
      <c r="L204" s="161"/>
      <c r="M204" s="161"/>
      <c r="N204" s="161"/>
      <c r="O204" s="162"/>
      <c r="P204" s="162"/>
      <c r="Q204" s="162"/>
      <c r="R204" s="162"/>
      <c r="S204" s="162"/>
      <c r="T204" s="162"/>
      <c r="U204" s="162"/>
      <c r="V204" s="158">
        <v>3</v>
      </c>
      <c r="W204" s="158">
        <v>3</v>
      </c>
      <c r="X204" s="158">
        <v>3</v>
      </c>
      <c r="Y204" s="158">
        <v>3</v>
      </c>
      <c r="Z204" s="158">
        <v>3</v>
      </c>
      <c r="AA204" s="158">
        <v>3</v>
      </c>
      <c r="AB204" s="158">
        <v>3</v>
      </c>
      <c r="AC204" s="158">
        <v>3</v>
      </c>
      <c r="AD204" s="177"/>
      <c r="AE204" s="210"/>
      <c r="AF204" s="177"/>
      <c r="AG204" s="162"/>
      <c r="AH204" s="162"/>
      <c r="AI204" s="162"/>
      <c r="AJ204" s="162"/>
      <c r="AK204" s="162"/>
      <c r="AL204" s="162"/>
      <c r="AM204" s="162"/>
      <c r="AN204" s="162"/>
      <c r="AO204" s="162"/>
      <c r="AP204" s="162"/>
      <c r="AQ204" s="162"/>
      <c r="AR204" s="15"/>
      <c r="AS204" s="15"/>
      <c r="AT204" s="15"/>
      <c r="AU204" s="15"/>
      <c r="AV204" s="15"/>
      <c r="AW204" s="15"/>
      <c r="AX204" s="4"/>
      <c r="AY204" s="4"/>
      <c r="AZ204" s="163"/>
      <c r="BA204" s="4"/>
      <c r="BB204" s="16"/>
      <c r="BC204" s="16"/>
      <c r="BD204" s="16"/>
      <c r="BE204" s="16"/>
      <c r="BF204" s="16"/>
      <c r="BG204" s="16"/>
    </row>
    <row r="205" spans="1:59" ht="12.75">
      <c r="A205" s="16">
        <v>3</v>
      </c>
      <c r="B205" s="156" t="s">
        <v>128</v>
      </c>
      <c r="C205" s="158" t="s">
        <v>348</v>
      </c>
      <c r="D205" s="158">
        <v>1</v>
      </c>
      <c r="E205" s="32">
        <f t="shared" si="39"/>
        <v>32</v>
      </c>
      <c r="F205" s="158">
        <v>106164</v>
      </c>
      <c r="G205" s="158" t="s">
        <v>626</v>
      </c>
      <c r="H205" s="158">
        <v>30</v>
      </c>
      <c r="I205" s="36">
        <f t="shared" si="47"/>
        <v>1.1000000000000001</v>
      </c>
      <c r="J205" s="37">
        <f t="shared" si="34"/>
        <v>21</v>
      </c>
      <c r="K205" s="38">
        <f>VLOOKUP(B205,'TINH TOAN'!$A$2:$C$46,3,0)</f>
        <v>365.24</v>
      </c>
      <c r="L205" s="161"/>
      <c r="M205" s="161"/>
      <c r="N205" s="161"/>
      <c r="O205" s="162"/>
      <c r="P205" s="162"/>
      <c r="Q205" s="162"/>
      <c r="R205" s="162"/>
      <c r="S205" s="162"/>
      <c r="T205" s="162"/>
      <c r="U205" s="162"/>
      <c r="V205" s="162"/>
      <c r="W205" s="158">
        <v>4</v>
      </c>
      <c r="X205" s="158">
        <v>4</v>
      </c>
      <c r="Y205" s="158">
        <v>4</v>
      </c>
      <c r="Z205" s="158">
        <v>4</v>
      </c>
      <c r="AA205" s="158">
        <v>4</v>
      </c>
      <c r="AB205" s="158">
        <v>4</v>
      </c>
      <c r="AC205" s="158">
        <v>4</v>
      </c>
      <c r="AD205" s="158">
        <v>4</v>
      </c>
      <c r="AE205" s="210"/>
      <c r="AF205" s="177"/>
      <c r="AG205" s="162"/>
      <c r="AH205" s="162"/>
      <c r="AI205" s="162"/>
      <c r="AJ205" s="162"/>
      <c r="AK205" s="162"/>
      <c r="AL205" s="162"/>
      <c r="AM205" s="162"/>
      <c r="AN205" s="162"/>
      <c r="AO205" s="162"/>
      <c r="AP205" s="162"/>
      <c r="AQ205" s="162"/>
      <c r="AR205" s="15"/>
      <c r="AS205" s="15"/>
      <c r="AT205" s="15"/>
      <c r="AU205" s="15"/>
      <c r="AV205" s="15"/>
      <c r="AW205" s="15"/>
      <c r="AX205" s="4" t="s">
        <v>25</v>
      </c>
      <c r="AY205" s="4">
        <v>22</v>
      </c>
      <c r="AZ205" s="163"/>
      <c r="BA205" s="4">
        <v>2091</v>
      </c>
      <c r="BB205" s="16">
        <v>601131</v>
      </c>
      <c r="BC205" s="16">
        <v>601131</v>
      </c>
      <c r="BD205" s="16" t="s">
        <v>568</v>
      </c>
      <c r="BE205" s="16" t="s">
        <v>619</v>
      </c>
      <c r="BF205" s="16" t="e">
        <v>#REF!</v>
      </c>
      <c r="BG205" s="16">
        <v>212346010</v>
      </c>
    </row>
    <row r="206" spans="1:59" ht="12.75">
      <c r="A206" s="16">
        <v>10</v>
      </c>
      <c r="B206" s="156" t="s">
        <v>128</v>
      </c>
      <c r="C206" s="158" t="s">
        <v>348</v>
      </c>
      <c r="D206" s="158">
        <v>1</v>
      </c>
      <c r="E206" s="32">
        <f t="shared" si="39"/>
        <v>32</v>
      </c>
      <c r="F206" s="158">
        <v>106164</v>
      </c>
      <c r="G206" s="158" t="s">
        <v>626</v>
      </c>
      <c r="H206" s="158">
        <v>30</v>
      </c>
      <c r="I206" s="36">
        <f t="shared" si="47"/>
        <v>1.1000000000000001</v>
      </c>
      <c r="J206" s="37">
        <f t="shared" si="34"/>
        <v>21</v>
      </c>
      <c r="K206" s="38">
        <f>VLOOKUP(B206,'TINH TOAN'!$A$2:$C$46,3,0)</f>
        <v>365.24</v>
      </c>
      <c r="L206" s="161"/>
      <c r="M206" s="161"/>
      <c r="N206" s="161"/>
      <c r="O206" s="162"/>
      <c r="P206" s="162"/>
      <c r="Q206" s="162"/>
      <c r="R206" s="162"/>
      <c r="S206" s="162"/>
      <c r="T206" s="162"/>
      <c r="U206" s="162"/>
      <c r="V206" s="177"/>
      <c r="W206" s="158">
        <v>4</v>
      </c>
      <c r="X206" s="158">
        <v>4</v>
      </c>
      <c r="Y206" s="158">
        <v>4</v>
      </c>
      <c r="Z206" s="158">
        <v>4</v>
      </c>
      <c r="AA206" s="158">
        <v>4</v>
      </c>
      <c r="AB206" s="158">
        <v>4</v>
      </c>
      <c r="AC206" s="158">
        <v>4</v>
      </c>
      <c r="AD206" s="158">
        <v>4</v>
      </c>
      <c r="AE206" s="212"/>
      <c r="AF206" s="162"/>
      <c r="AG206" s="162"/>
      <c r="AH206" s="162"/>
      <c r="AI206" s="162"/>
      <c r="AJ206" s="162"/>
      <c r="AK206" s="162"/>
      <c r="AL206" s="162"/>
      <c r="AM206" s="162"/>
      <c r="AN206" s="162"/>
      <c r="AO206" s="162"/>
      <c r="AP206" s="162"/>
      <c r="AQ206" s="162"/>
      <c r="AR206" s="15"/>
      <c r="AS206" s="15"/>
      <c r="AT206" s="15"/>
      <c r="AU206" s="15"/>
      <c r="AV206" s="15"/>
      <c r="AW206" s="15"/>
      <c r="AX206" s="4" t="s">
        <v>25</v>
      </c>
      <c r="AY206" s="4">
        <v>22</v>
      </c>
      <c r="AZ206" s="163"/>
      <c r="BA206" s="4">
        <v>2091</v>
      </c>
      <c r="BB206" s="16">
        <v>601131</v>
      </c>
      <c r="BC206" s="16">
        <v>601131</v>
      </c>
      <c r="BD206" s="16" t="s">
        <v>568</v>
      </c>
      <c r="BE206" s="16" t="s">
        <v>619</v>
      </c>
      <c r="BF206" s="16" t="e">
        <v>#REF!</v>
      </c>
      <c r="BG206" s="16">
        <v>212346010</v>
      </c>
    </row>
    <row r="207" spans="1:59" ht="12.75">
      <c r="A207" s="16">
        <v>10</v>
      </c>
      <c r="B207" s="156" t="s">
        <v>627</v>
      </c>
      <c r="C207" s="158" t="s">
        <v>348</v>
      </c>
      <c r="D207" s="158">
        <v>1</v>
      </c>
      <c r="E207" s="32">
        <f t="shared" si="39"/>
        <v>32</v>
      </c>
      <c r="F207" s="158">
        <v>108161</v>
      </c>
      <c r="G207" s="158" t="s">
        <v>626</v>
      </c>
      <c r="H207" s="158">
        <v>30</v>
      </c>
      <c r="I207" s="36">
        <f t="shared" si="47"/>
        <v>1.1000000000000001</v>
      </c>
      <c r="J207" s="37">
        <f t="shared" si="34"/>
        <v>21</v>
      </c>
      <c r="K207" s="38" t="e">
        <f>VLOOKUP(B207,'TINH TOAN'!$A$2:$C$46,3,0)</f>
        <v>#N/A</v>
      </c>
      <c r="L207" s="161"/>
      <c r="M207" s="161"/>
      <c r="N207" s="161"/>
      <c r="O207" s="162"/>
      <c r="P207" s="162"/>
      <c r="Q207" s="162"/>
      <c r="R207" s="162"/>
      <c r="S207" s="162"/>
      <c r="T207" s="162"/>
      <c r="U207" s="162"/>
      <c r="V207" s="177"/>
      <c r="W207" s="158">
        <v>4</v>
      </c>
      <c r="X207" s="158">
        <v>4</v>
      </c>
      <c r="Y207" s="158">
        <v>4</v>
      </c>
      <c r="Z207" s="158">
        <v>4</v>
      </c>
      <c r="AA207" s="158">
        <v>4</v>
      </c>
      <c r="AB207" s="158">
        <v>4</v>
      </c>
      <c r="AC207" s="158">
        <v>4</v>
      </c>
      <c r="AD207" s="158">
        <v>4</v>
      </c>
      <c r="AE207" s="212"/>
      <c r="AF207" s="162"/>
      <c r="AG207" s="162"/>
      <c r="AH207" s="162"/>
      <c r="AI207" s="162"/>
      <c r="AJ207" s="162"/>
      <c r="AK207" s="212"/>
      <c r="AL207" s="162"/>
      <c r="AM207" s="162"/>
      <c r="AN207" s="162"/>
      <c r="AO207" s="162"/>
      <c r="AP207" s="162"/>
      <c r="AQ207" s="162"/>
      <c r="AR207" s="15"/>
      <c r="AS207" s="15"/>
      <c r="AT207" s="15"/>
      <c r="AU207" s="15"/>
      <c r="AV207" s="15"/>
      <c r="AW207" s="15"/>
      <c r="AX207" s="4" t="s">
        <v>125</v>
      </c>
      <c r="AY207" s="4">
        <v>22</v>
      </c>
      <c r="AZ207" s="163"/>
      <c r="BA207" s="4">
        <v>2093</v>
      </c>
      <c r="BB207" s="16">
        <v>601131</v>
      </c>
      <c r="BC207" s="16">
        <v>601131</v>
      </c>
      <c r="BD207" s="16" t="s">
        <v>568</v>
      </c>
      <c r="BE207" s="16" t="s">
        <v>619</v>
      </c>
      <c r="BF207" s="16" t="e">
        <v>#REF!</v>
      </c>
      <c r="BG207" s="16">
        <v>222100010</v>
      </c>
    </row>
    <row r="208" spans="1:59" ht="12.75">
      <c r="A208" s="16">
        <v>10</v>
      </c>
      <c r="B208" s="156" t="s">
        <v>627</v>
      </c>
      <c r="C208" s="158" t="s">
        <v>348</v>
      </c>
      <c r="D208" s="158">
        <v>1</v>
      </c>
      <c r="E208" s="32">
        <f t="shared" si="39"/>
        <v>32</v>
      </c>
      <c r="F208" s="158">
        <v>108161</v>
      </c>
      <c r="G208" s="158" t="s">
        <v>626</v>
      </c>
      <c r="H208" s="158">
        <v>30</v>
      </c>
      <c r="I208" s="36">
        <f t="shared" si="47"/>
        <v>1.1000000000000001</v>
      </c>
      <c r="J208" s="37">
        <f t="shared" si="34"/>
        <v>21</v>
      </c>
      <c r="K208" s="38" t="e">
        <f>VLOOKUP(B208,'TINH TOAN'!$A$2:$C$46,3,0)</f>
        <v>#N/A</v>
      </c>
      <c r="L208" s="161"/>
      <c r="M208" s="161"/>
      <c r="N208" s="161"/>
      <c r="O208" s="162"/>
      <c r="P208" s="162"/>
      <c r="Q208" s="162"/>
      <c r="R208" s="162"/>
      <c r="S208" s="162"/>
      <c r="T208" s="162"/>
      <c r="U208" s="162"/>
      <c r="V208" s="177"/>
      <c r="W208" s="158">
        <v>4</v>
      </c>
      <c r="X208" s="158">
        <v>4</v>
      </c>
      <c r="Y208" s="158">
        <v>4</v>
      </c>
      <c r="Z208" s="158">
        <v>4</v>
      </c>
      <c r="AA208" s="158">
        <v>4</v>
      </c>
      <c r="AB208" s="158">
        <v>4</v>
      </c>
      <c r="AC208" s="158">
        <v>4</v>
      </c>
      <c r="AD208" s="158">
        <v>4</v>
      </c>
      <c r="AE208" s="212"/>
      <c r="AF208" s="162"/>
      <c r="AG208" s="162"/>
      <c r="AH208" s="162"/>
      <c r="AI208" s="162"/>
      <c r="AJ208" s="162"/>
      <c r="AK208" s="212"/>
      <c r="AL208" s="162"/>
      <c r="AM208" s="162"/>
      <c r="AN208" s="162"/>
      <c r="AO208" s="162"/>
      <c r="AP208" s="162"/>
      <c r="AQ208" s="162"/>
      <c r="AR208" s="15"/>
      <c r="AS208" s="15"/>
      <c r="AT208" s="15"/>
      <c r="AU208" s="15"/>
      <c r="AV208" s="15"/>
      <c r="AW208" s="15"/>
      <c r="AX208" s="4" t="s">
        <v>164</v>
      </c>
      <c r="AY208" s="4">
        <v>22</v>
      </c>
      <c r="AZ208" s="163"/>
      <c r="BA208" s="4">
        <v>2095</v>
      </c>
      <c r="BB208" s="16">
        <v>601131</v>
      </c>
      <c r="BC208" s="16">
        <v>601131</v>
      </c>
      <c r="BD208" s="16" t="s">
        <v>568</v>
      </c>
      <c r="BE208" s="16" t="s">
        <v>619</v>
      </c>
      <c r="BF208" s="16" t="e">
        <v>#REF!</v>
      </c>
      <c r="BG208" s="16">
        <v>232345010</v>
      </c>
    </row>
    <row r="209" spans="1:59" ht="12.75">
      <c r="A209" s="16">
        <v>10</v>
      </c>
      <c r="B209" s="156" t="s">
        <v>112</v>
      </c>
      <c r="C209" s="158" t="s">
        <v>347</v>
      </c>
      <c r="D209" s="158"/>
      <c r="E209" s="32">
        <f t="shared" si="39"/>
        <v>0</v>
      </c>
      <c r="F209" s="158">
        <v>109161</v>
      </c>
      <c r="G209" s="158" t="s">
        <v>537</v>
      </c>
      <c r="H209" s="158">
        <v>30</v>
      </c>
      <c r="I209" s="36">
        <f t="shared" si="47"/>
        <v>1</v>
      </c>
      <c r="J209" s="37">
        <f t="shared" si="34"/>
        <v>0</v>
      </c>
      <c r="K209" s="38">
        <f>VLOOKUP(B209,'TINH TOAN'!$A$2:$C$46,3,0)</f>
        <v>63.36</v>
      </c>
      <c r="L209" s="161"/>
      <c r="M209" s="161"/>
      <c r="N209" s="161"/>
      <c r="O209" s="162"/>
      <c r="P209" s="162"/>
      <c r="Q209" s="162"/>
      <c r="R209" s="162"/>
      <c r="S209" s="162"/>
      <c r="T209" s="162"/>
      <c r="U209" s="162"/>
      <c r="V209" s="158">
        <v>3</v>
      </c>
      <c r="W209" s="158">
        <v>3</v>
      </c>
      <c r="X209" s="158">
        <v>3</v>
      </c>
      <c r="Y209" s="158">
        <v>3</v>
      </c>
      <c r="Z209" s="158">
        <v>3</v>
      </c>
      <c r="AA209" s="158">
        <v>3</v>
      </c>
      <c r="AB209" s="158">
        <v>3</v>
      </c>
      <c r="AC209" s="158">
        <v>3</v>
      </c>
      <c r="AD209" s="162"/>
      <c r="AE209" s="212"/>
      <c r="AF209" s="162"/>
      <c r="AG209" s="162"/>
      <c r="AH209" s="162"/>
      <c r="AI209" s="162"/>
      <c r="AJ209" s="162"/>
      <c r="AK209" s="162"/>
      <c r="AL209" s="162"/>
      <c r="AM209" s="162"/>
      <c r="AN209" s="162"/>
      <c r="AO209" s="162"/>
      <c r="AP209" s="162"/>
      <c r="AQ209" s="162"/>
      <c r="AR209" s="15"/>
      <c r="AS209" s="15"/>
      <c r="AT209" s="15"/>
      <c r="AU209" s="15"/>
      <c r="AV209" s="15"/>
      <c r="AW209" s="15"/>
      <c r="AX209" s="4" t="s">
        <v>164</v>
      </c>
      <c r="AY209" s="4">
        <v>31</v>
      </c>
      <c r="AZ209" s="163"/>
      <c r="BA209" s="4">
        <v>95</v>
      </c>
      <c r="BB209" s="16">
        <v>101135</v>
      </c>
      <c r="BC209" s="16">
        <v>101135</v>
      </c>
      <c r="BD209" s="16" t="e">
        <v>#REF!</v>
      </c>
      <c r="BE209" s="16" t="e">
        <v>#REF!</v>
      </c>
      <c r="BF209" s="16" t="e">
        <v>#REF!</v>
      </c>
      <c r="BG209" s="16">
        <v>231009040</v>
      </c>
    </row>
    <row r="210" spans="1:59" ht="12.75">
      <c r="A210" s="16">
        <v>3</v>
      </c>
      <c r="B210" s="156" t="s">
        <v>112</v>
      </c>
      <c r="C210" s="158" t="s">
        <v>348</v>
      </c>
      <c r="D210" s="158">
        <v>1</v>
      </c>
      <c r="E210" s="32">
        <f t="shared" si="39"/>
        <v>32</v>
      </c>
      <c r="F210" s="158">
        <v>109161</v>
      </c>
      <c r="G210" s="158" t="s">
        <v>537</v>
      </c>
      <c r="H210" s="158">
        <v>30</v>
      </c>
      <c r="I210" s="36">
        <f t="shared" si="47"/>
        <v>1.1000000000000001</v>
      </c>
      <c r="J210" s="37">
        <f t="shared" si="34"/>
        <v>21</v>
      </c>
      <c r="K210" s="38">
        <f>VLOOKUP(B210,'TINH TOAN'!$A$2:$C$46,3,0)</f>
        <v>63.36</v>
      </c>
      <c r="L210" s="195"/>
      <c r="M210" s="161"/>
      <c r="N210" s="161"/>
      <c r="O210" s="162"/>
      <c r="P210" s="162"/>
      <c r="Q210" s="162"/>
      <c r="R210" s="162"/>
      <c r="S210" s="162"/>
      <c r="T210" s="162"/>
      <c r="U210" s="162"/>
      <c r="V210" s="177"/>
      <c r="W210" s="158">
        <v>4</v>
      </c>
      <c r="X210" s="158">
        <v>4</v>
      </c>
      <c r="Y210" s="158">
        <v>4</v>
      </c>
      <c r="Z210" s="158">
        <v>4</v>
      </c>
      <c r="AA210" s="158">
        <v>4</v>
      </c>
      <c r="AB210" s="158">
        <v>4</v>
      </c>
      <c r="AC210" s="158">
        <v>4</v>
      </c>
      <c r="AD210" s="158">
        <v>4</v>
      </c>
      <c r="AE210" s="210"/>
      <c r="AF210" s="162"/>
      <c r="AG210" s="162"/>
      <c r="AH210" s="162"/>
      <c r="AI210" s="162"/>
      <c r="AJ210" s="162"/>
      <c r="AK210" s="162"/>
      <c r="AL210" s="162"/>
      <c r="AM210" s="162"/>
      <c r="AN210" s="162"/>
      <c r="AO210" s="162"/>
      <c r="AP210" s="162"/>
      <c r="AQ210" s="162"/>
      <c r="AR210" s="15"/>
      <c r="AS210" s="15"/>
      <c r="AT210" s="15"/>
      <c r="AU210" s="15"/>
      <c r="AV210" s="15"/>
      <c r="AW210" s="15"/>
      <c r="AX210" s="4"/>
      <c r="AY210" s="4"/>
      <c r="AZ210" s="163"/>
      <c r="BA210" s="4"/>
      <c r="BB210" s="16"/>
      <c r="BC210" s="16"/>
      <c r="BD210" s="16"/>
      <c r="BE210" s="16"/>
      <c r="BF210" s="16"/>
      <c r="BG210" s="16"/>
    </row>
    <row r="211" spans="1:59" ht="12.75">
      <c r="A211" s="108"/>
      <c r="B211" s="156" t="s">
        <v>627</v>
      </c>
      <c r="C211" s="158" t="s">
        <v>347</v>
      </c>
      <c r="D211" s="158"/>
      <c r="E211" s="32">
        <f t="shared" si="39"/>
        <v>0</v>
      </c>
      <c r="F211" s="158">
        <v>109162</v>
      </c>
      <c r="G211" s="158" t="s">
        <v>567</v>
      </c>
      <c r="H211" s="158">
        <v>30</v>
      </c>
      <c r="I211" s="36">
        <f t="shared" si="47"/>
        <v>1</v>
      </c>
      <c r="J211" s="37">
        <f t="shared" si="34"/>
        <v>0</v>
      </c>
      <c r="K211" s="38" t="e">
        <f>VLOOKUP(B211,'TINH TOAN'!$A$2:$C$46,3,0)</f>
        <v>#N/A</v>
      </c>
      <c r="L211" s="161"/>
      <c r="M211" s="161"/>
      <c r="N211" s="161"/>
      <c r="O211" s="162"/>
      <c r="P211" s="162"/>
      <c r="Q211" s="162"/>
      <c r="R211" s="162"/>
      <c r="S211" s="162"/>
      <c r="T211" s="162"/>
      <c r="U211" s="162"/>
      <c r="V211" s="158">
        <v>3</v>
      </c>
      <c r="W211" s="158">
        <v>3</v>
      </c>
      <c r="X211" s="158">
        <v>3</v>
      </c>
      <c r="Y211" s="158">
        <v>3</v>
      </c>
      <c r="Z211" s="158">
        <v>3</v>
      </c>
      <c r="AA211" s="158">
        <v>3</v>
      </c>
      <c r="AB211" s="158">
        <v>3</v>
      </c>
      <c r="AC211" s="158">
        <v>3</v>
      </c>
      <c r="AD211" s="162"/>
      <c r="AE211" s="212"/>
      <c r="AF211" s="162"/>
      <c r="AG211" s="162"/>
      <c r="AH211" s="162"/>
      <c r="AI211" s="162"/>
      <c r="AJ211" s="162"/>
      <c r="AK211" s="162"/>
      <c r="AL211" s="162"/>
      <c r="AM211" s="162"/>
      <c r="AN211" s="162"/>
      <c r="AO211" s="162"/>
      <c r="AP211" s="162"/>
      <c r="AQ211" s="162"/>
      <c r="AR211" s="15"/>
      <c r="AS211" s="15"/>
      <c r="AT211" s="15"/>
      <c r="AU211" s="15"/>
      <c r="AV211" s="15"/>
      <c r="AW211" s="15"/>
      <c r="AX211" s="4"/>
      <c r="AY211" s="4"/>
      <c r="AZ211" s="163"/>
      <c r="BA211" s="4"/>
      <c r="BB211" s="16"/>
      <c r="BC211" s="16"/>
      <c r="BD211" s="16"/>
      <c r="BE211" s="16"/>
      <c r="BF211" s="16"/>
      <c r="BG211" s="16"/>
    </row>
    <row r="212" spans="1:59" ht="1.5" customHeight="1">
      <c r="A212" s="16">
        <v>3</v>
      </c>
      <c r="B212" s="156" t="s">
        <v>627</v>
      </c>
      <c r="C212" s="158" t="s">
        <v>348</v>
      </c>
      <c r="D212" s="158">
        <v>1</v>
      </c>
      <c r="E212" s="32">
        <f t="shared" si="39"/>
        <v>32</v>
      </c>
      <c r="F212" s="158">
        <v>109162</v>
      </c>
      <c r="G212" s="158" t="s">
        <v>567</v>
      </c>
      <c r="H212" s="158">
        <v>30</v>
      </c>
      <c r="I212" s="36">
        <f t="shared" si="47"/>
        <v>1.1000000000000001</v>
      </c>
      <c r="J212" s="37">
        <f t="shared" si="34"/>
        <v>21</v>
      </c>
      <c r="K212" s="38" t="e">
        <f>VLOOKUP(B212,'TINH TOAN'!$A$2:$C$46,3,0)</f>
        <v>#N/A</v>
      </c>
      <c r="L212" s="161"/>
      <c r="M212" s="161"/>
      <c r="N212" s="161"/>
      <c r="O212" s="162"/>
      <c r="P212" s="162"/>
      <c r="Q212" s="162"/>
      <c r="R212" s="162"/>
      <c r="S212" s="162"/>
      <c r="T212" s="162"/>
      <c r="U212" s="162"/>
      <c r="V212" s="177"/>
      <c r="W212" s="158">
        <v>4</v>
      </c>
      <c r="X212" s="158">
        <v>4</v>
      </c>
      <c r="Y212" s="158">
        <v>4</v>
      </c>
      <c r="Z212" s="158">
        <v>4</v>
      </c>
      <c r="AA212" s="158">
        <v>4</v>
      </c>
      <c r="AB212" s="158">
        <v>4</v>
      </c>
      <c r="AC212" s="158">
        <v>4</v>
      </c>
      <c r="AD212" s="158">
        <v>4</v>
      </c>
      <c r="AE212" s="210"/>
      <c r="AF212" s="162"/>
      <c r="AG212" s="162"/>
      <c r="AH212" s="162"/>
      <c r="AI212" s="162"/>
      <c r="AJ212" s="162"/>
      <c r="AK212" s="162"/>
      <c r="AL212" s="162"/>
      <c r="AM212" s="162"/>
      <c r="AN212" s="162"/>
      <c r="AO212" s="162"/>
      <c r="AP212" s="162"/>
      <c r="AQ212" s="162"/>
      <c r="AR212" s="15"/>
      <c r="AS212" s="15"/>
      <c r="AT212" s="15"/>
      <c r="AU212" s="15"/>
      <c r="AV212" s="15"/>
      <c r="AW212" s="15"/>
      <c r="AX212" s="4" t="s">
        <v>211</v>
      </c>
      <c r="AY212" s="4">
        <v>30</v>
      </c>
      <c r="AZ212" s="163"/>
      <c r="BA212" s="4">
        <v>182</v>
      </c>
      <c r="BB212" s="16">
        <v>101154</v>
      </c>
      <c r="BC212" s="16">
        <v>101154</v>
      </c>
      <c r="BD212" s="16" t="e">
        <v>#REF!</v>
      </c>
      <c r="BE212" s="16" t="e">
        <v>#REF!</v>
      </c>
      <c r="BF212" s="16" t="e">
        <v>#REF!</v>
      </c>
      <c r="BG212" s="16">
        <v>211006040</v>
      </c>
    </row>
    <row r="213" spans="1:59" ht="12.75">
      <c r="A213" s="16">
        <v>3</v>
      </c>
      <c r="B213" s="156"/>
      <c r="C213" s="158"/>
      <c r="D213" s="158"/>
      <c r="E213" s="32">
        <f t="shared" si="39"/>
        <v>0</v>
      </c>
      <c r="F213" s="158">
        <v>110161</v>
      </c>
      <c r="G213" s="158" t="s">
        <v>628</v>
      </c>
      <c r="H213" s="158">
        <v>60</v>
      </c>
      <c r="I213" s="36">
        <f t="shared" si="47"/>
        <v>1</v>
      </c>
      <c r="J213" s="37">
        <f t="shared" si="34"/>
        <v>0</v>
      </c>
      <c r="K213" s="38" t="e">
        <f>VLOOKUP(B213,'TINH TOAN'!$A$2:$C$46,3,0)</f>
        <v>#N/A</v>
      </c>
      <c r="L213" s="161"/>
      <c r="M213" s="161"/>
      <c r="N213" s="161"/>
      <c r="O213" s="162"/>
      <c r="P213" s="162"/>
      <c r="Q213" s="162"/>
      <c r="R213" s="162"/>
      <c r="S213" s="162"/>
      <c r="T213" s="162"/>
      <c r="U213" s="162"/>
      <c r="V213" s="158">
        <v>3</v>
      </c>
      <c r="W213" s="158">
        <v>3</v>
      </c>
      <c r="X213" s="158">
        <v>3</v>
      </c>
      <c r="Y213" s="158">
        <v>3</v>
      </c>
      <c r="Z213" s="158">
        <v>3</v>
      </c>
      <c r="AA213" s="158">
        <v>3</v>
      </c>
      <c r="AB213" s="158">
        <v>3</v>
      </c>
      <c r="AC213" s="158">
        <v>3</v>
      </c>
      <c r="AD213" s="177"/>
      <c r="AE213" s="210"/>
      <c r="AF213" s="162"/>
      <c r="AG213" s="162"/>
      <c r="AH213" s="162"/>
      <c r="AI213" s="162"/>
      <c r="AJ213" s="162"/>
      <c r="AK213" s="162"/>
      <c r="AL213" s="162"/>
      <c r="AM213" s="162"/>
      <c r="AN213" s="162"/>
      <c r="AO213" s="162"/>
      <c r="AP213" s="162"/>
      <c r="AQ213" s="162"/>
      <c r="AR213" s="15"/>
      <c r="AS213" s="15"/>
      <c r="AT213" s="15"/>
      <c r="AU213" s="15"/>
      <c r="AV213" s="15"/>
      <c r="AW213" s="15"/>
      <c r="AX213" s="4" t="s">
        <v>211</v>
      </c>
      <c r="AY213" s="4">
        <v>30</v>
      </c>
      <c r="AZ213" s="163"/>
      <c r="BA213" s="4">
        <v>182</v>
      </c>
      <c r="BB213" s="16">
        <v>101154</v>
      </c>
      <c r="BC213" s="16">
        <v>101154</v>
      </c>
      <c r="BD213" s="16" t="e">
        <v>#REF!</v>
      </c>
      <c r="BE213" s="16" t="e">
        <v>#REF!</v>
      </c>
      <c r="BF213" s="16" t="e">
        <v>#REF!</v>
      </c>
      <c r="BG213" s="16">
        <v>211006040</v>
      </c>
    </row>
    <row r="214" spans="1:59" ht="12.75">
      <c r="A214" s="16">
        <v>3</v>
      </c>
      <c r="B214" s="156" t="s">
        <v>136</v>
      </c>
      <c r="C214" s="158" t="s">
        <v>348</v>
      </c>
      <c r="D214" s="158">
        <v>1</v>
      </c>
      <c r="E214" s="32">
        <f t="shared" si="39"/>
        <v>32</v>
      </c>
      <c r="F214" s="158">
        <v>110161</v>
      </c>
      <c r="G214" s="158" t="s">
        <v>626</v>
      </c>
      <c r="H214" s="158">
        <v>30</v>
      </c>
      <c r="I214" s="36">
        <f t="shared" si="47"/>
        <v>1.1000000000000001</v>
      </c>
      <c r="J214" s="37">
        <f t="shared" si="34"/>
        <v>21</v>
      </c>
      <c r="K214" s="38">
        <f>VLOOKUP(B214,'TINH TOAN'!$A$2:$C$46,3,0)</f>
        <v>349.54000000000008</v>
      </c>
      <c r="L214" s="161"/>
      <c r="M214" s="161"/>
      <c r="N214" s="161"/>
      <c r="O214" s="162"/>
      <c r="P214" s="162"/>
      <c r="Q214" s="162"/>
      <c r="R214" s="162"/>
      <c r="S214" s="162"/>
      <c r="T214" s="162"/>
      <c r="U214" s="162"/>
      <c r="V214" s="177"/>
      <c r="W214" s="158">
        <v>4</v>
      </c>
      <c r="X214" s="158">
        <v>4</v>
      </c>
      <c r="Y214" s="158">
        <v>4</v>
      </c>
      <c r="Z214" s="158">
        <v>4</v>
      </c>
      <c r="AA214" s="158">
        <v>4</v>
      </c>
      <c r="AB214" s="158">
        <v>4</v>
      </c>
      <c r="AC214" s="158">
        <v>4</v>
      </c>
      <c r="AD214" s="158">
        <v>4</v>
      </c>
      <c r="AE214" s="210"/>
      <c r="AF214" s="162"/>
      <c r="AG214" s="162"/>
      <c r="AH214" s="162"/>
      <c r="AI214" s="162"/>
      <c r="AJ214" s="162"/>
      <c r="AK214" s="162"/>
      <c r="AL214" s="162"/>
      <c r="AM214" s="162"/>
      <c r="AN214" s="162"/>
      <c r="AO214" s="162"/>
      <c r="AP214" s="162"/>
      <c r="AQ214" s="162"/>
      <c r="AR214" s="15"/>
      <c r="AS214" s="15"/>
      <c r="AT214" s="15"/>
      <c r="AU214" s="15"/>
      <c r="AV214" s="15"/>
      <c r="AW214" s="15"/>
      <c r="AX214" s="4" t="s">
        <v>211</v>
      </c>
      <c r="AY214" s="4">
        <v>30</v>
      </c>
      <c r="AZ214" s="163"/>
      <c r="BA214" s="4">
        <v>183</v>
      </c>
      <c r="BB214" s="16">
        <v>101154</v>
      </c>
      <c r="BC214" s="16">
        <v>101154</v>
      </c>
      <c r="BD214" s="16" t="e">
        <v>#REF!</v>
      </c>
      <c r="BE214" s="16" t="e">
        <v>#REF!</v>
      </c>
      <c r="BF214" s="16" t="e">
        <v>#REF!</v>
      </c>
      <c r="BG214" s="16">
        <v>211100070</v>
      </c>
    </row>
    <row r="215" spans="1:59" ht="12.75">
      <c r="A215" s="16">
        <v>3</v>
      </c>
      <c r="B215" s="156" t="s">
        <v>136</v>
      </c>
      <c r="C215" s="158" t="s">
        <v>348</v>
      </c>
      <c r="D215" s="158">
        <v>1</v>
      </c>
      <c r="E215" s="32">
        <f t="shared" si="39"/>
        <v>32</v>
      </c>
      <c r="F215" s="158">
        <v>110161</v>
      </c>
      <c r="G215" s="158" t="s">
        <v>626</v>
      </c>
      <c r="H215" s="158">
        <v>30</v>
      </c>
      <c r="I215" s="36">
        <f t="shared" si="47"/>
        <v>1.1000000000000001</v>
      </c>
      <c r="J215" s="37">
        <f t="shared" si="34"/>
        <v>21</v>
      </c>
      <c r="K215" s="38">
        <f>VLOOKUP(B215,'TINH TOAN'!$A$2:$C$46,3,0)</f>
        <v>349.54000000000008</v>
      </c>
      <c r="L215" s="161"/>
      <c r="M215" s="161"/>
      <c r="N215" s="161"/>
      <c r="O215" s="162"/>
      <c r="P215" s="162"/>
      <c r="Q215" s="162"/>
      <c r="R215" s="162"/>
      <c r="S215" s="162"/>
      <c r="T215" s="162"/>
      <c r="U215" s="162"/>
      <c r="V215" s="177"/>
      <c r="W215" s="158">
        <v>4</v>
      </c>
      <c r="X215" s="158">
        <v>4</v>
      </c>
      <c r="Y215" s="158">
        <v>4</v>
      </c>
      <c r="Z215" s="158">
        <v>4</v>
      </c>
      <c r="AA215" s="158">
        <v>4</v>
      </c>
      <c r="AB215" s="158">
        <v>4</v>
      </c>
      <c r="AC215" s="158">
        <v>4</v>
      </c>
      <c r="AD215" s="158">
        <v>4</v>
      </c>
      <c r="AE215" s="210"/>
      <c r="AF215" s="162"/>
      <c r="AG215" s="162"/>
      <c r="AH215" s="162"/>
      <c r="AI215" s="162"/>
      <c r="AJ215" s="162"/>
      <c r="AK215" s="162"/>
      <c r="AL215" s="162"/>
      <c r="AM215" s="162"/>
      <c r="AN215" s="162"/>
      <c r="AO215" s="162"/>
      <c r="AP215" s="162"/>
      <c r="AQ215" s="162"/>
      <c r="AR215" s="15"/>
      <c r="AS215" s="15"/>
      <c r="AT215" s="15"/>
      <c r="AU215" s="15"/>
      <c r="AV215" s="15"/>
      <c r="AW215" s="15"/>
      <c r="AX215" s="4" t="s">
        <v>211</v>
      </c>
      <c r="AY215" s="4">
        <v>30</v>
      </c>
      <c r="AZ215" s="163"/>
      <c r="BA215" s="4">
        <v>184</v>
      </c>
      <c r="BB215" s="16">
        <v>101154</v>
      </c>
      <c r="BC215" s="16">
        <v>101154</v>
      </c>
      <c r="BD215" s="16" t="e">
        <v>#REF!</v>
      </c>
      <c r="BE215" s="16" t="e">
        <v>#REF!</v>
      </c>
      <c r="BF215" s="16" t="e">
        <v>#REF!</v>
      </c>
      <c r="BG215" s="16">
        <v>211100080</v>
      </c>
    </row>
    <row r="216" spans="1:59" ht="12.75">
      <c r="A216" s="16">
        <v>6</v>
      </c>
      <c r="B216" s="156" t="s">
        <v>136</v>
      </c>
      <c r="C216" s="158" t="s">
        <v>347</v>
      </c>
      <c r="D216" s="158"/>
      <c r="E216" s="32">
        <f t="shared" si="39"/>
        <v>0</v>
      </c>
      <c r="F216" s="158">
        <v>110162</v>
      </c>
      <c r="G216" s="158" t="s">
        <v>626</v>
      </c>
      <c r="H216" s="158">
        <v>60</v>
      </c>
      <c r="I216" s="36">
        <f t="shared" si="47"/>
        <v>1</v>
      </c>
      <c r="J216" s="37">
        <f t="shared" si="34"/>
        <v>0</v>
      </c>
      <c r="K216" s="38">
        <f>VLOOKUP(B216,'TINH TOAN'!$A$2:$C$46,3,0)</f>
        <v>349.54000000000008</v>
      </c>
      <c r="L216" s="161"/>
      <c r="M216" s="161"/>
      <c r="N216" s="156" t="s">
        <v>629</v>
      </c>
      <c r="O216" s="162"/>
      <c r="P216" s="162"/>
      <c r="Q216" s="162"/>
      <c r="R216" s="162"/>
      <c r="S216" s="162"/>
      <c r="T216" s="162"/>
      <c r="U216" s="162"/>
      <c r="V216" s="158">
        <v>3</v>
      </c>
      <c r="W216" s="158">
        <v>3</v>
      </c>
      <c r="X216" s="158">
        <v>3</v>
      </c>
      <c r="Y216" s="158">
        <v>3</v>
      </c>
      <c r="Z216" s="158">
        <v>3</v>
      </c>
      <c r="AA216" s="158">
        <v>3</v>
      </c>
      <c r="AB216" s="158">
        <v>3</v>
      </c>
      <c r="AC216" s="158">
        <v>3</v>
      </c>
      <c r="AD216" s="162"/>
      <c r="AE216" s="212"/>
      <c r="AF216" s="162"/>
      <c r="AG216" s="162"/>
      <c r="AH216" s="162"/>
      <c r="AI216" s="162"/>
      <c r="AJ216" s="162"/>
      <c r="AK216" s="162"/>
      <c r="AL216" s="162"/>
      <c r="AM216" s="162"/>
      <c r="AN216" s="162"/>
      <c r="AO216" s="162"/>
      <c r="AP216" s="162"/>
      <c r="AQ216" s="162"/>
      <c r="AR216" s="15"/>
      <c r="AS216" s="15"/>
      <c r="AT216" s="15"/>
      <c r="AU216" s="15"/>
      <c r="AV216" s="15"/>
      <c r="AW216" s="15"/>
      <c r="AX216" s="4" t="s">
        <v>25</v>
      </c>
      <c r="AY216" s="4">
        <v>30</v>
      </c>
      <c r="AZ216" s="163"/>
      <c r="BA216" s="4">
        <v>185</v>
      </c>
      <c r="BB216" s="16">
        <v>101154</v>
      </c>
      <c r="BC216" s="16">
        <v>101154</v>
      </c>
      <c r="BD216" s="16" t="e">
        <v>#REF!</v>
      </c>
      <c r="BE216" s="16" t="e">
        <v>#REF!</v>
      </c>
      <c r="BF216" s="16" t="e">
        <v>#REF!</v>
      </c>
      <c r="BG216" s="16">
        <v>211903040</v>
      </c>
    </row>
    <row r="217" spans="1:59" ht="12.75">
      <c r="A217" s="37"/>
      <c r="B217" s="156" t="s">
        <v>136</v>
      </c>
      <c r="C217" s="158" t="s">
        <v>348</v>
      </c>
      <c r="D217" s="158">
        <v>1</v>
      </c>
      <c r="E217" s="32">
        <f t="shared" si="39"/>
        <v>32</v>
      </c>
      <c r="F217" s="158">
        <v>110163</v>
      </c>
      <c r="G217" s="158" t="s">
        <v>626</v>
      </c>
      <c r="H217" s="158">
        <v>30</v>
      </c>
      <c r="I217" s="36">
        <f t="shared" si="47"/>
        <v>1.1000000000000001</v>
      </c>
      <c r="J217" s="37">
        <f t="shared" si="34"/>
        <v>21</v>
      </c>
      <c r="K217" s="38">
        <f>VLOOKUP(B217,'TINH TOAN'!$A$2:$C$46,3,0)</f>
        <v>349.54000000000008</v>
      </c>
      <c r="L217" s="194"/>
      <c r="M217" s="194"/>
      <c r="N217" s="68" t="s">
        <v>630</v>
      </c>
      <c r="O217" s="162"/>
      <c r="P217" s="162"/>
      <c r="Q217" s="162"/>
      <c r="R217" s="162"/>
      <c r="S217" s="162"/>
      <c r="T217" s="162"/>
      <c r="U217" s="162"/>
      <c r="V217" s="162"/>
      <c r="W217" s="158">
        <v>4</v>
      </c>
      <c r="X217" s="158">
        <v>4</v>
      </c>
      <c r="Y217" s="158">
        <v>4</v>
      </c>
      <c r="Z217" s="158">
        <v>4</v>
      </c>
      <c r="AA217" s="158">
        <v>4</v>
      </c>
      <c r="AB217" s="158">
        <v>4</v>
      </c>
      <c r="AC217" s="158">
        <v>4</v>
      </c>
      <c r="AD217" s="158">
        <v>4</v>
      </c>
      <c r="AE217" s="212"/>
      <c r="AF217" s="162"/>
      <c r="AG217" s="162"/>
      <c r="AH217" s="162"/>
      <c r="AI217" s="162"/>
      <c r="AJ217" s="162"/>
      <c r="AK217" s="162"/>
      <c r="AL217" s="162"/>
      <c r="AM217" s="162"/>
      <c r="AN217" s="162"/>
      <c r="AO217" s="162"/>
      <c r="AP217" s="162"/>
      <c r="AQ217" s="162"/>
      <c r="AR217" s="37"/>
      <c r="AS217" s="37"/>
      <c r="AT217" s="37"/>
      <c r="AU217" s="37"/>
      <c r="AV217" s="37"/>
      <c r="AW217" s="37"/>
      <c r="AX217" s="37"/>
      <c r="AY217" s="37"/>
      <c r="AZ217" s="37"/>
      <c r="BA217" s="37"/>
      <c r="BB217" s="37"/>
      <c r="BC217" s="37"/>
      <c r="BD217" s="37"/>
      <c r="BE217" s="37"/>
      <c r="BF217" s="37"/>
      <c r="BG217" s="37"/>
    </row>
    <row r="218" spans="1:59" ht="12.75">
      <c r="A218" s="37"/>
      <c r="B218" s="156" t="s">
        <v>136</v>
      </c>
      <c r="C218" s="158" t="s">
        <v>348</v>
      </c>
      <c r="D218" s="158">
        <v>1</v>
      </c>
      <c r="E218" s="32">
        <f t="shared" si="39"/>
        <v>32</v>
      </c>
      <c r="F218" s="158">
        <v>110163</v>
      </c>
      <c r="G218" s="158" t="s">
        <v>626</v>
      </c>
      <c r="H218" s="158">
        <v>30</v>
      </c>
      <c r="I218" s="36">
        <f t="shared" si="47"/>
        <v>1.1000000000000001</v>
      </c>
      <c r="J218" s="37">
        <f t="shared" si="34"/>
        <v>21</v>
      </c>
      <c r="K218" s="38">
        <f>VLOOKUP(B218,'TINH TOAN'!$A$2:$C$46,3,0)</f>
        <v>349.54000000000008</v>
      </c>
      <c r="L218" s="194"/>
      <c r="M218" s="194"/>
      <c r="N218" s="68" t="s">
        <v>630</v>
      </c>
      <c r="O218" s="162"/>
      <c r="P218" s="162"/>
      <c r="Q218" s="162"/>
      <c r="R218" s="162"/>
      <c r="S218" s="162"/>
      <c r="T218" s="162"/>
      <c r="U218" s="162"/>
      <c r="V218" s="162"/>
      <c r="W218" s="158">
        <v>4</v>
      </c>
      <c r="X218" s="158">
        <v>4</v>
      </c>
      <c r="Y218" s="158">
        <v>4</v>
      </c>
      <c r="Z218" s="158">
        <v>4</v>
      </c>
      <c r="AA218" s="158">
        <v>4</v>
      </c>
      <c r="AB218" s="158">
        <v>4</v>
      </c>
      <c r="AC218" s="158">
        <v>4</v>
      </c>
      <c r="AD218" s="158">
        <v>4</v>
      </c>
      <c r="AE218" s="212"/>
      <c r="AF218" s="162"/>
      <c r="AG218" s="162"/>
      <c r="AH218" s="162"/>
      <c r="AI218" s="162"/>
      <c r="AJ218" s="162"/>
      <c r="AK218" s="162"/>
      <c r="AL218" s="162"/>
      <c r="AM218" s="162"/>
      <c r="AN218" s="162"/>
      <c r="AO218" s="162"/>
      <c r="AP218" s="162"/>
      <c r="AQ218" s="162"/>
      <c r="AR218" s="37"/>
      <c r="AS218" s="37"/>
      <c r="AT218" s="37"/>
      <c r="AU218" s="37"/>
      <c r="AV218" s="37"/>
      <c r="AW218" s="37"/>
      <c r="AX218" s="37"/>
      <c r="AY218" s="37"/>
      <c r="AZ218" s="37"/>
      <c r="BA218" s="37"/>
      <c r="BB218" s="37"/>
      <c r="BC218" s="37"/>
      <c r="BD218" s="37"/>
      <c r="BE218" s="37"/>
      <c r="BF218" s="37"/>
      <c r="BG218" s="37"/>
    </row>
    <row r="219" spans="1:59" ht="12.75">
      <c r="A219" s="37"/>
      <c r="B219" s="156" t="s">
        <v>136</v>
      </c>
      <c r="C219" s="158" t="s">
        <v>347</v>
      </c>
      <c r="D219" s="158"/>
      <c r="E219" s="32">
        <f t="shared" si="39"/>
        <v>0</v>
      </c>
      <c r="F219" s="158">
        <v>110164</v>
      </c>
      <c r="G219" s="158" t="s">
        <v>626</v>
      </c>
      <c r="H219" s="158">
        <v>60</v>
      </c>
      <c r="I219" s="36">
        <f t="shared" si="47"/>
        <v>1</v>
      </c>
      <c r="J219" s="37">
        <f t="shared" si="34"/>
        <v>0</v>
      </c>
      <c r="K219" s="38">
        <f>VLOOKUP(B219,'TINH TOAN'!$A$2:$C$46,3,0)</f>
        <v>349.54000000000008</v>
      </c>
      <c r="L219" s="194"/>
      <c r="M219" s="194"/>
      <c r="N219" s="156"/>
      <c r="O219" s="162"/>
      <c r="P219" s="162"/>
      <c r="Q219" s="162"/>
      <c r="R219" s="162"/>
      <c r="S219" s="162"/>
      <c r="T219" s="162"/>
      <c r="U219" s="162"/>
      <c r="V219" s="158">
        <v>3</v>
      </c>
      <c r="W219" s="158">
        <v>3</v>
      </c>
      <c r="X219" s="158">
        <v>3</v>
      </c>
      <c r="Y219" s="158">
        <v>3</v>
      </c>
      <c r="Z219" s="158">
        <v>3</v>
      </c>
      <c r="AA219" s="158">
        <v>3</v>
      </c>
      <c r="AB219" s="158">
        <v>3</v>
      </c>
      <c r="AC219" s="158">
        <v>3</v>
      </c>
      <c r="AD219" s="162"/>
      <c r="AE219" s="212"/>
      <c r="AF219" s="162"/>
      <c r="AG219" s="162"/>
      <c r="AH219" s="162"/>
      <c r="AI219" s="162"/>
      <c r="AJ219" s="162"/>
      <c r="AK219" s="162"/>
      <c r="AL219" s="162"/>
      <c r="AM219" s="162"/>
      <c r="AN219" s="162"/>
      <c r="AO219" s="162"/>
      <c r="AP219" s="162"/>
      <c r="AQ219" s="162"/>
      <c r="AR219" s="37"/>
      <c r="AS219" s="37"/>
      <c r="AT219" s="37"/>
      <c r="AU219" s="37"/>
      <c r="AV219" s="37"/>
      <c r="AW219" s="37"/>
      <c r="AX219" s="37"/>
      <c r="AY219" s="37"/>
      <c r="AZ219" s="37"/>
      <c r="BA219" s="37"/>
      <c r="BB219" s="37"/>
      <c r="BC219" s="37"/>
      <c r="BD219" s="37"/>
      <c r="BE219" s="37"/>
      <c r="BF219" s="37"/>
      <c r="BG219" s="37"/>
    </row>
    <row r="220" spans="1:59" ht="12.75" hidden="1">
      <c r="A220" s="16">
        <v>3</v>
      </c>
      <c r="B220" s="161"/>
      <c r="C220" s="158" t="s">
        <v>348</v>
      </c>
      <c r="D220" s="158">
        <v>1</v>
      </c>
      <c r="E220" s="32">
        <f t="shared" si="39"/>
        <v>32</v>
      </c>
      <c r="F220" s="158">
        <v>110162</v>
      </c>
      <c r="G220" s="158" t="s">
        <v>626</v>
      </c>
      <c r="H220" s="158">
        <v>30</v>
      </c>
      <c r="I220" s="36">
        <f t="shared" si="47"/>
        <v>1.1000000000000001</v>
      </c>
      <c r="J220" s="37">
        <f t="shared" si="34"/>
        <v>21</v>
      </c>
      <c r="K220" s="38" t="e">
        <f>VLOOKUP(B220,'TINH TOAN'!$A$2:$C$46,3,0)</f>
        <v>#N/A</v>
      </c>
      <c r="L220" s="161"/>
      <c r="M220" s="161"/>
      <c r="N220" s="161"/>
      <c r="O220" s="162"/>
      <c r="P220" s="162"/>
      <c r="Q220" s="162"/>
      <c r="R220" s="162"/>
      <c r="S220" s="162"/>
      <c r="T220" s="162"/>
      <c r="U220" s="162"/>
      <c r="V220" s="177"/>
      <c r="W220" s="158">
        <v>4</v>
      </c>
      <c r="X220" s="158">
        <v>4</v>
      </c>
      <c r="Y220" s="158">
        <v>4</v>
      </c>
      <c r="Z220" s="158">
        <v>4</v>
      </c>
      <c r="AA220" s="158">
        <v>4</v>
      </c>
      <c r="AB220" s="158">
        <v>4</v>
      </c>
      <c r="AC220" s="158">
        <v>4</v>
      </c>
      <c r="AD220" s="158">
        <v>4</v>
      </c>
      <c r="AE220" s="210"/>
      <c r="AF220" s="162"/>
      <c r="AG220" s="162"/>
      <c r="AH220" s="162"/>
      <c r="AI220" s="162"/>
      <c r="AJ220" s="162"/>
      <c r="AK220" s="162"/>
      <c r="AL220" s="162"/>
      <c r="AM220" s="162"/>
      <c r="AN220" s="162"/>
      <c r="AO220" s="162"/>
      <c r="AP220" s="162"/>
      <c r="AQ220" s="162"/>
      <c r="AR220" s="15"/>
      <c r="AS220" s="15"/>
      <c r="AT220" s="15"/>
      <c r="AU220" s="15"/>
      <c r="AV220" s="15"/>
      <c r="AW220" s="15"/>
      <c r="AX220" s="108"/>
      <c r="AY220" s="108"/>
      <c r="AZ220" s="108"/>
      <c r="BA220" s="108"/>
      <c r="BB220" s="108"/>
      <c r="BC220" s="108"/>
      <c r="BD220" s="108"/>
      <c r="BE220" s="108"/>
      <c r="BF220" s="108"/>
      <c r="BG220" s="108"/>
    </row>
    <row r="221" spans="1:59" ht="12.75" hidden="1">
      <c r="A221" s="108"/>
      <c r="B221" s="161"/>
      <c r="C221" s="158" t="s">
        <v>348</v>
      </c>
      <c r="D221" s="158">
        <v>1</v>
      </c>
      <c r="E221" s="32">
        <f t="shared" si="39"/>
        <v>32</v>
      </c>
      <c r="F221" s="158">
        <v>110162</v>
      </c>
      <c r="G221" s="158" t="s">
        <v>626</v>
      </c>
      <c r="H221" s="158">
        <v>30</v>
      </c>
      <c r="I221" s="36">
        <f t="shared" si="47"/>
        <v>1.1000000000000001</v>
      </c>
      <c r="J221" s="37">
        <f t="shared" si="34"/>
        <v>21</v>
      </c>
      <c r="K221" s="38" t="e">
        <f>VLOOKUP(B221,'TINH TOAN'!$A$2:$C$46,3,0)</f>
        <v>#N/A</v>
      </c>
      <c r="L221" s="161"/>
      <c r="M221" s="161"/>
      <c r="N221" s="161"/>
      <c r="O221" s="162"/>
      <c r="P221" s="162"/>
      <c r="Q221" s="162"/>
      <c r="R221" s="162"/>
      <c r="S221" s="162"/>
      <c r="T221" s="162"/>
      <c r="U221" s="162"/>
      <c r="V221" s="162"/>
      <c r="W221" s="158">
        <v>4</v>
      </c>
      <c r="X221" s="158">
        <v>4</v>
      </c>
      <c r="Y221" s="158">
        <v>4</v>
      </c>
      <c r="Z221" s="158">
        <v>4</v>
      </c>
      <c r="AA221" s="158">
        <v>4</v>
      </c>
      <c r="AB221" s="158">
        <v>4</v>
      </c>
      <c r="AC221" s="158">
        <v>4</v>
      </c>
      <c r="AD221" s="158">
        <v>4</v>
      </c>
      <c r="AE221" s="212"/>
      <c r="AF221" s="162"/>
      <c r="AG221" s="162"/>
      <c r="AH221" s="162"/>
      <c r="AI221" s="162"/>
      <c r="AJ221" s="162"/>
      <c r="AK221" s="162"/>
      <c r="AL221" s="162"/>
      <c r="AM221" s="162"/>
      <c r="AN221" s="162"/>
      <c r="AO221" s="162"/>
      <c r="AP221" s="162"/>
      <c r="AQ221" s="162"/>
      <c r="AR221" s="15"/>
      <c r="AS221" s="15"/>
      <c r="AT221" s="15"/>
      <c r="AU221" s="15"/>
      <c r="AV221" s="15"/>
      <c r="AW221" s="15"/>
      <c r="AX221" s="108"/>
      <c r="AY221" s="108"/>
      <c r="AZ221" s="108"/>
      <c r="BA221" s="108"/>
      <c r="BB221" s="108"/>
      <c r="BC221" s="108"/>
      <c r="BD221" s="108"/>
      <c r="BE221" s="108"/>
      <c r="BF221" s="108"/>
      <c r="BG221" s="108"/>
    </row>
    <row r="222" spans="1:59" ht="12.75" hidden="1">
      <c r="A222" s="108"/>
      <c r="B222" s="161"/>
      <c r="C222" s="158" t="s">
        <v>347</v>
      </c>
      <c r="D222" s="158"/>
      <c r="E222" s="32">
        <f t="shared" si="39"/>
        <v>0</v>
      </c>
      <c r="F222" s="158">
        <v>110163</v>
      </c>
      <c r="G222" s="158" t="s">
        <v>626</v>
      </c>
      <c r="H222" s="158">
        <v>60</v>
      </c>
      <c r="I222" s="36">
        <f t="shared" si="47"/>
        <v>1</v>
      </c>
      <c r="J222" s="37">
        <f t="shared" si="34"/>
        <v>0</v>
      </c>
      <c r="K222" s="38" t="e">
        <f>VLOOKUP(B222,'TINH TOAN'!$A$2:$C$46,3,0)</f>
        <v>#N/A</v>
      </c>
      <c r="L222" s="161"/>
      <c r="M222" s="161"/>
      <c r="N222" s="161"/>
      <c r="O222" s="162"/>
      <c r="P222" s="162"/>
      <c r="Q222" s="162"/>
      <c r="R222" s="162"/>
      <c r="S222" s="162"/>
      <c r="T222" s="162"/>
      <c r="U222" s="162"/>
      <c r="V222" s="158">
        <v>3</v>
      </c>
      <c r="W222" s="158">
        <v>3</v>
      </c>
      <c r="X222" s="158">
        <v>3</v>
      </c>
      <c r="Y222" s="158">
        <v>3</v>
      </c>
      <c r="Z222" s="158">
        <v>3</v>
      </c>
      <c r="AA222" s="158">
        <v>3</v>
      </c>
      <c r="AB222" s="158">
        <v>3</v>
      </c>
      <c r="AC222" s="158">
        <v>3</v>
      </c>
      <c r="AD222" s="162"/>
      <c r="AE222" s="212"/>
      <c r="AF222" s="162"/>
      <c r="AG222" s="162"/>
      <c r="AH222" s="162"/>
      <c r="AI222" s="162"/>
      <c r="AJ222" s="162"/>
      <c r="AK222" s="162"/>
      <c r="AL222" s="162"/>
      <c r="AM222" s="162"/>
      <c r="AN222" s="162"/>
      <c r="AO222" s="162"/>
      <c r="AP222" s="162"/>
      <c r="AQ222" s="162"/>
      <c r="AR222" s="15"/>
      <c r="AS222" s="15"/>
      <c r="AT222" s="15"/>
      <c r="AU222" s="15"/>
      <c r="AV222" s="15"/>
      <c r="AW222" s="15"/>
      <c r="AX222" s="108"/>
      <c r="AY222" s="108"/>
      <c r="AZ222" s="108"/>
      <c r="BA222" s="108"/>
      <c r="BB222" s="108"/>
      <c r="BC222" s="108"/>
      <c r="BD222" s="108"/>
      <c r="BE222" s="108"/>
      <c r="BF222" s="108"/>
      <c r="BG222" s="108"/>
    </row>
    <row r="223" spans="1:59" ht="12.75">
      <c r="A223" s="37"/>
      <c r="B223" s="156" t="s">
        <v>136</v>
      </c>
      <c r="C223" s="158" t="s">
        <v>348</v>
      </c>
      <c r="D223" s="158">
        <v>1</v>
      </c>
      <c r="E223" s="32">
        <f t="shared" si="39"/>
        <v>32</v>
      </c>
      <c r="F223" s="158">
        <v>110164</v>
      </c>
      <c r="G223" s="158" t="s">
        <v>626</v>
      </c>
      <c r="H223" s="158">
        <v>30</v>
      </c>
      <c r="I223" s="36">
        <f t="shared" si="47"/>
        <v>1.1000000000000001</v>
      </c>
      <c r="J223" s="37">
        <f t="shared" si="34"/>
        <v>21</v>
      </c>
      <c r="K223" s="38">
        <f>VLOOKUP(B223,'TINH TOAN'!$A$2:$C$46,3,0)</f>
        <v>349.54000000000008</v>
      </c>
      <c r="L223" s="194"/>
      <c r="M223" s="194"/>
      <c r="N223" s="68"/>
      <c r="O223" s="162"/>
      <c r="P223" s="162"/>
      <c r="Q223" s="162"/>
      <c r="R223" s="162"/>
      <c r="S223" s="162"/>
      <c r="T223" s="162"/>
      <c r="U223" s="162"/>
      <c r="V223" s="162"/>
      <c r="W223" s="158">
        <v>4</v>
      </c>
      <c r="X223" s="158">
        <v>4</v>
      </c>
      <c r="Y223" s="158">
        <v>4</v>
      </c>
      <c r="Z223" s="158">
        <v>4</v>
      </c>
      <c r="AA223" s="158">
        <v>4</v>
      </c>
      <c r="AB223" s="158">
        <v>4</v>
      </c>
      <c r="AC223" s="158">
        <v>4</v>
      </c>
      <c r="AD223" s="158">
        <v>4</v>
      </c>
      <c r="AE223" s="212"/>
      <c r="AF223" s="162"/>
      <c r="AG223" s="162"/>
      <c r="AH223" s="162"/>
      <c r="AI223" s="162"/>
      <c r="AJ223" s="162"/>
      <c r="AK223" s="162"/>
      <c r="AL223" s="162"/>
      <c r="AM223" s="162"/>
      <c r="AN223" s="162"/>
      <c r="AO223" s="162"/>
      <c r="AP223" s="162"/>
      <c r="AQ223" s="162"/>
      <c r="AR223" s="15"/>
      <c r="AS223" s="15"/>
      <c r="AT223" s="15"/>
      <c r="AU223" s="15"/>
      <c r="AV223" s="15"/>
      <c r="AW223" s="15"/>
      <c r="AX223" s="4" t="s">
        <v>164</v>
      </c>
      <c r="AY223" s="4">
        <v>35</v>
      </c>
      <c r="AZ223" s="163"/>
      <c r="BA223" s="4">
        <v>17</v>
      </c>
      <c r="BB223" s="16">
        <v>101122</v>
      </c>
      <c r="BC223" s="16">
        <v>101122</v>
      </c>
      <c r="BD223" s="16" t="e">
        <v>#REF!</v>
      </c>
      <c r="BE223" s="16" t="e">
        <v>#REF!</v>
      </c>
      <c r="BF223" s="16" t="e">
        <v>#REF!</v>
      </c>
      <c r="BG223" s="16">
        <v>231006020</v>
      </c>
    </row>
    <row r="224" spans="1:59" ht="12.75">
      <c r="A224" s="37"/>
      <c r="B224" s="156"/>
      <c r="C224" s="158"/>
      <c r="D224" s="158"/>
      <c r="E224" s="32">
        <f t="shared" si="39"/>
        <v>0</v>
      </c>
      <c r="F224" s="158">
        <v>110165</v>
      </c>
      <c r="G224" s="158" t="s">
        <v>626</v>
      </c>
      <c r="H224" s="158">
        <v>60</v>
      </c>
      <c r="I224" s="36">
        <f t="shared" si="47"/>
        <v>1</v>
      </c>
      <c r="J224" s="37">
        <f t="shared" si="34"/>
        <v>0</v>
      </c>
      <c r="K224" s="38" t="e">
        <f>VLOOKUP(B224,'TINH TOAN'!$A$2:$C$46,3,0)</f>
        <v>#N/A</v>
      </c>
      <c r="L224" s="194"/>
      <c r="M224" s="194"/>
      <c r="N224" s="194"/>
      <c r="O224" s="162"/>
      <c r="P224" s="162"/>
      <c r="Q224" s="162"/>
      <c r="R224" s="162"/>
      <c r="S224" s="162"/>
      <c r="T224" s="162"/>
      <c r="U224" s="162"/>
      <c r="V224" s="158">
        <v>3</v>
      </c>
      <c r="W224" s="158">
        <v>3</v>
      </c>
      <c r="X224" s="158">
        <v>3</v>
      </c>
      <c r="Y224" s="158">
        <v>3</v>
      </c>
      <c r="Z224" s="158">
        <v>3</v>
      </c>
      <c r="AA224" s="158">
        <v>3</v>
      </c>
      <c r="AB224" s="158">
        <v>3</v>
      </c>
      <c r="AC224" s="158">
        <v>3</v>
      </c>
      <c r="AD224" s="162"/>
      <c r="AE224" s="212"/>
      <c r="AF224" s="162"/>
      <c r="AG224" s="162"/>
      <c r="AH224" s="162"/>
      <c r="AI224" s="162"/>
      <c r="AJ224" s="162"/>
      <c r="AK224" s="162"/>
      <c r="AL224" s="162"/>
      <c r="AM224" s="162"/>
      <c r="AN224" s="162"/>
      <c r="AO224" s="162"/>
      <c r="AP224" s="162"/>
      <c r="AQ224" s="162"/>
      <c r="AR224" s="15"/>
      <c r="AS224" s="15"/>
      <c r="AT224" s="15"/>
      <c r="AU224" s="15"/>
      <c r="AV224" s="15"/>
      <c r="AW224" s="15"/>
      <c r="AX224" s="4" t="s">
        <v>164</v>
      </c>
      <c r="AY224" s="4">
        <v>37</v>
      </c>
      <c r="AZ224" s="163"/>
      <c r="BA224" s="4">
        <v>86</v>
      </c>
      <c r="BB224" s="16">
        <v>101134</v>
      </c>
      <c r="BC224" s="16">
        <v>101134</v>
      </c>
      <c r="BD224" s="16" t="e">
        <v>#REF!</v>
      </c>
      <c r="BE224" s="16" t="e">
        <v>#REF!</v>
      </c>
      <c r="BF224" s="16" t="e">
        <v>#REF!</v>
      </c>
      <c r="BG224" s="16">
        <v>231009030</v>
      </c>
    </row>
    <row r="225" spans="1:59" ht="12.75">
      <c r="A225" s="37"/>
      <c r="B225" s="156" t="s">
        <v>136</v>
      </c>
      <c r="C225" s="158" t="s">
        <v>348</v>
      </c>
      <c r="D225" s="158">
        <v>1</v>
      </c>
      <c r="E225" s="32">
        <f t="shared" si="39"/>
        <v>32</v>
      </c>
      <c r="F225" s="158">
        <v>110165</v>
      </c>
      <c r="G225" s="158" t="s">
        <v>626</v>
      </c>
      <c r="H225" s="158">
        <v>30</v>
      </c>
      <c r="I225" s="36">
        <f t="shared" si="47"/>
        <v>1.1000000000000001</v>
      </c>
      <c r="J225" s="37">
        <f t="shared" si="34"/>
        <v>21</v>
      </c>
      <c r="K225" s="38">
        <f>VLOOKUP(B225,'TINH TOAN'!$A$2:$C$46,3,0)</f>
        <v>349.54000000000008</v>
      </c>
      <c r="L225" s="182"/>
      <c r="M225" s="194"/>
      <c r="N225" s="194"/>
      <c r="O225" s="162"/>
      <c r="P225" s="162"/>
      <c r="Q225" s="162"/>
      <c r="R225" s="162"/>
      <c r="S225" s="162"/>
      <c r="T225" s="162"/>
      <c r="U225" s="162"/>
      <c r="V225" s="162"/>
      <c r="W225" s="158">
        <v>4</v>
      </c>
      <c r="X225" s="158">
        <v>4</v>
      </c>
      <c r="Y225" s="158">
        <v>4</v>
      </c>
      <c r="Z225" s="158">
        <v>4</v>
      </c>
      <c r="AA225" s="158">
        <v>4</v>
      </c>
      <c r="AB225" s="158">
        <v>4</v>
      </c>
      <c r="AC225" s="158">
        <v>4</v>
      </c>
      <c r="AD225" s="158">
        <v>4</v>
      </c>
      <c r="AE225" s="212"/>
      <c r="AF225" s="162"/>
      <c r="AG225" s="162"/>
      <c r="AH225" s="162"/>
      <c r="AI225" s="162"/>
      <c r="AJ225" s="162"/>
      <c r="AK225" s="162"/>
      <c r="AL225" s="162"/>
      <c r="AM225" s="162"/>
      <c r="AN225" s="162"/>
      <c r="AO225" s="162"/>
      <c r="AP225" s="162"/>
      <c r="AQ225" s="162"/>
      <c r="AR225" s="15"/>
      <c r="AS225" s="15"/>
      <c r="AT225" s="15"/>
      <c r="AU225" s="15"/>
      <c r="AV225" s="15"/>
      <c r="AW225" s="15"/>
      <c r="AX225" s="4" t="s">
        <v>164</v>
      </c>
      <c r="AY225" s="4">
        <v>37</v>
      </c>
      <c r="AZ225" s="163"/>
      <c r="BA225" s="4">
        <v>86</v>
      </c>
      <c r="BB225" s="16">
        <v>101134</v>
      </c>
      <c r="BC225" s="16">
        <v>101134</v>
      </c>
      <c r="BD225" s="16" t="e">
        <v>#REF!</v>
      </c>
      <c r="BE225" s="16" t="e">
        <v>#REF!</v>
      </c>
      <c r="BF225" s="16" t="e">
        <v>#REF!</v>
      </c>
      <c r="BG225" s="16">
        <v>231009030</v>
      </c>
    </row>
    <row r="226" spans="1:59" ht="12.75">
      <c r="A226" s="37"/>
      <c r="B226" s="156" t="s">
        <v>136</v>
      </c>
      <c r="C226" s="158" t="s">
        <v>348</v>
      </c>
      <c r="D226" s="158">
        <v>1</v>
      </c>
      <c r="E226" s="32">
        <f t="shared" si="39"/>
        <v>32</v>
      </c>
      <c r="F226" s="158">
        <v>110165</v>
      </c>
      <c r="G226" s="158" t="s">
        <v>626</v>
      </c>
      <c r="H226" s="158">
        <v>30</v>
      </c>
      <c r="I226" s="36">
        <f t="shared" si="47"/>
        <v>1.1000000000000001</v>
      </c>
      <c r="J226" s="37">
        <f t="shared" si="34"/>
        <v>21</v>
      </c>
      <c r="K226" s="38">
        <f>VLOOKUP(B226,'TINH TOAN'!$A$2:$C$46,3,0)</f>
        <v>349.54000000000008</v>
      </c>
      <c r="L226" s="213"/>
      <c r="M226" s="194"/>
      <c r="N226" s="194"/>
      <c r="O226" s="162"/>
      <c r="P226" s="162"/>
      <c r="Q226" s="162"/>
      <c r="R226" s="162"/>
      <c r="S226" s="162"/>
      <c r="T226" s="162"/>
      <c r="U226" s="162"/>
      <c r="V226" s="162"/>
      <c r="W226" s="158">
        <v>4</v>
      </c>
      <c r="X226" s="158">
        <v>4</v>
      </c>
      <c r="Y226" s="158">
        <v>4</v>
      </c>
      <c r="Z226" s="158">
        <v>4</v>
      </c>
      <c r="AA226" s="158">
        <v>4</v>
      </c>
      <c r="AB226" s="158">
        <v>4</v>
      </c>
      <c r="AC226" s="158">
        <v>4</v>
      </c>
      <c r="AD226" s="158">
        <v>4</v>
      </c>
      <c r="AE226" s="212"/>
      <c r="AF226" s="162"/>
      <c r="AG226" s="162"/>
      <c r="AH226" s="162"/>
      <c r="AI226" s="162"/>
      <c r="AJ226" s="162"/>
      <c r="AK226" s="162"/>
      <c r="AL226" s="162"/>
      <c r="AM226" s="162"/>
      <c r="AN226" s="162"/>
      <c r="AO226" s="162"/>
      <c r="AP226" s="162"/>
      <c r="AQ226" s="162"/>
      <c r="AR226" s="15"/>
      <c r="AS226" s="15"/>
      <c r="AT226" s="15"/>
      <c r="AU226" s="15"/>
      <c r="AV226" s="15"/>
      <c r="AW226" s="15"/>
      <c r="AX226" s="4" t="s">
        <v>211</v>
      </c>
      <c r="AY226" s="4">
        <v>60</v>
      </c>
      <c r="AZ226" s="163"/>
      <c r="BA226" s="4">
        <v>182</v>
      </c>
      <c r="BB226" s="16">
        <v>101154</v>
      </c>
      <c r="BC226" s="16">
        <v>101154</v>
      </c>
      <c r="BD226" s="16" t="e">
        <v>#REF!</v>
      </c>
      <c r="BE226" s="16" t="e">
        <v>#REF!</v>
      </c>
      <c r="BF226" s="16" t="e">
        <v>#REF!</v>
      </c>
      <c r="BG226" s="16">
        <v>211006040</v>
      </c>
    </row>
    <row r="227" spans="1:59" ht="12.75">
      <c r="A227" s="37"/>
      <c r="B227" s="156" t="s">
        <v>136</v>
      </c>
      <c r="C227" s="158" t="s">
        <v>347</v>
      </c>
      <c r="D227" s="158"/>
      <c r="E227" s="32">
        <f t="shared" si="39"/>
        <v>0</v>
      </c>
      <c r="F227" s="158">
        <v>112161</v>
      </c>
      <c r="G227" s="158" t="s">
        <v>626</v>
      </c>
      <c r="H227" s="158">
        <v>60</v>
      </c>
      <c r="I227" s="36">
        <f t="shared" si="47"/>
        <v>1</v>
      </c>
      <c r="J227" s="37">
        <f t="shared" si="34"/>
        <v>0</v>
      </c>
      <c r="K227" s="38">
        <f>VLOOKUP(B227,'TINH TOAN'!$A$2:$C$46,3,0)</f>
        <v>349.54000000000008</v>
      </c>
      <c r="L227" s="214"/>
      <c r="M227" s="194"/>
      <c r="N227" s="156" t="s">
        <v>629</v>
      </c>
      <c r="O227" s="162"/>
      <c r="P227" s="162"/>
      <c r="Q227" s="162"/>
      <c r="R227" s="162"/>
      <c r="S227" s="162"/>
      <c r="T227" s="162"/>
      <c r="U227" s="162"/>
      <c r="V227" s="158">
        <v>3</v>
      </c>
      <c r="W227" s="158">
        <v>3</v>
      </c>
      <c r="X227" s="158">
        <v>3</v>
      </c>
      <c r="Y227" s="158">
        <v>3</v>
      </c>
      <c r="Z227" s="158">
        <v>3</v>
      </c>
      <c r="AA227" s="158">
        <v>3</v>
      </c>
      <c r="AB227" s="158">
        <v>3</v>
      </c>
      <c r="AC227" s="158">
        <v>3</v>
      </c>
      <c r="AD227" s="162"/>
      <c r="AE227" s="212"/>
      <c r="AF227" s="162"/>
      <c r="AG227" s="162"/>
      <c r="AH227" s="162"/>
      <c r="AI227" s="162"/>
      <c r="AJ227" s="162"/>
      <c r="AK227" s="162"/>
      <c r="AL227" s="162"/>
      <c r="AM227" s="162"/>
      <c r="AN227" s="162"/>
      <c r="AO227" s="162"/>
      <c r="AP227" s="162"/>
      <c r="AQ227" s="162"/>
      <c r="AR227" s="15"/>
      <c r="AS227" s="15"/>
      <c r="AT227" s="15"/>
      <c r="AU227" s="15"/>
      <c r="AV227" s="15"/>
      <c r="AW227" s="15"/>
      <c r="AX227" s="4" t="s">
        <v>631</v>
      </c>
      <c r="AY227" s="4">
        <v>30</v>
      </c>
      <c r="AZ227" s="163"/>
      <c r="BA227" s="15"/>
      <c r="BB227" s="16" t="s">
        <v>377</v>
      </c>
      <c r="BC227" s="16" t="s">
        <v>377</v>
      </c>
      <c r="BD227" s="16" t="e">
        <v>#REF!</v>
      </c>
      <c r="BE227" s="16" t="e">
        <v>#REF!</v>
      </c>
      <c r="BF227" s="16" t="e">
        <v>#REF!</v>
      </c>
      <c r="BG227" s="16">
        <v>231411030</v>
      </c>
    </row>
    <row r="228" spans="1:59" ht="12.75">
      <c r="A228" s="37"/>
      <c r="B228" s="156" t="s">
        <v>136</v>
      </c>
      <c r="C228" s="158" t="s">
        <v>348</v>
      </c>
      <c r="D228" s="158">
        <v>1</v>
      </c>
      <c r="E228" s="32">
        <f t="shared" si="39"/>
        <v>32</v>
      </c>
      <c r="F228" s="158">
        <v>112161</v>
      </c>
      <c r="G228" s="158" t="s">
        <v>626</v>
      </c>
      <c r="H228" s="158">
        <v>30</v>
      </c>
      <c r="I228" s="36">
        <f t="shared" si="47"/>
        <v>1.1000000000000001</v>
      </c>
      <c r="J228" s="37">
        <f t="shared" si="34"/>
        <v>21</v>
      </c>
      <c r="K228" s="38">
        <f>VLOOKUP(B228,'TINH TOAN'!$A$2:$C$46,3,0)</f>
        <v>349.54000000000008</v>
      </c>
      <c r="L228" s="182"/>
      <c r="M228" s="68"/>
      <c r="N228" s="68" t="s">
        <v>630</v>
      </c>
      <c r="O228" s="162"/>
      <c r="P228" s="162"/>
      <c r="Q228" s="162"/>
      <c r="R228" s="162"/>
      <c r="S228" s="162"/>
      <c r="T228" s="162"/>
      <c r="U228" s="162"/>
      <c r="V228" s="162"/>
      <c r="W228" s="158">
        <v>4</v>
      </c>
      <c r="X228" s="158">
        <v>4</v>
      </c>
      <c r="Y228" s="158">
        <v>4</v>
      </c>
      <c r="Z228" s="158">
        <v>4</v>
      </c>
      <c r="AA228" s="158">
        <v>4</v>
      </c>
      <c r="AB228" s="158">
        <v>4</v>
      </c>
      <c r="AC228" s="158">
        <v>4</v>
      </c>
      <c r="AD228" s="158">
        <v>4</v>
      </c>
      <c r="AE228" s="212"/>
      <c r="AF228" s="162"/>
      <c r="AG228" s="162"/>
      <c r="AH228" s="162"/>
      <c r="AI228" s="162"/>
      <c r="AJ228" s="162"/>
      <c r="AK228" s="162"/>
      <c r="AL228" s="162"/>
      <c r="AM228" s="162"/>
      <c r="AN228" s="162"/>
      <c r="AO228" s="162"/>
      <c r="AP228" s="162"/>
      <c r="AQ228" s="162"/>
      <c r="AR228" s="15"/>
      <c r="AS228" s="15"/>
      <c r="AT228" s="15"/>
      <c r="AU228" s="15"/>
      <c r="AV228" s="15"/>
      <c r="AW228" s="15"/>
      <c r="AX228" s="4"/>
      <c r="AY228" s="4"/>
      <c r="AZ228" s="163"/>
      <c r="BA228" s="15"/>
      <c r="BB228" s="16"/>
      <c r="BC228" s="16"/>
      <c r="BD228" s="16"/>
      <c r="BE228" s="16"/>
      <c r="BF228" s="16"/>
      <c r="BG228" s="16"/>
    </row>
    <row r="229" spans="1:59" ht="12.75">
      <c r="A229" s="37"/>
      <c r="B229" s="156" t="s">
        <v>152</v>
      </c>
      <c r="C229" s="158" t="s">
        <v>348</v>
      </c>
      <c r="D229" s="158">
        <v>1</v>
      </c>
      <c r="E229" s="32">
        <f t="shared" si="39"/>
        <v>32</v>
      </c>
      <c r="F229" s="158">
        <v>112161</v>
      </c>
      <c r="G229" s="158" t="s">
        <v>626</v>
      </c>
      <c r="H229" s="158">
        <v>30</v>
      </c>
      <c r="I229" s="36">
        <f t="shared" si="47"/>
        <v>1.1000000000000001</v>
      </c>
      <c r="J229" s="37">
        <f t="shared" si="34"/>
        <v>21</v>
      </c>
      <c r="K229" s="38">
        <f>VLOOKUP(B229,'TINH TOAN'!$A$2:$C$46,3,0)</f>
        <v>0</v>
      </c>
      <c r="L229" s="213"/>
      <c r="M229" s="194"/>
      <c r="N229" s="68" t="s">
        <v>630</v>
      </c>
      <c r="O229" s="162"/>
      <c r="P229" s="162"/>
      <c r="Q229" s="162"/>
      <c r="R229" s="162"/>
      <c r="S229" s="162"/>
      <c r="T229" s="162"/>
      <c r="U229" s="162"/>
      <c r="V229" s="162"/>
      <c r="W229" s="158">
        <v>4</v>
      </c>
      <c r="X229" s="158">
        <v>4</v>
      </c>
      <c r="Y229" s="158">
        <v>4</v>
      </c>
      <c r="Z229" s="158">
        <v>4</v>
      </c>
      <c r="AA229" s="158">
        <v>4</v>
      </c>
      <c r="AB229" s="158">
        <v>4</v>
      </c>
      <c r="AC229" s="158">
        <v>4</v>
      </c>
      <c r="AD229" s="158">
        <v>4</v>
      </c>
      <c r="AE229" s="212"/>
      <c r="AF229" s="162"/>
      <c r="AG229" s="162"/>
      <c r="AH229" s="162"/>
      <c r="AI229" s="162"/>
      <c r="AJ229" s="162"/>
      <c r="AK229" s="162"/>
      <c r="AL229" s="162"/>
      <c r="AM229" s="162"/>
      <c r="AN229" s="162"/>
      <c r="AO229" s="162"/>
      <c r="AP229" s="162"/>
      <c r="AQ229" s="162"/>
      <c r="AR229" s="15"/>
      <c r="AS229" s="15"/>
      <c r="AT229" s="15"/>
      <c r="AU229" s="15"/>
      <c r="AV229" s="15"/>
      <c r="AW229" s="15"/>
      <c r="AX229" s="4" t="s">
        <v>125</v>
      </c>
      <c r="AY229" s="4">
        <v>16</v>
      </c>
      <c r="AZ229" s="163"/>
      <c r="BA229" s="4">
        <v>33</v>
      </c>
      <c r="BB229" s="16">
        <v>101123</v>
      </c>
      <c r="BC229" s="16">
        <v>101123</v>
      </c>
      <c r="BD229" s="16" t="e">
        <v>#REF!</v>
      </c>
      <c r="BE229" s="16" t="e">
        <v>#REF!</v>
      </c>
      <c r="BF229" s="16" t="e">
        <v>#REF!</v>
      </c>
      <c r="BG229" s="16">
        <v>221411010</v>
      </c>
    </row>
    <row r="230" spans="1:59" ht="12.75">
      <c r="A230" s="37"/>
      <c r="B230" s="156"/>
      <c r="C230" s="158" t="s">
        <v>347</v>
      </c>
      <c r="D230" s="158"/>
      <c r="E230" s="32">
        <f t="shared" si="39"/>
        <v>0</v>
      </c>
      <c r="F230" s="158">
        <v>112162</v>
      </c>
      <c r="G230" s="158" t="s">
        <v>626</v>
      </c>
      <c r="H230" s="158">
        <v>60</v>
      </c>
      <c r="I230" s="36">
        <f t="shared" si="47"/>
        <v>1</v>
      </c>
      <c r="J230" s="37">
        <f t="shared" si="34"/>
        <v>0</v>
      </c>
      <c r="K230" s="38" t="e">
        <f>VLOOKUP(B230,'TINH TOAN'!$A$2:$C$46,3,0)</f>
        <v>#N/A</v>
      </c>
      <c r="L230" s="182"/>
      <c r="M230" s="194"/>
      <c r="N230" s="194"/>
      <c r="O230" s="162"/>
      <c r="P230" s="162"/>
      <c r="Q230" s="162"/>
      <c r="R230" s="162"/>
      <c r="S230" s="162"/>
      <c r="T230" s="162"/>
      <c r="U230" s="162"/>
      <c r="V230" s="158">
        <v>3</v>
      </c>
      <c r="W230" s="158">
        <v>3</v>
      </c>
      <c r="X230" s="158">
        <v>3</v>
      </c>
      <c r="Y230" s="158">
        <v>3</v>
      </c>
      <c r="Z230" s="158">
        <v>3</v>
      </c>
      <c r="AA230" s="158">
        <v>3</v>
      </c>
      <c r="AB230" s="158">
        <v>3</v>
      </c>
      <c r="AC230" s="158">
        <v>3</v>
      </c>
      <c r="AD230" s="162"/>
      <c r="AE230" s="212"/>
      <c r="AF230" s="162"/>
      <c r="AG230" s="162"/>
      <c r="AH230" s="162"/>
      <c r="AI230" s="162"/>
      <c r="AJ230" s="162"/>
      <c r="AK230" s="162"/>
      <c r="AL230" s="162"/>
      <c r="AM230" s="162"/>
      <c r="AN230" s="162"/>
      <c r="AO230" s="162"/>
      <c r="AP230" s="162"/>
      <c r="AQ230" s="162"/>
      <c r="AR230" s="15"/>
      <c r="AS230" s="15"/>
      <c r="AT230" s="15"/>
      <c r="AU230" s="15"/>
      <c r="AV230" s="15"/>
      <c r="AW230" s="15"/>
      <c r="AX230" s="4" t="s">
        <v>125</v>
      </c>
      <c r="AY230" s="4">
        <v>16</v>
      </c>
      <c r="AZ230" s="163"/>
      <c r="BA230" s="4">
        <v>35</v>
      </c>
      <c r="BB230" s="16">
        <v>101123</v>
      </c>
      <c r="BC230" s="16">
        <v>101123</v>
      </c>
      <c r="BD230" s="16" t="e">
        <v>#REF!</v>
      </c>
      <c r="BE230" s="16" t="e">
        <v>#REF!</v>
      </c>
      <c r="BF230" s="16" t="e">
        <v>#REF!</v>
      </c>
      <c r="BG230" s="16">
        <v>221571010</v>
      </c>
    </row>
    <row r="231" spans="1:59" ht="12.75">
      <c r="A231" s="37"/>
      <c r="B231" s="156" t="s">
        <v>632</v>
      </c>
      <c r="C231" s="158" t="s">
        <v>348</v>
      </c>
      <c r="D231" s="158">
        <v>1</v>
      </c>
      <c r="E231" s="32">
        <f t="shared" si="39"/>
        <v>32</v>
      </c>
      <c r="F231" s="158">
        <v>112162</v>
      </c>
      <c r="G231" s="158" t="s">
        <v>626</v>
      </c>
      <c r="H231" s="158">
        <v>30</v>
      </c>
      <c r="I231" s="36">
        <f t="shared" si="47"/>
        <v>1.1000000000000001</v>
      </c>
      <c r="J231" s="37">
        <f t="shared" si="34"/>
        <v>21</v>
      </c>
      <c r="K231" s="38" t="e">
        <f>VLOOKUP(B231,'TINH TOAN'!$A$2:$C$46,3,0)</f>
        <v>#N/A</v>
      </c>
      <c r="L231" s="68"/>
      <c r="M231" s="194"/>
      <c r="N231" s="194"/>
      <c r="O231" s="162"/>
      <c r="P231" s="162"/>
      <c r="Q231" s="162"/>
      <c r="R231" s="162"/>
      <c r="S231" s="162"/>
      <c r="T231" s="162"/>
      <c r="U231" s="162"/>
      <c r="V231" s="162"/>
      <c r="W231" s="158">
        <v>4</v>
      </c>
      <c r="X231" s="158">
        <v>4</v>
      </c>
      <c r="Y231" s="158">
        <v>4</v>
      </c>
      <c r="Z231" s="158">
        <v>4</v>
      </c>
      <c r="AA231" s="158">
        <v>4</v>
      </c>
      <c r="AB231" s="158">
        <v>4</v>
      </c>
      <c r="AC231" s="158">
        <v>4</v>
      </c>
      <c r="AD231" s="158">
        <v>4</v>
      </c>
      <c r="AE231" s="212"/>
      <c r="AF231" s="162"/>
      <c r="AG231" s="162"/>
      <c r="AH231" s="162"/>
      <c r="AI231" s="162"/>
      <c r="AJ231" s="162"/>
      <c r="AK231" s="162"/>
      <c r="AL231" s="162"/>
      <c r="AM231" s="162"/>
      <c r="AN231" s="162"/>
      <c r="AO231" s="162"/>
      <c r="AP231" s="162"/>
      <c r="AQ231" s="162"/>
      <c r="AR231" s="15"/>
      <c r="AS231" s="15"/>
      <c r="AT231" s="15"/>
      <c r="AU231" s="15"/>
      <c r="AV231" s="15"/>
      <c r="AW231" s="15"/>
      <c r="AX231" s="4" t="s">
        <v>125</v>
      </c>
      <c r="AY231" s="4">
        <v>16</v>
      </c>
      <c r="AZ231" s="163"/>
      <c r="BA231" s="4">
        <v>35</v>
      </c>
      <c r="BB231" s="16">
        <v>101123</v>
      </c>
      <c r="BC231" s="16">
        <v>101123</v>
      </c>
      <c r="BD231" s="16" t="e">
        <v>#REF!</v>
      </c>
      <c r="BE231" s="16" t="e">
        <v>#REF!</v>
      </c>
      <c r="BF231" s="16" t="e">
        <v>#REF!</v>
      </c>
      <c r="BG231" s="16">
        <v>221571010</v>
      </c>
    </row>
    <row r="232" spans="1:59" ht="12.75">
      <c r="A232" s="37"/>
      <c r="B232" s="156" t="s">
        <v>133</v>
      </c>
      <c r="C232" s="158" t="s">
        <v>348</v>
      </c>
      <c r="D232" s="158">
        <v>1</v>
      </c>
      <c r="E232" s="32">
        <f t="shared" si="39"/>
        <v>32</v>
      </c>
      <c r="F232" s="158">
        <v>112162</v>
      </c>
      <c r="G232" s="158" t="s">
        <v>626</v>
      </c>
      <c r="H232" s="158">
        <v>30</v>
      </c>
      <c r="I232" s="36">
        <f t="shared" si="47"/>
        <v>1.1000000000000001</v>
      </c>
      <c r="J232" s="37">
        <f t="shared" si="34"/>
        <v>21</v>
      </c>
      <c r="K232" s="38">
        <f>VLOOKUP(B232,'TINH TOAN'!$A$2:$C$46,3,0)</f>
        <v>348.98</v>
      </c>
      <c r="L232" s="68"/>
      <c r="M232" s="194"/>
      <c r="N232" s="194"/>
      <c r="O232" s="162"/>
      <c r="P232" s="162"/>
      <c r="Q232" s="162"/>
      <c r="R232" s="162"/>
      <c r="S232" s="162"/>
      <c r="T232" s="162"/>
      <c r="U232" s="162"/>
      <c r="V232" s="162"/>
      <c r="W232" s="158">
        <v>4</v>
      </c>
      <c r="X232" s="158">
        <v>4</v>
      </c>
      <c r="Y232" s="158">
        <v>4</v>
      </c>
      <c r="Z232" s="158">
        <v>4</v>
      </c>
      <c r="AA232" s="158">
        <v>4</v>
      </c>
      <c r="AB232" s="158">
        <v>4</v>
      </c>
      <c r="AC232" s="158">
        <v>4</v>
      </c>
      <c r="AD232" s="158">
        <v>4</v>
      </c>
      <c r="AE232" s="212"/>
      <c r="AF232" s="162"/>
      <c r="AG232" s="162"/>
      <c r="AH232" s="162"/>
      <c r="AI232" s="162"/>
      <c r="AJ232" s="162"/>
      <c r="AK232" s="162"/>
      <c r="AL232" s="162"/>
      <c r="AM232" s="162"/>
      <c r="AN232" s="162"/>
      <c r="AO232" s="162"/>
      <c r="AP232" s="162"/>
      <c r="AQ232" s="162"/>
      <c r="AR232" s="15"/>
      <c r="AS232" s="15"/>
      <c r="AT232" s="15"/>
      <c r="AU232" s="15"/>
      <c r="AV232" s="15"/>
      <c r="AW232" s="15"/>
      <c r="AX232" s="4" t="s">
        <v>25</v>
      </c>
      <c r="AY232" s="4">
        <v>60</v>
      </c>
      <c r="AZ232" s="163"/>
      <c r="BA232" s="4">
        <v>185</v>
      </c>
      <c r="BB232" s="16">
        <v>101154</v>
      </c>
      <c r="BC232" s="16">
        <v>101154</v>
      </c>
      <c r="BD232" s="16" t="e">
        <v>#REF!</v>
      </c>
      <c r="BE232" s="16" t="e">
        <v>#REF!</v>
      </c>
      <c r="BF232" s="16" t="e">
        <v>#REF!</v>
      </c>
      <c r="BG232" s="16">
        <v>211903040</v>
      </c>
    </row>
    <row r="233" spans="1:59" ht="12.75">
      <c r="A233" s="37"/>
      <c r="B233" s="156"/>
      <c r="C233" s="158" t="s">
        <v>347</v>
      </c>
      <c r="D233" s="158"/>
      <c r="E233" s="32">
        <f t="shared" si="39"/>
        <v>0</v>
      </c>
      <c r="F233" s="158">
        <v>112163</v>
      </c>
      <c r="G233" s="158" t="s">
        <v>626</v>
      </c>
      <c r="H233" s="158">
        <v>60</v>
      </c>
      <c r="I233" s="36">
        <f t="shared" si="47"/>
        <v>1</v>
      </c>
      <c r="J233" s="37">
        <f t="shared" si="34"/>
        <v>0</v>
      </c>
      <c r="K233" s="38" t="e">
        <f>VLOOKUP(B233,'TINH TOAN'!$A$2:$C$46,3,0)</f>
        <v>#N/A</v>
      </c>
      <c r="L233" s="68"/>
      <c r="M233" s="194"/>
      <c r="N233" s="194"/>
      <c r="O233" s="162"/>
      <c r="P233" s="162"/>
      <c r="Q233" s="162"/>
      <c r="R233" s="162"/>
      <c r="S233" s="162"/>
      <c r="T233" s="162"/>
      <c r="U233" s="162"/>
      <c r="V233" s="158">
        <v>3</v>
      </c>
      <c r="W233" s="158">
        <v>3</v>
      </c>
      <c r="X233" s="158">
        <v>3</v>
      </c>
      <c r="Y233" s="158">
        <v>3</v>
      </c>
      <c r="Z233" s="158">
        <v>3</v>
      </c>
      <c r="AA233" s="158">
        <v>3</v>
      </c>
      <c r="AB233" s="158">
        <v>3</v>
      </c>
      <c r="AC233" s="158">
        <v>3</v>
      </c>
      <c r="AD233" s="162"/>
      <c r="AE233" s="212"/>
      <c r="AF233" s="162"/>
      <c r="AG233" s="162"/>
      <c r="AH233" s="162"/>
      <c r="AI233" s="162"/>
      <c r="AJ233" s="162"/>
      <c r="AK233" s="162"/>
      <c r="AL233" s="162"/>
      <c r="AM233" s="162"/>
      <c r="AN233" s="162"/>
      <c r="AO233" s="162"/>
      <c r="AP233" s="162"/>
      <c r="AQ233" s="162"/>
      <c r="AR233" s="15"/>
      <c r="AS233" s="15"/>
      <c r="AT233" s="15"/>
      <c r="AU233" s="15"/>
      <c r="AV233" s="15"/>
      <c r="AW233" s="15"/>
      <c r="AX233" s="4" t="s">
        <v>25</v>
      </c>
      <c r="AY233" s="4">
        <v>30</v>
      </c>
      <c r="AZ233" s="163"/>
      <c r="BA233" s="4">
        <v>185</v>
      </c>
      <c r="BB233" s="16">
        <v>101154</v>
      </c>
      <c r="BC233" s="16">
        <v>101154</v>
      </c>
      <c r="BD233" s="16" t="e">
        <v>#REF!</v>
      </c>
      <c r="BE233" s="16" t="e">
        <v>#REF!</v>
      </c>
      <c r="BF233" s="16" t="e">
        <v>#REF!</v>
      </c>
      <c r="BG233" s="16">
        <v>211903040</v>
      </c>
    </row>
    <row r="234" spans="1:59" ht="12.75">
      <c r="A234" s="37"/>
      <c r="B234" s="209" t="s">
        <v>128</v>
      </c>
      <c r="C234" s="158" t="s">
        <v>348</v>
      </c>
      <c r="D234" s="158">
        <v>1</v>
      </c>
      <c r="E234" s="32">
        <f t="shared" si="39"/>
        <v>32</v>
      </c>
      <c r="F234" s="158">
        <v>112163</v>
      </c>
      <c r="G234" s="158" t="s">
        <v>626</v>
      </c>
      <c r="H234" s="158">
        <v>30</v>
      </c>
      <c r="I234" s="36">
        <f t="shared" si="47"/>
        <v>1.1000000000000001</v>
      </c>
      <c r="J234" s="37">
        <f t="shared" si="34"/>
        <v>21</v>
      </c>
      <c r="K234" s="38">
        <f>VLOOKUP(B234,'TINH TOAN'!$A$2:$C$46,3,0)</f>
        <v>365.24</v>
      </c>
      <c r="L234" s="194"/>
      <c r="M234" s="194"/>
      <c r="N234" s="194"/>
      <c r="O234" s="162"/>
      <c r="P234" s="162"/>
      <c r="Q234" s="162"/>
      <c r="R234" s="162"/>
      <c r="S234" s="162"/>
      <c r="T234" s="162"/>
      <c r="U234" s="162"/>
      <c r="V234" s="162"/>
      <c r="W234" s="158">
        <v>4</v>
      </c>
      <c r="X234" s="158">
        <v>4</v>
      </c>
      <c r="Y234" s="158">
        <v>4</v>
      </c>
      <c r="Z234" s="158">
        <v>4</v>
      </c>
      <c r="AA234" s="158">
        <v>4</v>
      </c>
      <c r="AB234" s="158">
        <v>4</v>
      </c>
      <c r="AC234" s="158">
        <v>4</v>
      </c>
      <c r="AD234" s="158">
        <v>4</v>
      </c>
      <c r="AE234" s="212"/>
      <c r="AF234" s="162"/>
      <c r="AG234" s="162"/>
      <c r="AH234" s="162"/>
      <c r="AI234" s="162"/>
      <c r="AJ234" s="162"/>
      <c r="AK234" s="162"/>
      <c r="AL234" s="162"/>
      <c r="AM234" s="162"/>
      <c r="AN234" s="162"/>
      <c r="AO234" s="162"/>
      <c r="AP234" s="162"/>
      <c r="AQ234" s="162"/>
      <c r="AR234" s="15"/>
      <c r="AS234" s="15"/>
      <c r="AT234" s="15"/>
      <c r="AU234" s="15"/>
      <c r="AV234" s="15"/>
      <c r="AW234" s="15"/>
      <c r="AX234" s="108"/>
      <c r="AY234" s="108"/>
      <c r="AZ234" s="108"/>
      <c r="BA234" s="108"/>
      <c r="BB234" s="108"/>
      <c r="BC234" s="108"/>
      <c r="BD234" s="108"/>
      <c r="BE234" s="108"/>
      <c r="BF234" s="108"/>
      <c r="BG234" s="108"/>
    </row>
    <row r="235" spans="1:59" ht="12.75">
      <c r="A235" s="37"/>
      <c r="B235" s="156" t="s">
        <v>133</v>
      </c>
      <c r="C235" s="158" t="s">
        <v>348</v>
      </c>
      <c r="D235" s="158">
        <v>1</v>
      </c>
      <c r="E235" s="32">
        <f t="shared" si="39"/>
        <v>32</v>
      </c>
      <c r="F235" s="158">
        <v>112163</v>
      </c>
      <c r="G235" s="158" t="s">
        <v>626</v>
      </c>
      <c r="H235" s="158">
        <v>30</v>
      </c>
      <c r="I235" s="36">
        <f t="shared" si="47"/>
        <v>1.1000000000000001</v>
      </c>
      <c r="J235" s="37">
        <f t="shared" si="34"/>
        <v>21</v>
      </c>
      <c r="K235" s="38">
        <f>VLOOKUP(B235,'TINH TOAN'!$A$2:$C$46,3,0)</f>
        <v>348.98</v>
      </c>
      <c r="L235" s="194"/>
      <c r="M235" s="194"/>
      <c r="N235" s="194"/>
      <c r="O235" s="162"/>
      <c r="P235" s="162"/>
      <c r="Q235" s="162"/>
      <c r="R235" s="162"/>
      <c r="S235" s="162"/>
      <c r="T235" s="162"/>
      <c r="U235" s="162"/>
      <c r="V235" s="162"/>
      <c r="W235" s="158">
        <v>4</v>
      </c>
      <c r="X235" s="158">
        <v>4</v>
      </c>
      <c r="Y235" s="158">
        <v>4</v>
      </c>
      <c r="Z235" s="158">
        <v>4</v>
      </c>
      <c r="AA235" s="158">
        <v>4</v>
      </c>
      <c r="AB235" s="158">
        <v>4</v>
      </c>
      <c r="AC235" s="158">
        <v>4</v>
      </c>
      <c r="AD235" s="158">
        <v>4</v>
      </c>
      <c r="AE235" s="212"/>
      <c r="AF235" s="162"/>
      <c r="AG235" s="162"/>
      <c r="AH235" s="162"/>
      <c r="AI235" s="162"/>
      <c r="AJ235" s="162"/>
      <c r="AK235" s="162"/>
      <c r="AL235" s="162"/>
      <c r="AM235" s="162"/>
      <c r="AN235" s="162"/>
      <c r="AO235" s="162"/>
      <c r="AP235" s="162"/>
      <c r="AQ235" s="162"/>
      <c r="AR235" s="15"/>
      <c r="AS235" s="15"/>
      <c r="AT235" s="15"/>
      <c r="AU235" s="15"/>
      <c r="AV235" s="15"/>
      <c r="AW235" s="15"/>
      <c r="AX235" s="108"/>
      <c r="AY235" s="108"/>
      <c r="AZ235" s="108"/>
      <c r="BA235" s="108"/>
      <c r="BB235" s="108"/>
      <c r="BC235" s="108"/>
      <c r="BD235" s="108"/>
      <c r="BE235" s="108"/>
      <c r="BF235" s="108"/>
      <c r="BG235" s="108"/>
    </row>
    <row r="236" spans="1:59" ht="12.75">
      <c r="A236" s="37"/>
      <c r="B236" s="156" t="s">
        <v>146</v>
      </c>
      <c r="C236" s="158" t="s">
        <v>347</v>
      </c>
      <c r="D236" s="158"/>
      <c r="E236" s="32">
        <f t="shared" si="39"/>
        <v>0</v>
      </c>
      <c r="F236" s="158">
        <v>112164</v>
      </c>
      <c r="G236" s="158" t="s">
        <v>626</v>
      </c>
      <c r="H236" s="158">
        <v>60</v>
      </c>
      <c r="I236" s="36">
        <f t="shared" si="47"/>
        <v>1</v>
      </c>
      <c r="J236" s="37">
        <f t="shared" si="34"/>
        <v>0</v>
      </c>
      <c r="K236" s="38">
        <f>VLOOKUP(B236,'TINH TOAN'!$A$2:$C$46,3,0)</f>
        <v>523.26</v>
      </c>
      <c r="L236" s="194"/>
      <c r="M236" s="194"/>
      <c r="N236" s="194"/>
      <c r="O236" s="162"/>
      <c r="P236" s="162"/>
      <c r="Q236" s="162"/>
      <c r="R236" s="162"/>
      <c r="S236" s="162"/>
      <c r="T236" s="162"/>
      <c r="U236" s="162"/>
      <c r="V236" s="158">
        <v>3</v>
      </c>
      <c r="W236" s="158">
        <v>3</v>
      </c>
      <c r="X236" s="158">
        <v>3</v>
      </c>
      <c r="Y236" s="158">
        <v>3</v>
      </c>
      <c r="Z236" s="158">
        <v>3</v>
      </c>
      <c r="AA236" s="158">
        <v>3</v>
      </c>
      <c r="AB236" s="158">
        <v>3</v>
      </c>
      <c r="AC236" s="158">
        <v>3</v>
      </c>
      <c r="AD236" s="162"/>
      <c r="AE236" s="212"/>
      <c r="AF236" s="162"/>
      <c r="AG236" s="162"/>
      <c r="AH236" s="162"/>
      <c r="AI236" s="162"/>
      <c r="AJ236" s="162"/>
      <c r="AK236" s="162"/>
      <c r="AL236" s="162"/>
      <c r="AM236" s="162"/>
      <c r="AN236" s="162"/>
      <c r="AO236" s="162"/>
      <c r="AP236" s="162"/>
      <c r="AQ236" s="162"/>
      <c r="AR236" s="37"/>
      <c r="AS236" s="37"/>
      <c r="AT236" s="37"/>
      <c r="AU236" s="37"/>
      <c r="AV236" s="37"/>
      <c r="AW236" s="37"/>
      <c r="AX236" s="37"/>
      <c r="AY236" s="37"/>
      <c r="AZ236" s="37"/>
      <c r="BA236" s="37"/>
      <c r="BB236" s="37"/>
      <c r="BC236" s="37"/>
      <c r="BD236" s="37"/>
      <c r="BE236" s="37"/>
      <c r="BF236" s="37"/>
      <c r="BG236" s="37"/>
    </row>
    <row r="237" spans="1:59" ht="12.75">
      <c r="A237" s="37"/>
      <c r="B237" s="156" t="s">
        <v>146</v>
      </c>
      <c r="C237" s="158" t="s">
        <v>348</v>
      </c>
      <c r="D237" s="158">
        <v>1</v>
      </c>
      <c r="E237" s="32">
        <f t="shared" si="39"/>
        <v>32</v>
      </c>
      <c r="F237" s="158">
        <v>112164</v>
      </c>
      <c r="G237" s="158" t="s">
        <v>626</v>
      </c>
      <c r="H237" s="158">
        <v>30</v>
      </c>
      <c r="I237" s="36">
        <f t="shared" si="47"/>
        <v>1.1000000000000001</v>
      </c>
      <c r="J237" s="37">
        <f t="shared" si="34"/>
        <v>21</v>
      </c>
      <c r="K237" s="38">
        <f>VLOOKUP(B237,'TINH TOAN'!$A$2:$C$46,3,0)</f>
        <v>523.26</v>
      </c>
      <c r="L237" s="194"/>
      <c r="M237" s="194"/>
      <c r="N237" s="194"/>
      <c r="O237" s="162"/>
      <c r="P237" s="162"/>
      <c r="Q237" s="162"/>
      <c r="R237" s="162"/>
      <c r="S237" s="162"/>
      <c r="T237" s="162"/>
      <c r="U237" s="162"/>
      <c r="V237" s="162"/>
      <c r="W237" s="158">
        <v>4</v>
      </c>
      <c r="X237" s="158">
        <v>4</v>
      </c>
      <c r="Y237" s="158">
        <v>4</v>
      </c>
      <c r="Z237" s="158">
        <v>4</v>
      </c>
      <c r="AA237" s="158">
        <v>4</v>
      </c>
      <c r="AB237" s="158">
        <v>4</v>
      </c>
      <c r="AC237" s="158">
        <v>4</v>
      </c>
      <c r="AD237" s="158">
        <v>4</v>
      </c>
      <c r="AE237" s="212"/>
      <c r="AF237" s="162"/>
      <c r="AG237" s="162"/>
      <c r="AH237" s="162"/>
      <c r="AI237" s="162"/>
      <c r="AJ237" s="162"/>
      <c r="AK237" s="162"/>
      <c r="AL237" s="162"/>
      <c r="AM237" s="162"/>
      <c r="AN237" s="162"/>
      <c r="AO237" s="162"/>
      <c r="AP237" s="162"/>
      <c r="AQ237" s="162"/>
      <c r="AR237" s="15"/>
      <c r="AS237" s="15"/>
      <c r="AT237" s="15"/>
      <c r="AU237" s="15"/>
      <c r="AV237" s="15"/>
      <c r="AW237" s="15"/>
      <c r="AX237" s="4"/>
      <c r="AY237" s="4"/>
      <c r="AZ237" s="163"/>
      <c r="BA237" s="4"/>
      <c r="BB237" s="16"/>
      <c r="BC237" s="16"/>
      <c r="BD237" s="16"/>
      <c r="BE237" s="16"/>
      <c r="BF237" s="16"/>
      <c r="BG237" s="16"/>
    </row>
    <row r="238" spans="1:59" ht="12.75">
      <c r="A238" s="37"/>
      <c r="B238" s="156" t="s">
        <v>146</v>
      </c>
      <c r="C238" s="158" t="s">
        <v>348</v>
      </c>
      <c r="D238" s="158">
        <v>1</v>
      </c>
      <c r="E238" s="32">
        <f t="shared" si="39"/>
        <v>32</v>
      </c>
      <c r="F238" s="158">
        <v>112164</v>
      </c>
      <c r="G238" s="158" t="s">
        <v>626</v>
      </c>
      <c r="H238" s="158">
        <v>30</v>
      </c>
      <c r="I238" s="36">
        <f t="shared" si="47"/>
        <v>1.1000000000000001</v>
      </c>
      <c r="J238" s="37">
        <f t="shared" si="34"/>
        <v>21</v>
      </c>
      <c r="K238" s="38">
        <f>VLOOKUP(B238,'TINH TOAN'!$A$2:$C$46,3,0)</f>
        <v>523.26</v>
      </c>
      <c r="L238" s="194"/>
      <c r="M238" s="194"/>
      <c r="N238" s="194"/>
      <c r="O238" s="162"/>
      <c r="P238" s="162"/>
      <c r="Q238" s="162"/>
      <c r="R238" s="162"/>
      <c r="S238" s="162"/>
      <c r="T238" s="162"/>
      <c r="U238" s="162"/>
      <c r="V238" s="162"/>
      <c r="W238" s="158">
        <v>4</v>
      </c>
      <c r="X238" s="158">
        <v>4</v>
      </c>
      <c r="Y238" s="158">
        <v>4</v>
      </c>
      <c r="Z238" s="158">
        <v>4</v>
      </c>
      <c r="AA238" s="158">
        <v>4</v>
      </c>
      <c r="AB238" s="158">
        <v>4</v>
      </c>
      <c r="AC238" s="158">
        <v>4</v>
      </c>
      <c r="AD238" s="158">
        <v>4</v>
      </c>
      <c r="AE238" s="212"/>
      <c r="AF238" s="162"/>
      <c r="AG238" s="162"/>
      <c r="AH238" s="162"/>
      <c r="AI238" s="162"/>
      <c r="AJ238" s="162"/>
      <c r="AK238" s="162"/>
      <c r="AL238" s="162"/>
      <c r="AM238" s="162"/>
      <c r="AN238" s="162"/>
      <c r="AO238" s="162"/>
      <c r="AP238" s="162"/>
      <c r="AQ238" s="162"/>
      <c r="AR238" s="15"/>
      <c r="AS238" s="15"/>
      <c r="AT238" s="15"/>
      <c r="AU238" s="15"/>
      <c r="AV238" s="15"/>
      <c r="AW238" s="15"/>
      <c r="AX238" s="4" t="s">
        <v>25</v>
      </c>
      <c r="AY238" s="4">
        <v>62</v>
      </c>
      <c r="AZ238" s="163"/>
      <c r="BA238" s="4">
        <v>93</v>
      </c>
      <c r="BB238" s="16">
        <v>101135</v>
      </c>
      <c r="BC238" s="16">
        <v>101135</v>
      </c>
      <c r="BD238" s="16" t="e">
        <v>#REF!</v>
      </c>
      <c r="BE238" s="16" t="e">
        <v>#REF!</v>
      </c>
      <c r="BF238" s="16" t="e">
        <v>#REF!</v>
      </c>
      <c r="BG238" s="16">
        <v>211238030</v>
      </c>
    </row>
    <row r="239" spans="1:59" ht="12.75">
      <c r="A239" s="37"/>
      <c r="B239" s="156" t="s">
        <v>146</v>
      </c>
      <c r="C239" s="158" t="s">
        <v>348</v>
      </c>
      <c r="D239" s="158">
        <v>1</v>
      </c>
      <c r="E239" s="32">
        <f t="shared" si="39"/>
        <v>32</v>
      </c>
      <c r="F239" s="158">
        <v>112165</v>
      </c>
      <c r="G239" s="158" t="s">
        <v>626</v>
      </c>
      <c r="H239" s="158">
        <v>60</v>
      </c>
      <c r="I239" s="36">
        <f t="shared" si="47"/>
        <v>1.4</v>
      </c>
      <c r="J239" s="37">
        <f t="shared" si="34"/>
        <v>27</v>
      </c>
      <c r="K239" s="38">
        <f>VLOOKUP(B239,'TINH TOAN'!$A$2:$C$46,3,0)</f>
        <v>523.26</v>
      </c>
      <c r="L239" s="194"/>
      <c r="M239" s="194"/>
      <c r="N239" s="194"/>
      <c r="O239" s="162"/>
      <c r="P239" s="162"/>
      <c r="Q239" s="162"/>
      <c r="R239" s="162"/>
      <c r="S239" s="162"/>
      <c r="T239" s="162"/>
      <c r="U239" s="162"/>
      <c r="V239" s="158">
        <v>3</v>
      </c>
      <c r="W239" s="158">
        <v>3</v>
      </c>
      <c r="X239" s="158">
        <v>3</v>
      </c>
      <c r="Y239" s="158">
        <v>3</v>
      </c>
      <c r="Z239" s="158">
        <v>3</v>
      </c>
      <c r="AA239" s="158">
        <v>3</v>
      </c>
      <c r="AB239" s="158">
        <v>3</v>
      </c>
      <c r="AC239" s="158">
        <v>3</v>
      </c>
      <c r="AD239" s="162"/>
      <c r="AE239" s="212"/>
      <c r="AF239" s="162"/>
      <c r="AG239" s="162"/>
      <c r="AH239" s="162"/>
      <c r="AI239" s="162"/>
      <c r="AJ239" s="162"/>
      <c r="AK239" s="162"/>
      <c r="AL239" s="162"/>
      <c r="AM239" s="162"/>
      <c r="AN239" s="162"/>
      <c r="AO239" s="162"/>
      <c r="AP239" s="162"/>
      <c r="AQ239" s="162"/>
      <c r="AR239" s="15"/>
      <c r="AS239" s="15"/>
      <c r="AT239" s="15"/>
      <c r="AU239" s="15"/>
      <c r="AV239" s="15"/>
      <c r="AW239" s="15"/>
      <c r="AX239" s="4" t="s">
        <v>211</v>
      </c>
      <c r="AY239" s="4">
        <v>30</v>
      </c>
      <c r="AZ239" s="163"/>
      <c r="BA239" s="4">
        <v>169</v>
      </c>
      <c r="BB239" s="16">
        <v>101153</v>
      </c>
      <c r="BC239" s="16">
        <v>101153</v>
      </c>
      <c r="BD239" s="16" t="e">
        <v>#REF!</v>
      </c>
      <c r="BE239" s="16" t="e">
        <v>#REF!</v>
      </c>
      <c r="BF239" s="16" t="e">
        <v>#REF!</v>
      </c>
      <c r="BG239" s="16">
        <v>211006030</v>
      </c>
    </row>
    <row r="240" spans="1:59" ht="12.75">
      <c r="A240" s="37"/>
      <c r="B240" s="156" t="s">
        <v>146</v>
      </c>
      <c r="C240" s="158" t="s">
        <v>348</v>
      </c>
      <c r="D240" s="158">
        <v>1</v>
      </c>
      <c r="E240" s="32">
        <f t="shared" si="39"/>
        <v>32</v>
      </c>
      <c r="F240" s="158">
        <v>112165</v>
      </c>
      <c r="G240" s="158" t="s">
        <v>626</v>
      </c>
      <c r="H240" s="158">
        <v>30</v>
      </c>
      <c r="I240" s="36">
        <f t="shared" si="47"/>
        <v>1.1000000000000001</v>
      </c>
      <c r="J240" s="37">
        <f t="shared" si="34"/>
        <v>21</v>
      </c>
      <c r="K240" s="38">
        <f>VLOOKUP(B240,'TINH TOAN'!$A$2:$C$46,3,0)</f>
        <v>523.26</v>
      </c>
      <c r="L240" s="194"/>
      <c r="M240" s="194"/>
      <c r="N240" s="194"/>
      <c r="O240" s="162"/>
      <c r="P240" s="162"/>
      <c r="Q240" s="162"/>
      <c r="R240" s="162"/>
      <c r="S240" s="162"/>
      <c r="T240" s="162"/>
      <c r="U240" s="162"/>
      <c r="V240" s="162"/>
      <c r="W240" s="158">
        <v>4</v>
      </c>
      <c r="X240" s="158">
        <v>4</v>
      </c>
      <c r="Y240" s="158">
        <v>4</v>
      </c>
      <c r="Z240" s="158">
        <v>4</v>
      </c>
      <c r="AA240" s="158">
        <v>4</v>
      </c>
      <c r="AB240" s="158">
        <v>4</v>
      </c>
      <c r="AC240" s="158">
        <v>4</v>
      </c>
      <c r="AD240" s="158">
        <v>4</v>
      </c>
      <c r="AE240" s="212"/>
      <c r="AF240" s="162"/>
      <c r="AG240" s="162"/>
      <c r="AH240" s="162"/>
      <c r="AI240" s="162"/>
      <c r="AJ240" s="162"/>
      <c r="AK240" s="162"/>
      <c r="AL240" s="162"/>
      <c r="AM240" s="162"/>
      <c r="AN240" s="162"/>
      <c r="AO240" s="162"/>
      <c r="AP240" s="162"/>
      <c r="AQ240" s="162"/>
      <c r="AR240" s="15"/>
      <c r="AS240" s="15"/>
      <c r="AT240" s="15"/>
      <c r="AU240" s="15"/>
      <c r="AV240" s="15"/>
      <c r="AW240" s="15"/>
      <c r="AX240" s="4" t="s">
        <v>211</v>
      </c>
      <c r="AY240" s="4">
        <v>30</v>
      </c>
      <c r="AZ240" s="163"/>
      <c r="BA240" s="4">
        <v>170</v>
      </c>
      <c r="BB240" s="16">
        <v>101153</v>
      </c>
      <c r="BC240" s="16">
        <v>101153</v>
      </c>
      <c r="BD240" s="16" t="e">
        <v>#REF!</v>
      </c>
      <c r="BE240" s="16" t="e">
        <v>#REF!</v>
      </c>
      <c r="BF240" s="16" t="e">
        <v>#REF!</v>
      </c>
      <c r="BG240" s="16">
        <v>211100050</v>
      </c>
    </row>
    <row r="241" spans="1:59" ht="12.75">
      <c r="A241" s="37"/>
      <c r="B241" s="209" t="s">
        <v>128</v>
      </c>
      <c r="C241" s="158" t="s">
        <v>348</v>
      </c>
      <c r="D241" s="158">
        <v>1</v>
      </c>
      <c r="E241" s="32">
        <f t="shared" si="39"/>
        <v>32</v>
      </c>
      <c r="F241" s="158">
        <v>112165</v>
      </c>
      <c r="G241" s="158" t="s">
        <v>626</v>
      </c>
      <c r="H241" s="158">
        <v>30</v>
      </c>
      <c r="I241" s="36">
        <f t="shared" si="47"/>
        <v>1.1000000000000001</v>
      </c>
      <c r="J241" s="37">
        <f t="shared" si="34"/>
        <v>21</v>
      </c>
      <c r="K241" s="38">
        <f>VLOOKUP(B241,'TINH TOAN'!$A$2:$C$46,3,0)</f>
        <v>365.24</v>
      </c>
      <c r="L241" s="194"/>
      <c r="M241" s="194"/>
      <c r="N241" s="194"/>
      <c r="O241" s="162"/>
      <c r="P241" s="162"/>
      <c r="Q241" s="162"/>
      <c r="R241" s="162"/>
      <c r="S241" s="162"/>
      <c r="T241" s="162"/>
      <c r="U241" s="162"/>
      <c r="V241" s="162"/>
      <c r="W241" s="158">
        <v>4</v>
      </c>
      <c r="X241" s="158">
        <v>4</v>
      </c>
      <c r="Y241" s="158">
        <v>4</v>
      </c>
      <c r="Z241" s="158">
        <v>4</v>
      </c>
      <c r="AA241" s="158">
        <v>4</v>
      </c>
      <c r="AB241" s="158">
        <v>4</v>
      </c>
      <c r="AC241" s="158">
        <v>4</v>
      </c>
      <c r="AD241" s="158">
        <v>4</v>
      </c>
      <c r="AE241" s="212"/>
      <c r="AF241" s="162"/>
      <c r="AG241" s="162"/>
      <c r="AH241" s="162"/>
      <c r="AI241" s="162"/>
      <c r="AJ241" s="162"/>
      <c r="AK241" s="162"/>
      <c r="AL241" s="162"/>
      <c r="AM241" s="162"/>
      <c r="AN241" s="162"/>
      <c r="AO241" s="162"/>
      <c r="AP241" s="162"/>
      <c r="AQ241" s="162"/>
      <c r="AR241" s="15"/>
      <c r="AS241" s="15"/>
      <c r="AT241" s="15"/>
      <c r="AU241" s="15"/>
      <c r="AV241" s="15"/>
      <c r="AW241" s="15"/>
      <c r="AX241" s="108"/>
      <c r="AY241" s="108"/>
      <c r="AZ241" s="108"/>
      <c r="BA241" s="108"/>
      <c r="BB241" s="108"/>
      <c r="BC241" s="108"/>
      <c r="BD241" s="108"/>
      <c r="BE241" s="108"/>
      <c r="BF241" s="108"/>
      <c r="BG241" s="108"/>
    </row>
    <row r="242" spans="1:59" ht="12.75">
      <c r="A242" s="37"/>
      <c r="B242" s="156" t="s">
        <v>26</v>
      </c>
      <c r="C242" s="158" t="s">
        <v>347</v>
      </c>
      <c r="D242" s="158"/>
      <c r="E242" s="32"/>
      <c r="F242" s="158">
        <v>112166</v>
      </c>
      <c r="G242" s="158" t="s">
        <v>626</v>
      </c>
      <c r="H242" s="158">
        <v>60</v>
      </c>
      <c r="I242" s="36">
        <f t="shared" si="47"/>
        <v>1</v>
      </c>
      <c r="J242" s="37">
        <f t="shared" si="34"/>
        <v>0</v>
      </c>
      <c r="K242" s="38">
        <f>VLOOKUP(B242,'TINH TOAN'!$A$2:$C$46,3,0)</f>
        <v>444.85999999999996</v>
      </c>
      <c r="L242" s="194"/>
      <c r="M242" s="194"/>
      <c r="N242" s="194"/>
      <c r="O242" s="162"/>
      <c r="P242" s="162"/>
      <c r="Q242" s="162"/>
      <c r="R242" s="162"/>
      <c r="S242" s="162"/>
      <c r="T242" s="162"/>
      <c r="U242" s="162"/>
      <c r="V242" s="158">
        <v>3</v>
      </c>
      <c r="W242" s="158">
        <v>3</v>
      </c>
      <c r="X242" s="158">
        <v>3</v>
      </c>
      <c r="Y242" s="158">
        <v>3</v>
      </c>
      <c r="Z242" s="158">
        <v>3</v>
      </c>
      <c r="AA242" s="158">
        <v>3</v>
      </c>
      <c r="AB242" s="158">
        <v>3</v>
      </c>
      <c r="AC242" s="158">
        <v>3</v>
      </c>
      <c r="AD242" s="162"/>
      <c r="AE242" s="212"/>
      <c r="AF242" s="162"/>
      <c r="AG242" s="162"/>
      <c r="AH242" s="162"/>
      <c r="AI242" s="162"/>
      <c r="AJ242" s="162"/>
      <c r="AK242" s="162"/>
      <c r="AL242" s="162"/>
      <c r="AM242" s="162"/>
      <c r="AN242" s="162"/>
      <c r="AO242" s="162"/>
      <c r="AP242" s="162"/>
      <c r="AQ242" s="162"/>
      <c r="AR242" s="15"/>
      <c r="AS242" s="15"/>
      <c r="AT242" s="15"/>
      <c r="AU242" s="15"/>
      <c r="AV242" s="15"/>
      <c r="AW242" s="15"/>
      <c r="AX242" s="108"/>
      <c r="AY242" s="108"/>
      <c r="AZ242" s="108"/>
      <c r="BA242" s="108"/>
      <c r="BB242" s="108"/>
      <c r="BC242" s="108"/>
      <c r="BD242" s="108"/>
      <c r="BE242" s="108"/>
      <c r="BF242" s="108"/>
      <c r="BG242" s="108"/>
    </row>
    <row r="243" spans="1:59" ht="12.75">
      <c r="A243" s="37"/>
      <c r="B243" s="156" t="s">
        <v>26</v>
      </c>
      <c r="C243" s="158" t="s">
        <v>348</v>
      </c>
      <c r="D243" s="158">
        <v>1</v>
      </c>
      <c r="E243" s="32">
        <f t="shared" ref="E243:E260" si="48">IF(LEFT(C243,3)="TH ",D243*32,D243*22.5)</f>
        <v>32</v>
      </c>
      <c r="F243" s="158">
        <v>112166</v>
      </c>
      <c r="G243" s="158" t="s">
        <v>626</v>
      </c>
      <c r="H243" s="158">
        <v>30</v>
      </c>
      <c r="I243" s="36">
        <f t="shared" si="47"/>
        <v>1.1000000000000001</v>
      </c>
      <c r="J243" s="37">
        <f t="shared" si="34"/>
        <v>21</v>
      </c>
      <c r="K243" s="38">
        <f>VLOOKUP(B243,'TINH TOAN'!$A$2:$C$46,3,0)</f>
        <v>444.85999999999996</v>
      </c>
      <c r="L243" s="194"/>
      <c r="M243" s="194"/>
      <c r="N243" s="194"/>
      <c r="O243" s="162"/>
      <c r="P243" s="162"/>
      <c r="Q243" s="162"/>
      <c r="R243" s="162"/>
      <c r="S243" s="162"/>
      <c r="T243" s="162"/>
      <c r="U243" s="162"/>
      <c r="V243" s="162"/>
      <c r="W243" s="158">
        <v>4</v>
      </c>
      <c r="X243" s="158">
        <v>4</v>
      </c>
      <c r="Y243" s="158">
        <v>4</v>
      </c>
      <c r="Z243" s="158">
        <v>4</v>
      </c>
      <c r="AA243" s="158">
        <v>4</v>
      </c>
      <c r="AB243" s="158">
        <v>4</v>
      </c>
      <c r="AC243" s="158">
        <v>4</v>
      </c>
      <c r="AD243" s="158">
        <v>4</v>
      </c>
      <c r="AE243" s="212"/>
      <c r="AF243" s="162"/>
      <c r="AG243" s="162"/>
      <c r="AH243" s="162"/>
      <c r="AI243" s="162"/>
      <c r="AJ243" s="162"/>
      <c r="AK243" s="162"/>
      <c r="AL243" s="162"/>
      <c r="AM243" s="162"/>
      <c r="AN243" s="162"/>
      <c r="AO243" s="162"/>
      <c r="AP243" s="162"/>
      <c r="AQ243" s="162"/>
      <c r="AR243" s="15"/>
      <c r="AS243" s="15"/>
      <c r="AT243" s="15"/>
      <c r="AU243" s="15"/>
      <c r="AV243" s="15"/>
      <c r="AW243" s="15"/>
      <c r="AX243" s="108"/>
      <c r="AY243" s="108"/>
      <c r="AZ243" s="108"/>
      <c r="BA243" s="108"/>
      <c r="BB243" s="108"/>
      <c r="BC243" s="108"/>
      <c r="BD243" s="108"/>
      <c r="BE243" s="108"/>
      <c r="BF243" s="108"/>
      <c r="BG243" s="108"/>
    </row>
    <row r="244" spans="1:59" ht="12.75">
      <c r="A244" s="37"/>
      <c r="B244" s="156" t="s">
        <v>26</v>
      </c>
      <c r="C244" s="158" t="s">
        <v>348</v>
      </c>
      <c r="D244" s="158">
        <v>1</v>
      </c>
      <c r="E244" s="32">
        <f t="shared" si="48"/>
        <v>32</v>
      </c>
      <c r="F244" s="158">
        <v>112166</v>
      </c>
      <c r="G244" s="158" t="s">
        <v>626</v>
      </c>
      <c r="H244" s="158">
        <v>30</v>
      </c>
      <c r="I244" s="36">
        <f t="shared" si="47"/>
        <v>1.1000000000000001</v>
      </c>
      <c r="J244" s="37">
        <f t="shared" si="34"/>
        <v>21</v>
      </c>
      <c r="K244" s="38">
        <f>VLOOKUP(B244,'TINH TOAN'!$A$2:$C$46,3,0)</f>
        <v>444.85999999999996</v>
      </c>
      <c r="L244" s="194"/>
      <c r="M244" s="194"/>
      <c r="N244" s="194"/>
      <c r="O244" s="162"/>
      <c r="P244" s="162"/>
      <c r="Q244" s="162"/>
      <c r="R244" s="162"/>
      <c r="S244" s="162"/>
      <c r="T244" s="162"/>
      <c r="U244" s="162"/>
      <c r="V244" s="162"/>
      <c r="W244" s="158">
        <v>4</v>
      </c>
      <c r="X244" s="158">
        <v>4</v>
      </c>
      <c r="Y244" s="158">
        <v>4</v>
      </c>
      <c r="Z244" s="158">
        <v>4</v>
      </c>
      <c r="AA244" s="158">
        <v>4</v>
      </c>
      <c r="AB244" s="158">
        <v>4</v>
      </c>
      <c r="AC244" s="158">
        <v>4</v>
      </c>
      <c r="AD244" s="158">
        <v>4</v>
      </c>
      <c r="AE244" s="212"/>
      <c r="AF244" s="162"/>
      <c r="AG244" s="162"/>
      <c r="AH244" s="162"/>
      <c r="AI244" s="162"/>
      <c r="AJ244" s="162"/>
      <c r="AK244" s="162"/>
      <c r="AL244" s="162"/>
      <c r="AM244" s="162"/>
      <c r="AN244" s="162"/>
      <c r="AO244" s="162"/>
      <c r="AP244" s="162"/>
      <c r="AQ244" s="162"/>
      <c r="AR244" s="37"/>
      <c r="AS244" s="37"/>
      <c r="AT244" s="37"/>
      <c r="AU244" s="37"/>
      <c r="AV244" s="37"/>
      <c r="AW244" s="37"/>
      <c r="AX244" s="37"/>
      <c r="AY244" s="37"/>
      <c r="AZ244" s="37"/>
      <c r="BA244" s="37"/>
      <c r="BB244" s="37"/>
      <c r="BC244" s="37"/>
      <c r="BD244" s="37"/>
      <c r="BE244" s="37"/>
      <c r="BF244" s="37"/>
      <c r="BG244" s="37"/>
    </row>
    <row r="245" spans="1:59" ht="12.75">
      <c r="A245" s="37"/>
      <c r="B245" s="156" t="s">
        <v>26</v>
      </c>
      <c r="C245" s="158" t="s">
        <v>347</v>
      </c>
      <c r="D245" s="158">
        <v>1</v>
      </c>
      <c r="E245" s="32">
        <f t="shared" si="48"/>
        <v>22.5</v>
      </c>
      <c r="F245" s="158">
        <v>112167</v>
      </c>
      <c r="G245" s="158" t="s">
        <v>626</v>
      </c>
      <c r="H245" s="158">
        <v>60</v>
      </c>
      <c r="I245" s="36">
        <f t="shared" si="47"/>
        <v>1</v>
      </c>
      <c r="J245" s="37">
        <f t="shared" si="34"/>
        <v>20</v>
      </c>
      <c r="K245" s="38">
        <f>VLOOKUP(B245,'TINH TOAN'!$A$2:$C$46,3,0)</f>
        <v>444.85999999999996</v>
      </c>
      <c r="L245" s="194"/>
      <c r="M245" s="194"/>
      <c r="N245" s="156"/>
      <c r="O245" s="162"/>
      <c r="P245" s="162"/>
      <c r="Q245" s="162"/>
      <c r="R245" s="162"/>
      <c r="S245" s="162"/>
      <c r="T245" s="162"/>
      <c r="U245" s="162"/>
      <c r="V245" s="158">
        <v>3</v>
      </c>
      <c r="W245" s="158">
        <v>3</v>
      </c>
      <c r="X245" s="158">
        <v>3</v>
      </c>
      <c r="Y245" s="158">
        <v>3</v>
      </c>
      <c r="Z245" s="158">
        <v>3</v>
      </c>
      <c r="AA245" s="158">
        <v>3</v>
      </c>
      <c r="AB245" s="158">
        <v>3</v>
      </c>
      <c r="AC245" s="158">
        <v>3</v>
      </c>
      <c r="AD245" s="162"/>
      <c r="AE245" s="212"/>
      <c r="AF245" s="162"/>
      <c r="AG245" s="162"/>
      <c r="AH245" s="162"/>
      <c r="AI245" s="162"/>
      <c r="AJ245" s="162"/>
      <c r="AK245" s="162"/>
      <c r="AL245" s="162"/>
      <c r="AM245" s="162"/>
      <c r="AN245" s="162"/>
      <c r="AO245" s="162"/>
      <c r="AP245" s="162"/>
      <c r="AQ245" s="162"/>
      <c r="AR245" s="37"/>
      <c r="AS245" s="37"/>
      <c r="AT245" s="37"/>
      <c r="AU245" s="37"/>
      <c r="AV245" s="37"/>
      <c r="AW245" s="37"/>
      <c r="AX245" s="37"/>
      <c r="AY245" s="37"/>
      <c r="AZ245" s="37"/>
      <c r="BA245" s="37"/>
      <c r="BB245" s="37"/>
      <c r="BC245" s="37"/>
      <c r="BD245" s="37"/>
      <c r="BE245" s="37"/>
      <c r="BF245" s="37"/>
      <c r="BG245" s="37"/>
    </row>
    <row r="246" spans="1:59" ht="12.75">
      <c r="A246" s="37"/>
      <c r="B246" s="156" t="s">
        <v>26</v>
      </c>
      <c r="C246" s="158" t="s">
        <v>348</v>
      </c>
      <c r="D246" s="158">
        <v>1</v>
      </c>
      <c r="E246" s="32">
        <f t="shared" si="48"/>
        <v>32</v>
      </c>
      <c r="F246" s="158">
        <v>112167</v>
      </c>
      <c r="G246" s="158" t="s">
        <v>626</v>
      </c>
      <c r="H246" s="158">
        <v>30</v>
      </c>
      <c r="I246" s="36">
        <f t="shared" si="47"/>
        <v>1.1000000000000001</v>
      </c>
      <c r="J246" s="37">
        <f t="shared" si="34"/>
        <v>21</v>
      </c>
      <c r="K246" s="38">
        <f>VLOOKUP(B246,'TINH TOAN'!$A$2:$C$46,3,0)</f>
        <v>444.85999999999996</v>
      </c>
      <c r="L246" s="194"/>
      <c r="M246" s="194"/>
      <c r="N246" s="68"/>
      <c r="O246" s="162"/>
      <c r="P246" s="162"/>
      <c r="Q246" s="162"/>
      <c r="R246" s="162"/>
      <c r="S246" s="162"/>
      <c r="T246" s="162"/>
      <c r="U246" s="162"/>
      <c r="V246" s="162"/>
      <c r="W246" s="158">
        <v>4</v>
      </c>
      <c r="X246" s="158">
        <v>4</v>
      </c>
      <c r="Y246" s="158">
        <v>4</v>
      </c>
      <c r="Z246" s="158">
        <v>4</v>
      </c>
      <c r="AA246" s="158">
        <v>4</v>
      </c>
      <c r="AB246" s="158">
        <v>4</v>
      </c>
      <c r="AC246" s="158">
        <v>4</v>
      </c>
      <c r="AD246" s="158">
        <v>4</v>
      </c>
      <c r="AE246" s="212"/>
      <c r="AF246" s="162"/>
      <c r="AG246" s="162"/>
      <c r="AH246" s="162"/>
      <c r="AI246" s="162"/>
      <c r="AJ246" s="162"/>
      <c r="AK246" s="162"/>
      <c r="AL246" s="162"/>
      <c r="AM246" s="162"/>
      <c r="AN246" s="162"/>
      <c r="AO246" s="162"/>
      <c r="AP246" s="162"/>
      <c r="AQ246" s="162"/>
      <c r="AR246" s="37"/>
      <c r="AS246" s="37"/>
      <c r="AT246" s="37"/>
      <c r="AU246" s="37"/>
      <c r="AV246" s="37"/>
      <c r="AW246" s="37"/>
      <c r="AX246" s="37"/>
      <c r="AY246" s="37"/>
      <c r="AZ246" s="37"/>
      <c r="BA246" s="37"/>
      <c r="BB246" s="37"/>
      <c r="BC246" s="37"/>
      <c r="BD246" s="37"/>
      <c r="BE246" s="37"/>
      <c r="BF246" s="37"/>
      <c r="BG246" s="37"/>
    </row>
    <row r="247" spans="1:59" ht="12.75">
      <c r="A247" s="37"/>
      <c r="B247" s="156" t="s">
        <v>26</v>
      </c>
      <c r="C247" s="158" t="s">
        <v>348</v>
      </c>
      <c r="D247" s="158">
        <v>1</v>
      </c>
      <c r="E247" s="32">
        <f t="shared" si="48"/>
        <v>32</v>
      </c>
      <c r="F247" s="158">
        <v>112167</v>
      </c>
      <c r="G247" s="158" t="s">
        <v>626</v>
      </c>
      <c r="H247" s="158">
        <v>30</v>
      </c>
      <c r="I247" s="36">
        <f t="shared" si="47"/>
        <v>1.1000000000000001</v>
      </c>
      <c r="J247" s="37">
        <f t="shared" si="34"/>
        <v>21</v>
      </c>
      <c r="K247" s="38">
        <f>VLOOKUP(B247,'TINH TOAN'!$A$2:$C$46,3,0)</f>
        <v>444.85999999999996</v>
      </c>
      <c r="L247" s="194"/>
      <c r="M247" s="194"/>
      <c r="N247" s="68"/>
      <c r="O247" s="162"/>
      <c r="P247" s="162"/>
      <c r="Q247" s="162"/>
      <c r="R247" s="162"/>
      <c r="S247" s="162"/>
      <c r="T247" s="162"/>
      <c r="U247" s="162"/>
      <c r="V247" s="162"/>
      <c r="W247" s="158">
        <v>4</v>
      </c>
      <c r="X247" s="158">
        <v>4</v>
      </c>
      <c r="Y247" s="158">
        <v>4</v>
      </c>
      <c r="Z247" s="158">
        <v>4</v>
      </c>
      <c r="AA247" s="158">
        <v>4</v>
      </c>
      <c r="AB247" s="158">
        <v>4</v>
      </c>
      <c r="AC247" s="158">
        <v>4</v>
      </c>
      <c r="AD247" s="158">
        <v>4</v>
      </c>
      <c r="AE247" s="212"/>
      <c r="AF247" s="162"/>
      <c r="AG247" s="162"/>
      <c r="AH247" s="162"/>
      <c r="AI247" s="162"/>
      <c r="AJ247" s="162"/>
      <c r="AK247" s="162"/>
      <c r="AL247" s="162"/>
      <c r="AM247" s="162"/>
      <c r="AN247" s="162"/>
      <c r="AO247" s="162"/>
      <c r="AP247" s="162"/>
      <c r="AQ247" s="162"/>
      <c r="AR247" s="37"/>
      <c r="AS247" s="37"/>
      <c r="AT247" s="37"/>
      <c r="AU247" s="37"/>
      <c r="AV247" s="37"/>
      <c r="AW247" s="37"/>
      <c r="AX247" s="37"/>
      <c r="AY247" s="37"/>
      <c r="AZ247" s="37"/>
      <c r="BA247" s="37"/>
      <c r="BB247" s="37"/>
      <c r="BC247" s="37"/>
      <c r="BD247" s="37"/>
      <c r="BE247" s="37"/>
      <c r="BF247" s="37"/>
      <c r="BG247" s="37"/>
    </row>
    <row r="248" spans="1:59" ht="12.75">
      <c r="A248" s="37"/>
      <c r="B248" s="156"/>
      <c r="C248" s="158"/>
      <c r="D248" s="158"/>
      <c r="E248" s="32">
        <f t="shared" si="48"/>
        <v>0</v>
      </c>
      <c r="F248" s="158">
        <v>112168</v>
      </c>
      <c r="G248" s="158" t="s">
        <v>626</v>
      </c>
      <c r="H248" s="158">
        <v>60</v>
      </c>
      <c r="I248" s="36">
        <f t="shared" si="47"/>
        <v>1</v>
      </c>
      <c r="J248" s="37">
        <f t="shared" si="34"/>
        <v>0</v>
      </c>
      <c r="K248" s="38" t="e">
        <f>VLOOKUP(B248,'TINH TOAN'!$A$2:$C$46,3,0)</f>
        <v>#N/A</v>
      </c>
      <c r="L248" s="194"/>
      <c r="M248" s="194"/>
      <c r="N248" s="194"/>
      <c r="O248" s="162"/>
      <c r="P248" s="162"/>
      <c r="Q248" s="162"/>
      <c r="R248" s="162"/>
      <c r="S248" s="162"/>
      <c r="T248" s="162"/>
      <c r="U248" s="162"/>
      <c r="V248" s="158">
        <v>3</v>
      </c>
      <c r="W248" s="158">
        <v>3</v>
      </c>
      <c r="X248" s="158">
        <v>3</v>
      </c>
      <c r="Y248" s="158">
        <v>3</v>
      </c>
      <c r="Z248" s="158">
        <v>3</v>
      </c>
      <c r="AA248" s="158">
        <v>3</v>
      </c>
      <c r="AB248" s="158">
        <v>3</v>
      </c>
      <c r="AC248" s="158">
        <v>3</v>
      </c>
      <c r="AD248" s="162"/>
      <c r="AE248" s="212"/>
      <c r="AF248" s="162"/>
      <c r="AG248" s="162"/>
      <c r="AH248" s="162"/>
      <c r="AI248" s="162"/>
      <c r="AJ248" s="162"/>
      <c r="AK248" s="162"/>
      <c r="AL248" s="162"/>
      <c r="AM248" s="162"/>
      <c r="AN248" s="162"/>
      <c r="AO248" s="162"/>
      <c r="AP248" s="162"/>
      <c r="AQ248" s="162"/>
      <c r="AR248" s="37"/>
      <c r="AS248" s="37"/>
      <c r="AT248" s="37"/>
      <c r="AU248" s="37"/>
      <c r="AV248" s="37"/>
      <c r="AW248" s="37"/>
      <c r="AX248" s="37"/>
      <c r="AY248" s="37"/>
      <c r="AZ248" s="37"/>
      <c r="BA248" s="37"/>
      <c r="BB248" s="37"/>
      <c r="BC248" s="37"/>
      <c r="BD248" s="37"/>
      <c r="BE248" s="37"/>
      <c r="BF248" s="37"/>
      <c r="BG248" s="37"/>
    </row>
    <row r="249" spans="1:59" ht="12.75">
      <c r="A249" s="37"/>
      <c r="B249" s="156" t="s">
        <v>146</v>
      </c>
      <c r="C249" s="158" t="s">
        <v>348</v>
      </c>
      <c r="D249" s="158">
        <v>1</v>
      </c>
      <c r="E249" s="32">
        <f t="shared" si="48"/>
        <v>32</v>
      </c>
      <c r="F249" s="158">
        <v>112168</v>
      </c>
      <c r="G249" s="158" t="s">
        <v>626</v>
      </c>
      <c r="H249" s="158">
        <v>30</v>
      </c>
      <c r="I249" s="36">
        <f t="shared" si="47"/>
        <v>1.1000000000000001</v>
      </c>
      <c r="J249" s="37">
        <f t="shared" si="34"/>
        <v>21</v>
      </c>
      <c r="K249" s="38">
        <f>VLOOKUP(B249,'TINH TOAN'!$A$2:$C$46,3,0)</f>
        <v>523.26</v>
      </c>
      <c r="L249" s="194"/>
      <c r="M249" s="194"/>
      <c r="N249" s="194"/>
      <c r="O249" s="162"/>
      <c r="P249" s="162"/>
      <c r="Q249" s="162"/>
      <c r="R249" s="162"/>
      <c r="S249" s="162"/>
      <c r="T249" s="162"/>
      <c r="U249" s="162"/>
      <c r="V249" s="162"/>
      <c r="W249" s="158">
        <v>4</v>
      </c>
      <c r="X249" s="158">
        <v>4</v>
      </c>
      <c r="Y249" s="158">
        <v>4</v>
      </c>
      <c r="Z249" s="158">
        <v>4</v>
      </c>
      <c r="AA249" s="158">
        <v>4</v>
      </c>
      <c r="AB249" s="158">
        <v>4</v>
      </c>
      <c r="AC249" s="158">
        <v>4</v>
      </c>
      <c r="AD249" s="158">
        <v>4</v>
      </c>
      <c r="AE249" s="212"/>
      <c r="AF249" s="162"/>
      <c r="AG249" s="162"/>
      <c r="AH249" s="162"/>
      <c r="AI249" s="162"/>
      <c r="AJ249" s="162"/>
      <c r="AK249" s="162"/>
      <c r="AL249" s="162"/>
      <c r="AM249" s="162"/>
      <c r="AN249" s="162"/>
      <c r="AO249" s="162"/>
      <c r="AP249" s="162"/>
      <c r="AQ249" s="162"/>
      <c r="AR249" s="37"/>
      <c r="AS249" s="37"/>
      <c r="AT249" s="37"/>
      <c r="AU249" s="37"/>
      <c r="AV249" s="37"/>
      <c r="AW249" s="37"/>
      <c r="AX249" s="37"/>
      <c r="AY249" s="37"/>
      <c r="AZ249" s="37"/>
      <c r="BA249" s="37"/>
      <c r="BB249" s="37"/>
      <c r="BC249" s="37"/>
      <c r="BD249" s="37"/>
      <c r="BE249" s="37"/>
      <c r="BF249" s="37"/>
      <c r="BG249" s="37"/>
    </row>
    <row r="250" spans="1:59" ht="12.75">
      <c r="A250" s="37"/>
      <c r="B250" s="156" t="s">
        <v>146</v>
      </c>
      <c r="C250" s="158" t="s">
        <v>348</v>
      </c>
      <c r="D250" s="158">
        <v>1</v>
      </c>
      <c r="E250" s="32">
        <f t="shared" si="48"/>
        <v>32</v>
      </c>
      <c r="F250" s="158">
        <v>112168</v>
      </c>
      <c r="G250" s="158" t="s">
        <v>626</v>
      </c>
      <c r="H250" s="158">
        <v>30</v>
      </c>
      <c r="I250" s="36">
        <f t="shared" si="47"/>
        <v>1.1000000000000001</v>
      </c>
      <c r="J250" s="37">
        <f t="shared" si="34"/>
        <v>21</v>
      </c>
      <c r="K250" s="38">
        <f>VLOOKUP(B250,'TINH TOAN'!$A$2:$C$46,3,0)</f>
        <v>523.26</v>
      </c>
      <c r="L250" s="194"/>
      <c r="M250" s="194"/>
      <c r="N250" s="194"/>
      <c r="O250" s="162"/>
      <c r="P250" s="162"/>
      <c r="Q250" s="162"/>
      <c r="R250" s="162"/>
      <c r="S250" s="162"/>
      <c r="T250" s="162"/>
      <c r="U250" s="162"/>
      <c r="V250" s="162"/>
      <c r="W250" s="158">
        <v>4</v>
      </c>
      <c r="X250" s="158">
        <v>4</v>
      </c>
      <c r="Y250" s="158">
        <v>4</v>
      </c>
      <c r="Z250" s="158">
        <v>4</v>
      </c>
      <c r="AA250" s="158">
        <v>4</v>
      </c>
      <c r="AB250" s="158">
        <v>4</v>
      </c>
      <c r="AC250" s="158">
        <v>4</v>
      </c>
      <c r="AD250" s="158">
        <v>4</v>
      </c>
      <c r="AE250" s="212"/>
      <c r="AF250" s="162"/>
      <c r="AG250" s="162"/>
      <c r="AH250" s="162"/>
      <c r="AI250" s="162"/>
      <c r="AJ250" s="162"/>
      <c r="AK250" s="162"/>
      <c r="AL250" s="162"/>
      <c r="AM250" s="162"/>
      <c r="AN250" s="162"/>
      <c r="AO250" s="162"/>
      <c r="AP250" s="162"/>
      <c r="AQ250" s="162"/>
      <c r="AR250" s="37"/>
      <c r="AS250" s="37"/>
      <c r="AT250" s="37"/>
      <c r="AU250" s="37"/>
      <c r="AV250" s="37"/>
      <c r="AW250" s="37"/>
      <c r="AX250" s="37"/>
      <c r="AY250" s="37"/>
      <c r="AZ250" s="37"/>
      <c r="BA250" s="37"/>
      <c r="BB250" s="37"/>
      <c r="BC250" s="37"/>
      <c r="BD250" s="37"/>
      <c r="BE250" s="37"/>
      <c r="BF250" s="37"/>
      <c r="BG250" s="37"/>
    </row>
    <row r="251" spans="1:59" ht="12.75">
      <c r="A251" s="37"/>
      <c r="B251" s="211" t="s">
        <v>26</v>
      </c>
      <c r="C251" s="158" t="s">
        <v>347</v>
      </c>
      <c r="D251" s="158"/>
      <c r="E251" s="32">
        <f t="shared" si="48"/>
        <v>0</v>
      </c>
      <c r="F251" s="158">
        <v>112169</v>
      </c>
      <c r="G251" s="158" t="s">
        <v>626</v>
      </c>
      <c r="H251" s="158">
        <v>60</v>
      </c>
      <c r="I251" s="36">
        <f t="shared" si="47"/>
        <v>1</v>
      </c>
      <c r="J251" s="37">
        <f t="shared" si="34"/>
        <v>0</v>
      </c>
      <c r="K251" s="38">
        <f>VLOOKUP(B251,'TINH TOAN'!$A$2:$C$46,3,0)</f>
        <v>444.85999999999996</v>
      </c>
      <c r="L251" s="194"/>
      <c r="M251" s="194"/>
      <c r="N251" s="194"/>
      <c r="O251" s="162"/>
      <c r="P251" s="162"/>
      <c r="Q251" s="162"/>
      <c r="R251" s="162"/>
      <c r="S251" s="162"/>
      <c r="T251" s="162"/>
      <c r="U251" s="162"/>
      <c r="V251" s="158">
        <v>3</v>
      </c>
      <c r="W251" s="158">
        <v>3</v>
      </c>
      <c r="X251" s="158">
        <v>3</v>
      </c>
      <c r="Y251" s="158">
        <v>3</v>
      </c>
      <c r="Z251" s="158">
        <v>3</v>
      </c>
      <c r="AA251" s="158">
        <v>3</v>
      </c>
      <c r="AB251" s="158">
        <v>3</v>
      </c>
      <c r="AC251" s="158">
        <v>3</v>
      </c>
      <c r="AD251" s="162"/>
      <c r="AE251" s="212"/>
      <c r="AF251" s="162"/>
      <c r="AG251" s="162"/>
      <c r="AH251" s="162"/>
      <c r="AI251" s="162"/>
      <c r="AJ251" s="162"/>
      <c r="AK251" s="162"/>
      <c r="AL251" s="162"/>
      <c r="AM251" s="162"/>
      <c r="AN251" s="162"/>
      <c r="AO251" s="162"/>
      <c r="AP251" s="162"/>
      <c r="AQ251" s="162"/>
      <c r="AR251" s="37"/>
      <c r="AS251" s="37"/>
      <c r="AT251" s="37"/>
      <c r="AU251" s="37"/>
      <c r="AV251" s="37"/>
      <c r="AW251" s="37"/>
      <c r="AX251" s="37"/>
      <c r="AY251" s="37"/>
      <c r="AZ251" s="37"/>
      <c r="BA251" s="37"/>
      <c r="BB251" s="37"/>
      <c r="BC251" s="37"/>
      <c r="BD251" s="37"/>
      <c r="BE251" s="37"/>
      <c r="BF251" s="37"/>
      <c r="BG251" s="37"/>
    </row>
    <row r="252" spans="1:59" ht="12.75">
      <c r="A252" s="37"/>
      <c r="B252" s="211" t="s">
        <v>26</v>
      </c>
      <c r="C252" s="158" t="s">
        <v>348</v>
      </c>
      <c r="D252" s="158">
        <v>1</v>
      </c>
      <c r="E252" s="32">
        <f t="shared" si="48"/>
        <v>32</v>
      </c>
      <c r="F252" s="158">
        <v>112169</v>
      </c>
      <c r="G252" s="158" t="s">
        <v>626</v>
      </c>
      <c r="H252" s="158">
        <v>30</v>
      </c>
      <c r="I252" s="36">
        <f t="shared" si="47"/>
        <v>1.1000000000000001</v>
      </c>
      <c r="J252" s="37">
        <f t="shared" si="34"/>
        <v>21</v>
      </c>
      <c r="K252" s="38">
        <f>VLOOKUP(B252,'TINH TOAN'!$A$2:$C$46,3,0)</f>
        <v>444.85999999999996</v>
      </c>
      <c r="L252" s="194"/>
      <c r="M252" s="194"/>
      <c r="N252" s="194"/>
      <c r="O252" s="162"/>
      <c r="P252" s="162"/>
      <c r="Q252" s="162"/>
      <c r="R252" s="162"/>
      <c r="S252" s="162"/>
      <c r="T252" s="162"/>
      <c r="U252" s="162"/>
      <c r="V252" s="162"/>
      <c r="W252" s="158">
        <v>4</v>
      </c>
      <c r="X252" s="158">
        <v>4</v>
      </c>
      <c r="Y252" s="158">
        <v>4</v>
      </c>
      <c r="Z252" s="158">
        <v>4</v>
      </c>
      <c r="AA252" s="158">
        <v>4</v>
      </c>
      <c r="AB252" s="158">
        <v>4</v>
      </c>
      <c r="AC252" s="158">
        <v>4</v>
      </c>
      <c r="AD252" s="158">
        <v>4</v>
      </c>
      <c r="AE252" s="212"/>
      <c r="AF252" s="162"/>
      <c r="AG252" s="162"/>
      <c r="AH252" s="162"/>
      <c r="AI252" s="162"/>
      <c r="AJ252" s="162"/>
      <c r="AK252" s="162"/>
      <c r="AL252" s="162"/>
      <c r="AM252" s="162"/>
      <c r="AN252" s="162"/>
      <c r="AO252" s="162"/>
      <c r="AP252" s="162"/>
      <c r="AQ252" s="162"/>
      <c r="AR252" s="37"/>
      <c r="AS252" s="37"/>
      <c r="AT252" s="37"/>
      <c r="AU252" s="37"/>
      <c r="AV252" s="37"/>
      <c r="AW252" s="37"/>
      <c r="AX252" s="37"/>
      <c r="AY252" s="37"/>
      <c r="AZ252" s="37"/>
      <c r="BA252" s="37"/>
      <c r="BB252" s="37"/>
      <c r="BC252" s="37"/>
      <c r="BD252" s="37"/>
      <c r="BE252" s="37"/>
      <c r="BF252" s="37"/>
      <c r="BG252" s="37"/>
    </row>
    <row r="253" spans="1:59" ht="12.75">
      <c r="A253" s="37"/>
      <c r="B253" s="211" t="s">
        <v>26</v>
      </c>
      <c r="C253" s="158" t="s">
        <v>348</v>
      </c>
      <c r="D253" s="158">
        <v>1</v>
      </c>
      <c r="E253" s="32">
        <f t="shared" si="48"/>
        <v>32</v>
      </c>
      <c r="F253" s="158">
        <v>112169</v>
      </c>
      <c r="G253" s="158" t="s">
        <v>626</v>
      </c>
      <c r="H253" s="158">
        <v>30</v>
      </c>
      <c r="I253" s="36">
        <f t="shared" si="47"/>
        <v>1.1000000000000001</v>
      </c>
      <c r="J253" s="37">
        <f t="shared" si="34"/>
        <v>21</v>
      </c>
      <c r="K253" s="38">
        <f>VLOOKUP(B253,'TINH TOAN'!$A$2:$C$46,3,0)</f>
        <v>444.85999999999996</v>
      </c>
      <c r="L253" s="194"/>
      <c r="M253" s="194"/>
      <c r="N253" s="194"/>
      <c r="O253" s="162"/>
      <c r="P253" s="162"/>
      <c r="Q253" s="162"/>
      <c r="R253" s="162"/>
      <c r="S253" s="162"/>
      <c r="T253" s="162"/>
      <c r="U253" s="162"/>
      <c r="V253" s="162"/>
      <c r="W253" s="158">
        <v>4</v>
      </c>
      <c r="X253" s="158">
        <v>4</v>
      </c>
      <c r="Y253" s="158">
        <v>4</v>
      </c>
      <c r="Z253" s="158">
        <v>4</v>
      </c>
      <c r="AA253" s="158">
        <v>4</v>
      </c>
      <c r="AB253" s="158">
        <v>4</v>
      </c>
      <c r="AC253" s="158">
        <v>4</v>
      </c>
      <c r="AD253" s="158">
        <v>4</v>
      </c>
      <c r="AE253" s="212"/>
      <c r="AF253" s="162"/>
      <c r="AG253" s="162"/>
      <c r="AH253" s="162"/>
      <c r="AI253" s="162"/>
      <c r="AJ253" s="162"/>
      <c r="AK253" s="162"/>
      <c r="AL253" s="162"/>
      <c r="AM253" s="162"/>
      <c r="AN253" s="162"/>
      <c r="AO253" s="162"/>
      <c r="AP253" s="162"/>
      <c r="AQ253" s="162"/>
      <c r="AR253" s="37"/>
      <c r="AS253" s="37"/>
      <c r="AT253" s="37"/>
      <c r="AU253" s="37"/>
      <c r="AV253" s="37"/>
      <c r="AW253" s="37"/>
      <c r="AX253" s="37"/>
      <c r="AY253" s="37"/>
      <c r="AZ253" s="37"/>
      <c r="BA253" s="37"/>
      <c r="BB253" s="37"/>
      <c r="BC253" s="37"/>
      <c r="BD253" s="37"/>
      <c r="BE253" s="37"/>
      <c r="BF253" s="37"/>
      <c r="BG253" s="37"/>
    </row>
    <row r="254" spans="1:59" ht="12.75">
      <c r="A254" s="37"/>
      <c r="B254" s="156" t="s">
        <v>112</v>
      </c>
      <c r="C254" s="158" t="s">
        <v>347</v>
      </c>
      <c r="D254" s="158"/>
      <c r="E254" s="32">
        <f t="shared" si="48"/>
        <v>0</v>
      </c>
      <c r="F254" s="158">
        <v>113161</v>
      </c>
      <c r="G254" s="158" t="s">
        <v>537</v>
      </c>
      <c r="H254" s="158">
        <v>60</v>
      </c>
      <c r="I254" s="36">
        <f t="shared" si="47"/>
        <v>1</v>
      </c>
      <c r="J254" s="37">
        <f t="shared" si="34"/>
        <v>0</v>
      </c>
      <c r="K254" s="38">
        <f>VLOOKUP(B254,'TINH TOAN'!$A$2:$C$46,3,0)</f>
        <v>63.36</v>
      </c>
      <c r="L254" s="194"/>
      <c r="M254" s="194"/>
      <c r="N254" s="194"/>
      <c r="O254" s="162"/>
      <c r="P254" s="162"/>
      <c r="Q254" s="162"/>
      <c r="R254" s="162"/>
      <c r="S254" s="162"/>
      <c r="T254" s="162"/>
      <c r="U254" s="162"/>
      <c r="V254" s="158">
        <v>3</v>
      </c>
      <c r="W254" s="158">
        <v>3</v>
      </c>
      <c r="X254" s="158">
        <v>3</v>
      </c>
      <c r="Y254" s="158">
        <v>3</v>
      </c>
      <c r="Z254" s="158">
        <v>3</v>
      </c>
      <c r="AA254" s="158">
        <v>3</v>
      </c>
      <c r="AB254" s="158">
        <v>3</v>
      </c>
      <c r="AC254" s="158">
        <v>3</v>
      </c>
      <c r="AD254" s="162"/>
      <c r="AE254" s="212"/>
      <c r="AF254" s="162"/>
      <c r="AG254" s="162"/>
      <c r="AH254" s="162"/>
      <c r="AI254" s="162"/>
      <c r="AJ254" s="162"/>
      <c r="AK254" s="162"/>
      <c r="AL254" s="162"/>
      <c r="AM254" s="162"/>
      <c r="AN254" s="162"/>
      <c r="AO254" s="162"/>
      <c r="AP254" s="162"/>
      <c r="AQ254" s="162"/>
      <c r="AR254" s="37"/>
      <c r="AS254" s="37"/>
      <c r="AT254" s="37"/>
      <c r="AU254" s="37"/>
      <c r="AV254" s="37"/>
      <c r="AW254" s="37"/>
      <c r="AX254" s="37"/>
      <c r="AY254" s="37"/>
      <c r="AZ254" s="37"/>
      <c r="BA254" s="37"/>
      <c r="BB254" s="37"/>
      <c r="BC254" s="37"/>
      <c r="BD254" s="37"/>
      <c r="BE254" s="37"/>
      <c r="BF254" s="37"/>
      <c r="BG254" s="37"/>
    </row>
    <row r="255" spans="1:59" ht="12.75">
      <c r="A255" s="37"/>
      <c r="B255" s="156" t="s">
        <v>112</v>
      </c>
      <c r="C255" s="158" t="s">
        <v>348</v>
      </c>
      <c r="D255" s="158">
        <v>1</v>
      </c>
      <c r="E255" s="32">
        <f t="shared" si="48"/>
        <v>32</v>
      </c>
      <c r="F255" s="158">
        <v>113161</v>
      </c>
      <c r="G255" s="158" t="s">
        <v>537</v>
      </c>
      <c r="H255" s="158">
        <v>35</v>
      </c>
      <c r="I255" s="36">
        <v>1</v>
      </c>
      <c r="J255" s="37">
        <f t="shared" si="34"/>
        <v>19</v>
      </c>
      <c r="K255" s="38">
        <f>VLOOKUP(B255,'TINH TOAN'!$A$2:$C$46,3,0)</f>
        <v>63.36</v>
      </c>
      <c r="L255" s="194"/>
      <c r="M255" s="194"/>
      <c r="N255" s="194"/>
      <c r="O255" s="162"/>
      <c r="P255" s="162"/>
      <c r="Q255" s="162"/>
      <c r="R255" s="162"/>
      <c r="S255" s="162"/>
      <c r="T255" s="162"/>
      <c r="U255" s="162"/>
      <c r="V255" s="162"/>
      <c r="W255" s="158">
        <v>4</v>
      </c>
      <c r="X255" s="158">
        <v>4</v>
      </c>
      <c r="Y255" s="158">
        <v>4</v>
      </c>
      <c r="Z255" s="158">
        <v>4</v>
      </c>
      <c r="AA255" s="158">
        <v>4</v>
      </c>
      <c r="AB255" s="158">
        <v>4</v>
      </c>
      <c r="AC255" s="158">
        <v>4</v>
      </c>
      <c r="AD255" s="158">
        <v>4</v>
      </c>
      <c r="AE255" s="212"/>
      <c r="AF255" s="162"/>
      <c r="AG255" s="162"/>
      <c r="AH255" s="162"/>
      <c r="AI255" s="162"/>
      <c r="AJ255" s="162"/>
      <c r="AK255" s="162"/>
      <c r="AL255" s="162"/>
      <c r="AM255" s="162"/>
      <c r="AN255" s="162"/>
      <c r="AO255" s="162"/>
      <c r="AP255" s="162"/>
      <c r="AQ255" s="162"/>
      <c r="AR255" s="15"/>
      <c r="AS255" s="15"/>
      <c r="AT255" s="15"/>
      <c r="AU255" s="15"/>
      <c r="AV255" s="15"/>
      <c r="AW255" s="15"/>
      <c r="AX255" s="4" t="s">
        <v>25</v>
      </c>
      <c r="AY255" s="4">
        <v>31</v>
      </c>
      <c r="AZ255" s="163"/>
      <c r="BA255" s="4">
        <v>57</v>
      </c>
      <c r="BB255" s="16">
        <v>101131</v>
      </c>
      <c r="BC255" s="16">
        <v>101131</v>
      </c>
      <c r="BD255" s="16" t="e">
        <v>#REF!</v>
      </c>
      <c r="BE255" s="16" t="e">
        <v>#REF!</v>
      </c>
      <c r="BF255" s="16" t="e">
        <v>#REF!</v>
      </c>
      <c r="BG255" s="16">
        <v>211238010</v>
      </c>
    </row>
    <row r="256" spans="1:59" ht="12.75">
      <c r="A256" s="37"/>
      <c r="B256" s="156" t="s">
        <v>117</v>
      </c>
      <c r="C256" s="158" t="s">
        <v>348</v>
      </c>
      <c r="D256" s="158">
        <v>1</v>
      </c>
      <c r="E256" s="32">
        <f t="shared" si="48"/>
        <v>32</v>
      </c>
      <c r="F256" s="158">
        <v>113161</v>
      </c>
      <c r="G256" s="158" t="s">
        <v>537</v>
      </c>
      <c r="H256" s="158">
        <v>30</v>
      </c>
      <c r="I256" s="36">
        <v>1</v>
      </c>
      <c r="J256" s="37">
        <f t="shared" si="34"/>
        <v>19</v>
      </c>
      <c r="K256" s="38">
        <f>VLOOKUP(B256,'TINH TOAN'!$A$2:$C$46,3,0)</f>
        <v>341.7000000000001</v>
      </c>
      <c r="L256" s="194"/>
      <c r="M256" s="194"/>
      <c r="N256" s="194"/>
      <c r="O256" s="162"/>
      <c r="P256" s="162"/>
      <c r="Q256" s="162"/>
      <c r="R256" s="162"/>
      <c r="S256" s="162"/>
      <c r="T256" s="162"/>
      <c r="U256" s="162"/>
      <c r="V256" s="162"/>
      <c r="W256" s="158">
        <v>4</v>
      </c>
      <c r="X256" s="158">
        <v>4</v>
      </c>
      <c r="Y256" s="158">
        <v>4</v>
      </c>
      <c r="Z256" s="158">
        <v>4</v>
      </c>
      <c r="AA256" s="158">
        <v>4</v>
      </c>
      <c r="AB256" s="158">
        <v>4</v>
      </c>
      <c r="AC256" s="158">
        <v>4</v>
      </c>
      <c r="AD256" s="158">
        <v>4</v>
      </c>
      <c r="AE256" s="212"/>
      <c r="AF256" s="162"/>
      <c r="AG256" s="162"/>
      <c r="AH256" s="162"/>
      <c r="AI256" s="162"/>
      <c r="AJ256" s="162"/>
      <c r="AK256" s="162"/>
      <c r="AL256" s="162"/>
      <c r="AM256" s="162"/>
      <c r="AN256" s="162"/>
      <c r="AO256" s="162"/>
      <c r="AP256" s="162"/>
      <c r="AQ256" s="162"/>
      <c r="AR256" s="15"/>
      <c r="AS256" s="15"/>
      <c r="AT256" s="15"/>
      <c r="AU256" s="15"/>
      <c r="AV256" s="15"/>
      <c r="AW256" s="15"/>
      <c r="AX256" s="4" t="s">
        <v>125</v>
      </c>
      <c r="AY256" s="4">
        <v>23</v>
      </c>
      <c r="AZ256" s="163"/>
      <c r="BA256" s="4">
        <v>77</v>
      </c>
      <c r="BB256" s="16">
        <v>101133</v>
      </c>
      <c r="BC256" s="16">
        <v>101133</v>
      </c>
      <c r="BD256" s="16" t="e">
        <v>#REF!</v>
      </c>
      <c r="BE256" s="16" t="e">
        <v>#REF!</v>
      </c>
      <c r="BF256" s="16" t="e">
        <v>#REF!</v>
      </c>
      <c r="BG256" s="16">
        <v>221211010</v>
      </c>
    </row>
    <row r="257" spans="1:59" ht="12.75">
      <c r="A257" s="37"/>
      <c r="B257" s="156"/>
      <c r="C257" s="158" t="s">
        <v>347</v>
      </c>
      <c r="D257" s="158"/>
      <c r="E257" s="32">
        <f t="shared" si="48"/>
        <v>0</v>
      </c>
      <c r="F257" s="158">
        <v>113162</v>
      </c>
      <c r="G257" s="158" t="s">
        <v>567</v>
      </c>
      <c r="H257" s="158">
        <v>60</v>
      </c>
      <c r="I257" s="36">
        <f t="shared" ref="I257:I315" si="49">IF(LEFT(C257,3)="TH ",IF(H257&gt;=36,1.4,IF(H257&gt;=31,1.2,IF(H257&gt;=26,1.1,IF(H257&gt;=25,1,IF(H257&gt;=20,0.85,0.75))))),IF(RIGHT(C257,9)="XÝ nghiÖp",IF(E257&gt;=25,1,IF(E257&gt;=15,0.7,0.5)),IF(E257&gt;=150,1.3,IF(E257&gt;=101,1.2,IF(E257&gt;=61,1.1,1)))))</f>
        <v>1</v>
      </c>
      <c r="J257" s="37">
        <f t="shared" si="34"/>
        <v>0</v>
      </c>
      <c r="K257" s="38" t="e">
        <f>VLOOKUP(B257,'TINH TOAN'!$A$2:$C$46,3,0)</f>
        <v>#N/A</v>
      </c>
      <c r="L257" s="194"/>
      <c r="M257" s="194"/>
      <c r="N257" s="194"/>
      <c r="O257" s="162"/>
      <c r="P257" s="162"/>
      <c r="Q257" s="162"/>
      <c r="R257" s="162"/>
      <c r="S257" s="162"/>
      <c r="T257" s="162"/>
      <c r="U257" s="162"/>
      <c r="V257" s="158">
        <v>3</v>
      </c>
      <c r="W257" s="158">
        <v>3</v>
      </c>
      <c r="X257" s="158">
        <v>3</v>
      </c>
      <c r="Y257" s="158">
        <v>3</v>
      </c>
      <c r="Z257" s="158">
        <v>3</v>
      </c>
      <c r="AA257" s="158">
        <v>3</v>
      </c>
      <c r="AB257" s="158">
        <v>3</v>
      </c>
      <c r="AC257" s="158">
        <v>3</v>
      </c>
      <c r="AD257" s="162"/>
      <c r="AE257" s="212"/>
      <c r="AF257" s="162"/>
      <c r="AG257" s="162"/>
      <c r="AH257" s="162"/>
      <c r="AI257" s="162"/>
      <c r="AJ257" s="162"/>
      <c r="AK257" s="162"/>
      <c r="AL257" s="162"/>
      <c r="AM257" s="162"/>
      <c r="AN257" s="162"/>
      <c r="AO257" s="162"/>
      <c r="AP257" s="162"/>
      <c r="AQ257" s="162"/>
      <c r="AR257" s="15"/>
      <c r="AS257" s="15"/>
      <c r="AT257" s="15"/>
      <c r="AU257" s="15"/>
      <c r="AV257" s="15"/>
      <c r="AW257" s="15"/>
      <c r="AX257" s="4" t="s">
        <v>25</v>
      </c>
      <c r="AY257" s="4">
        <v>24</v>
      </c>
      <c r="AZ257" s="163"/>
      <c r="BA257" s="4">
        <v>120</v>
      </c>
      <c r="BB257" s="16">
        <v>101142</v>
      </c>
      <c r="BC257" s="16">
        <v>101142</v>
      </c>
      <c r="BD257" s="16" t="e">
        <v>#REF!</v>
      </c>
      <c r="BE257" s="16" t="e">
        <v>#REF!</v>
      </c>
      <c r="BF257" s="16" t="e">
        <v>#REF!</v>
      </c>
      <c r="BG257" s="16">
        <v>211560020</v>
      </c>
    </row>
    <row r="258" spans="1:59" ht="12.75">
      <c r="A258" s="37"/>
      <c r="B258" s="156" t="s">
        <v>136</v>
      </c>
      <c r="C258" s="158" t="s">
        <v>348</v>
      </c>
      <c r="D258" s="158">
        <v>1</v>
      </c>
      <c r="E258" s="32">
        <f t="shared" si="48"/>
        <v>32</v>
      </c>
      <c r="F258" s="158">
        <v>113162</v>
      </c>
      <c r="G258" s="158" t="s">
        <v>567</v>
      </c>
      <c r="H258" s="158">
        <v>14</v>
      </c>
      <c r="I258" s="36">
        <f t="shared" si="49"/>
        <v>0.75</v>
      </c>
      <c r="J258" s="37">
        <f t="shared" si="34"/>
        <v>14</v>
      </c>
      <c r="K258" s="38">
        <f>VLOOKUP(B258,'TINH TOAN'!$A$2:$C$46,3,0)</f>
        <v>349.54000000000008</v>
      </c>
      <c r="L258" s="194"/>
      <c r="M258" s="194"/>
      <c r="N258" s="194"/>
      <c r="O258" s="162"/>
      <c r="P258" s="162"/>
      <c r="Q258" s="162"/>
      <c r="R258" s="162"/>
      <c r="S258" s="162"/>
      <c r="T258" s="162"/>
      <c r="U258" s="162"/>
      <c r="V258" s="162"/>
      <c r="W258" s="158">
        <v>4</v>
      </c>
      <c r="X258" s="158">
        <v>4</v>
      </c>
      <c r="Y258" s="158">
        <v>4</v>
      </c>
      <c r="Z258" s="158">
        <v>4</v>
      </c>
      <c r="AA258" s="158">
        <v>4</v>
      </c>
      <c r="AB258" s="158">
        <v>4</v>
      </c>
      <c r="AC258" s="158">
        <v>4</v>
      </c>
      <c r="AD258" s="158">
        <v>4</v>
      </c>
      <c r="AE258" s="212"/>
      <c r="AF258" s="162"/>
      <c r="AG258" s="162"/>
      <c r="AH258" s="162"/>
      <c r="AI258" s="162"/>
      <c r="AJ258" s="162"/>
      <c r="AK258" s="162"/>
      <c r="AL258" s="162"/>
      <c r="AM258" s="162"/>
      <c r="AN258" s="162"/>
      <c r="AO258" s="162"/>
      <c r="AP258" s="162"/>
      <c r="AQ258" s="162"/>
      <c r="AR258" s="15"/>
      <c r="AS258" s="15"/>
      <c r="AT258" s="15"/>
      <c r="AU258" s="15"/>
      <c r="AV258" s="15"/>
      <c r="AW258" s="15"/>
      <c r="AX258" s="4" t="s">
        <v>211</v>
      </c>
      <c r="AY258" s="4">
        <v>60</v>
      </c>
      <c r="AZ258" s="163"/>
      <c r="BA258" s="4">
        <v>1048</v>
      </c>
      <c r="BB258" s="16">
        <v>110152</v>
      </c>
      <c r="BC258" s="16">
        <v>110152</v>
      </c>
      <c r="BD258" s="16" t="e">
        <v>#REF!</v>
      </c>
      <c r="BE258" s="16" t="e">
        <v>#REF!</v>
      </c>
      <c r="BF258" s="16" t="e">
        <v>#REF!</v>
      </c>
      <c r="BG258" s="16">
        <v>211006100</v>
      </c>
    </row>
    <row r="259" spans="1:59" ht="12.75">
      <c r="A259" s="37"/>
      <c r="B259" s="156"/>
      <c r="C259" s="158" t="s">
        <v>347</v>
      </c>
      <c r="D259" s="158"/>
      <c r="E259" s="32">
        <f t="shared" si="48"/>
        <v>0</v>
      </c>
      <c r="F259" s="158">
        <v>114161</v>
      </c>
      <c r="G259" s="158" t="s">
        <v>537</v>
      </c>
      <c r="H259" s="158">
        <v>60</v>
      </c>
      <c r="I259" s="36">
        <f t="shared" si="49"/>
        <v>1</v>
      </c>
      <c r="J259" s="37">
        <f t="shared" si="34"/>
        <v>0</v>
      </c>
      <c r="K259" s="38" t="e">
        <f>VLOOKUP(B259,'TINH TOAN'!$A$2:$C$46,3,0)</f>
        <v>#N/A</v>
      </c>
      <c r="L259" s="194"/>
      <c r="M259" s="194"/>
      <c r="N259" s="194"/>
      <c r="O259" s="162"/>
      <c r="P259" s="162"/>
      <c r="Q259" s="162"/>
      <c r="R259" s="162"/>
      <c r="S259" s="162"/>
      <c r="T259" s="162"/>
      <c r="U259" s="162"/>
      <c r="V259" s="158">
        <v>3</v>
      </c>
      <c r="W259" s="158">
        <v>3</v>
      </c>
      <c r="X259" s="158">
        <v>3</v>
      </c>
      <c r="Y259" s="158">
        <v>3</v>
      </c>
      <c r="Z259" s="158">
        <v>3</v>
      </c>
      <c r="AA259" s="158">
        <v>3</v>
      </c>
      <c r="AB259" s="158">
        <v>3</v>
      </c>
      <c r="AC259" s="158">
        <v>3</v>
      </c>
      <c r="AD259" s="162"/>
      <c r="AE259" s="162"/>
      <c r="AF259" s="162"/>
      <c r="AG259" s="162"/>
      <c r="AH259" s="162"/>
      <c r="AI259" s="162"/>
      <c r="AJ259" s="162"/>
      <c r="AK259" s="162"/>
      <c r="AL259" s="162"/>
      <c r="AM259" s="162"/>
      <c r="AN259" s="162"/>
      <c r="AO259" s="162"/>
      <c r="AP259" s="162"/>
      <c r="AQ259" s="162"/>
      <c r="AR259" s="15"/>
      <c r="AS259" s="15"/>
      <c r="AT259" s="15"/>
      <c r="AU259" s="15"/>
      <c r="AV259" s="15"/>
      <c r="AW259" s="15"/>
      <c r="AX259" s="4" t="s">
        <v>25</v>
      </c>
      <c r="AY259" s="4">
        <v>22</v>
      </c>
      <c r="AZ259" s="163"/>
      <c r="BA259" s="4">
        <v>2090</v>
      </c>
      <c r="BB259" s="16">
        <v>601131</v>
      </c>
      <c r="BC259" s="16">
        <v>601131</v>
      </c>
      <c r="BD259" s="16" t="s">
        <v>568</v>
      </c>
      <c r="BE259" s="16" t="s">
        <v>619</v>
      </c>
      <c r="BF259" s="16" t="e">
        <v>#REF!</v>
      </c>
      <c r="BG259" s="16">
        <v>212247010</v>
      </c>
    </row>
    <row r="260" spans="1:59" ht="12.75">
      <c r="A260" s="37"/>
      <c r="B260" s="156" t="s">
        <v>136</v>
      </c>
      <c r="C260" s="158" t="s">
        <v>348</v>
      </c>
      <c r="D260" s="158">
        <v>1</v>
      </c>
      <c r="E260" s="32">
        <f t="shared" si="48"/>
        <v>32</v>
      </c>
      <c r="F260" s="158">
        <v>114161</v>
      </c>
      <c r="G260" s="158" t="s">
        <v>537</v>
      </c>
      <c r="H260" s="158">
        <v>27</v>
      </c>
      <c r="I260" s="36">
        <f t="shared" si="49"/>
        <v>1.1000000000000001</v>
      </c>
      <c r="J260" s="37">
        <f t="shared" si="34"/>
        <v>21</v>
      </c>
      <c r="K260" s="38">
        <f>VLOOKUP(B260,'TINH TOAN'!$A$2:$C$46,3,0)</f>
        <v>349.54000000000008</v>
      </c>
      <c r="L260" s="194"/>
      <c r="M260" s="194"/>
      <c r="N260" s="68" t="s">
        <v>506</v>
      </c>
      <c r="O260" s="162"/>
      <c r="P260" s="162"/>
      <c r="Q260" s="162"/>
      <c r="R260" s="162"/>
      <c r="S260" s="162"/>
      <c r="T260" s="162"/>
      <c r="U260" s="162"/>
      <c r="V260" s="162"/>
      <c r="W260" s="158">
        <v>4</v>
      </c>
      <c r="X260" s="158">
        <v>4</v>
      </c>
      <c r="Y260" s="158">
        <v>4</v>
      </c>
      <c r="Z260" s="158">
        <v>4</v>
      </c>
      <c r="AA260" s="158">
        <v>4</v>
      </c>
      <c r="AB260" s="158">
        <v>4</v>
      </c>
      <c r="AC260" s="158">
        <v>4</v>
      </c>
      <c r="AD260" s="158">
        <v>4</v>
      </c>
      <c r="AE260" s="162"/>
      <c r="AF260" s="162"/>
      <c r="AG260" s="162"/>
      <c r="AH260" s="162"/>
      <c r="AI260" s="162"/>
      <c r="AJ260" s="162"/>
      <c r="AK260" s="162"/>
      <c r="AL260" s="162"/>
      <c r="AM260" s="162"/>
      <c r="AN260" s="162"/>
      <c r="AO260" s="162"/>
      <c r="AP260" s="162"/>
      <c r="AQ260" s="162"/>
      <c r="AR260" s="15"/>
      <c r="AS260" s="15"/>
      <c r="AT260" s="15"/>
      <c r="AU260" s="15"/>
      <c r="AV260" s="15"/>
      <c r="AW260" s="15"/>
      <c r="AX260" s="4" t="s">
        <v>25</v>
      </c>
      <c r="AY260" s="4">
        <v>25</v>
      </c>
      <c r="AZ260" s="163"/>
      <c r="BA260" s="4">
        <v>2116</v>
      </c>
      <c r="BB260" s="16">
        <v>601151</v>
      </c>
      <c r="BC260" s="16">
        <v>601151</v>
      </c>
      <c r="BD260" s="16" t="s">
        <v>568</v>
      </c>
      <c r="BE260" s="16">
        <v>0</v>
      </c>
      <c r="BF260" s="16" t="e">
        <v>#REF!</v>
      </c>
      <c r="BG260" s="16">
        <v>212151010</v>
      </c>
    </row>
    <row r="261" spans="1:59" ht="12.75">
      <c r="A261" s="37"/>
      <c r="B261" s="156" t="s">
        <v>117</v>
      </c>
      <c r="C261" s="158" t="s">
        <v>348</v>
      </c>
      <c r="D261" s="158">
        <v>1</v>
      </c>
      <c r="E261" s="32">
        <v>32</v>
      </c>
      <c r="F261" s="158">
        <v>114161</v>
      </c>
      <c r="G261" s="158" t="s">
        <v>537</v>
      </c>
      <c r="H261" s="158">
        <v>30</v>
      </c>
      <c r="I261" s="36">
        <f t="shared" si="49"/>
        <v>1.1000000000000001</v>
      </c>
      <c r="J261" s="37">
        <f t="shared" si="34"/>
        <v>21</v>
      </c>
      <c r="K261" s="38">
        <f>VLOOKUP(B261,'TINH TOAN'!$A$2:$C$46,3,0)</f>
        <v>341.7000000000001</v>
      </c>
      <c r="L261" s="194"/>
      <c r="M261" s="194"/>
      <c r="N261" s="68" t="s">
        <v>506</v>
      </c>
      <c r="O261" s="162"/>
      <c r="P261" s="162"/>
      <c r="Q261" s="162"/>
      <c r="R261" s="162"/>
      <c r="S261" s="162"/>
      <c r="T261" s="162"/>
      <c r="U261" s="162"/>
      <c r="V261" s="162"/>
      <c r="W261" s="158">
        <v>4</v>
      </c>
      <c r="X261" s="158">
        <v>4</v>
      </c>
      <c r="Y261" s="158">
        <v>4</v>
      </c>
      <c r="Z261" s="158">
        <v>4</v>
      </c>
      <c r="AA261" s="158">
        <v>4</v>
      </c>
      <c r="AB261" s="158">
        <v>4</v>
      </c>
      <c r="AC261" s="158">
        <v>4</v>
      </c>
      <c r="AD261" s="158">
        <v>4</v>
      </c>
      <c r="AE261" s="162"/>
      <c r="AF261" s="162"/>
      <c r="AG261" s="162"/>
      <c r="AH261" s="162"/>
      <c r="AI261" s="162"/>
      <c r="AJ261" s="162"/>
      <c r="AK261" s="162"/>
      <c r="AL261" s="162"/>
      <c r="AM261" s="162"/>
      <c r="AN261" s="162"/>
      <c r="AO261" s="162"/>
      <c r="AP261" s="162"/>
      <c r="AQ261" s="162"/>
      <c r="AR261" s="15"/>
      <c r="AS261" s="15"/>
      <c r="AT261" s="15"/>
      <c r="AU261" s="15"/>
      <c r="AV261" s="15"/>
      <c r="AW261" s="15"/>
      <c r="AX261" s="4"/>
      <c r="AY261" s="4"/>
      <c r="AZ261" s="163"/>
      <c r="BA261" s="4"/>
      <c r="BB261" s="16"/>
      <c r="BC261" s="16"/>
      <c r="BD261" s="16"/>
      <c r="BE261" s="16"/>
      <c r="BF261" s="16"/>
      <c r="BG261" s="16"/>
    </row>
    <row r="262" spans="1:59" ht="12.75">
      <c r="A262" s="37"/>
      <c r="B262" s="156" t="s">
        <v>149</v>
      </c>
      <c r="C262" s="158" t="s">
        <v>347</v>
      </c>
      <c r="D262" s="158"/>
      <c r="E262" s="32">
        <f t="shared" ref="E262:E263" si="50">IF(LEFT(C262,3)="TH ",D262*32,D262*22.5)</f>
        <v>0</v>
      </c>
      <c r="F262" s="158">
        <v>114162</v>
      </c>
      <c r="G262" s="158" t="s">
        <v>537</v>
      </c>
      <c r="H262" s="158">
        <v>27</v>
      </c>
      <c r="I262" s="36">
        <f t="shared" si="49"/>
        <v>1</v>
      </c>
      <c r="J262" s="37">
        <f t="shared" si="34"/>
        <v>0</v>
      </c>
      <c r="K262" s="38">
        <f>VLOOKUP(B262,'TINH TOAN'!$A$2:$C$46,3,0)</f>
        <v>346.82</v>
      </c>
      <c r="L262" s="194"/>
      <c r="M262" s="194"/>
      <c r="N262" s="194"/>
      <c r="O262" s="162"/>
      <c r="P262" s="162"/>
      <c r="Q262" s="162"/>
      <c r="R262" s="162"/>
      <c r="S262" s="162"/>
      <c r="T262" s="162"/>
      <c r="U262" s="162"/>
      <c r="V262" s="158">
        <v>3</v>
      </c>
      <c r="W262" s="158">
        <v>3</v>
      </c>
      <c r="X262" s="158">
        <v>3</v>
      </c>
      <c r="Y262" s="158">
        <v>3</v>
      </c>
      <c r="Z262" s="158">
        <v>3</v>
      </c>
      <c r="AA262" s="158">
        <v>3</v>
      </c>
      <c r="AB262" s="158">
        <v>3</v>
      </c>
      <c r="AC262" s="158">
        <v>3</v>
      </c>
      <c r="AD262" s="162"/>
      <c r="AE262" s="162"/>
      <c r="AF262" s="162"/>
      <c r="AG262" s="162"/>
      <c r="AH262" s="162"/>
      <c r="AI262" s="162"/>
      <c r="AJ262" s="162"/>
      <c r="AK262" s="162"/>
      <c r="AL262" s="162"/>
      <c r="AM262" s="162"/>
      <c r="AN262" s="162"/>
      <c r="AO262" s="162"/>
      <c r="AP262" s="162"/>
      <c r="AQ262" s="162"/>
      <c r="AR262" s="15"/>
      <c r="AS262" s="15"/>
      <c r="AT262" s="15"/>
      <c r="AU262" s="15"/>
      <c r="AV262" s="15"/>
      <c r="AW262" s="15"/>
      <c r="AX262" s="4"/>
      <c r="AY262" s="4"/>
      <c r="AZ262" s="163"/>
      <c r="BA262" s="4"/>
      <c r="BB262" s="16"/>
      <c r="BC262" s="16"/>
      <c r="BD262" s="16"/>
      <c r="BE262" s="16"/>
      <c r="BF262" s="16"/>
      <c r="BG262" s="16"/>
    </row>
    <row r="263" spans="1:59" ht="12.75">
      <c r="A263" s="37"/>
      <c r="B263" s="156" t="s">
        <v>136</v>
      </c>
      <c r="C263" s="158" t="s">
        <v>348</v>
      </c>
      <c r="D263" s="158">
        <v>1</v>
      </c>
      <c r="E263" s="32">
        <f t="shared" si="50"/>
        <v>32</v>
      </c>
      <c r="F263" s="158">
        <v>114162</v>
      </c>
      <c r="G263" s="158" t="s">
        <v>537</v>
      </c>
      <c r="H263" s="158">
        <v>27</v>
      </c>
      <c r="I263" s="36">
        <f t="shared" si="49"/>
        <v>1.1000000000000001</v>
      </c>
      <c r="J263" s="37">
        <f t="shared" si="34"/>
        <v>21</v>
      </c>
      <c r="K263" s="38">
        <f>VLOOKUP(B263,'TINH TOAN'!$A$2:$C$46,3,0)</f>
        <v>349.54000000000008</v>
      </c>
      <c r="L263" s="194"/>
      <c r="M263" s="194"/>
      <c r="N263" s="194"/>
      <c r="O263" s="162"/>
      <c r="P263" s="162"/>
      <c r="Q263" s="162"/>
      <c r="R263" s="162"/>
      <c r="S263" s="162"/>
      <c r="T263" s="162"/>
      <c r="U263" s="162"/>
      <c r="V263" s="162"/>
      <c r="W263" s="158">
        <v>4</v>
      </c>
      <c r="X263" s="158">
        <v>4</v>
      </c>
      <c r="Y263" s="158">
        <v>4</v>
      </c>
      <c r="Z263" s="158">
        <v>4</v>
      </c>
      <c r="AA263" s="158">
        <v>4</v>
      </c>
      <c r="AB263" s="158">
        <v>4</v>
      </c>
      <c r="AC263" s="158">
        <v>4</v>
      </c>
      <c r="AD263" s="158">
        <v>4</v>
      </c>
      <c r="AE263" s="162"/>
      <c r="AF263" s="162"/>
      <c r="AG263" s="162"/>
      <c r="AH263" s="162"/>
      <c r="AI263" s="162"/>
      <c r="AJ263" s="162"/>
      <c r="AK263" s="162"/>
      <c r="AL263" s="162"/>
      <c r="AM263" s="162"/>
      <c r="AN263" s="162"/>
      <c r="AO263" s="162"/>
      <c r="AP263" s="162"/>
      <c r="AQ263" s="162"/>
      <c r="AR263" s="37"/>
      <c r="AS263" s="37"/>
      <c r="AT263" s="37"/>
      <c r="AU263" s="37"/>
      <c r="AV263" s="37"/>
      <c r="AW263" s="37"/>
      <c r="AX263" s="37"/>
      <c r="AY263" s="37"/>
      <c r="AZ263" s="37"/>
      <c r="BA263" s="37"/>
      <c r="BB263" s="37"/>
      <c r="BC263" s="37"/>
      <c r="BD263" s="37"/>
      <c r="BE263" s="37"/>
      <c r="BF263" s="37"/>
      <c r="BG263" s="37"/>
    </row>
    <row r="264" spans="1:59" ht="12.75">
      <c r="A264" s="37"/>
      <c r="B264" s="156"/>
      <c r="C264" s="158" t="s">
        <v>348</v>
      </c>
      <c r="D264" s="158"/>
      <c r="E264" s="32"/>
      <c r="F264" s="158">
        <v>114162</v>
      </c>
      <c r="G264" s="158" t="s">
        <v>537</v>
      </c>
      <c r="H264" s="158">
        <v>27</v>
      </c>
      <c r="I264" s="36">
        <f t="shared" si="49"/>
        <v>1.1000000000000001</v>
      </c>
      <c r="J264" s="37">
        <f t="shared" si="34"/>
        <v>0</v>
      </c>
      <c r="K264" s="38" t="e">
        <f>VLOOKUP(B264,'TINH TOAN'!$A$2:$C$46,3,0)</f>
        <v>#N/A</v>
      </c>
      <c r="L264" s="194"/>
      <c r="M264" s="194"/>
      <c r="N264" s="194"/>
      <c r="O264" s="162"/>
      <c r="P264" s="162"/>
      <c r="Q264" s="162"/>
      <c r="R264" s="162"/>
      <c r="S264" s="162"/>
      <c r="T264" s="162"/>
      <c r="U264" s="162"/>
      <c r="V264" s="162"/>
      <c r="W264" s="158">
        <v>4</v>
      </c>
      <c r="X264" s="158">
        <v>4</v>
      </c>
      <c r="Y264" s="158">
        <v>4</v>
      </c>
      <c r="Z264" s="158">
        <v>4</v>
      </c>
      <c r="AA264" s="158">
        <v>4</v>
      </c>
      <c r="AB264" s="158">
        <v>4</v>
      </c>
      <c r="AC264" s="158">
        <v>4</v>
      </c>
      <c r="AD264" s="158">
        <v>4</v>
      </c>
      <c r="AE264" s="162"/>
      <c r="AF264" s="162"/>
      <c r="AG264" s="162"/>
      <c r="AH264" s="162"/>
      <c r="AI264" s="162"/>
      <c r="AJ264" s="162"/>
      <c r="AK264" s="162"/>
      <c r="AL264" s="162"/>
      <c r="AM264" s="162"/>
      <c r="AN264" s="162"/>
      <c r="AO264" s="162"/>
      <c r="AP264" s="162"/>
      <c r="AQ264" s="162"/>
      <c r="AR264" s="37"/>
      <c r="AS264" s="37"/>
      <c r="AT264" s="37"/>
      <c r="AU264" s="37"/>
      <c r="AV264" s="37"/>
      <c r="AW264" s="37"/>
      <c r="AX264" s="37"/>
      <c r="AY264" s="37"/>
      <c r="AZ264" s="37"/>
      <c r="BA264" s="37"/>
      <c r="BB264" s="37"/>
      <c r="BC264" s="37"/>
      <c r="BD264" s="37"/>
      <c r="BE264" s="37"/>
      <c r="BF264" s="37"/>
      <c r="BG264" s="37"/>
    </row>
    <row r="265" spans="1:59" ht="12.75">
      <c r="A265" s="37"/>
      <c r="B265" s="156" t="s">
        <v>149</v>
      </c>
      <c r="C265" s="158" t="s">
        <v>347</v>
      </c>
      <c r="D265" s="158"/>
      <c r="E265" s="32">
        <f t="shared" ref="E265:E268" si="51">IF(LEFT(C265,3)="TH ",D265*32,D265*22.5)</f>
        <v>0</v>
      </c>
      <c r="F265" s="158">
        <v>114163</v>
      </c>
      <c r="G265" s="158" t="s">
        <v>567</v>
      </c>
      <c r="H265" s="158">
        <v>60</v>
      </c>
      <c r="I265" s="36">
        <f t="shared" si="49"/>
        <v>1</v>
      </c>
      <c r="J265" s="37">
        <f t="shared" si="34"/>
        <v>0</v>
      </c>
      <c r="K265" s="38">
        <f>VLOOKUP(B265,'TINH TOAN'!$A$2:$C$46,3,0)</f>
        <v>346.82</v>
      </c>
      <c r="L265" s="194"/>
      <c r="M265" s="194"/>
      <c r="N265" s="194"/>
      <c r="O265" s="162"/>
      <c r="P265" s="162"/>
      <c r="Q265" s="162"/>
      <c r="R265" s="162"/>
      <c r="S265" s="162"/>
      <c r="T265" s="162"/>
      <c r="U265" s="162"/>
      <c r="V265" s="158">
        <v>5</v>
      </c>
      <c r="W265" s="158">
        <v>5</v>
      </c>
      <c r="X265" s="158">
        <v>5</v>
      </c>
      <c r="Y265" s="158">
        <v>5</v>
      </c>
      <c r="Z265" s="158">
        <v>5</v>
      </c>
      <c r="AA265" s="158">
        <v>5</v>
      </c>
      <c r="AB265" s="158">
        <v>5</v>
      </c>
      <c r="AC265" s="158">
        <v>5</v>
      </c>
      <c r="AD265" s="162"/>
      <c r="AE265" s="162"/>
      <c r="AF265" s="162"/>
      <c r="AG265" s="162"/>
      <c r="AH265" s="162"/>
      <c r="AI265" s="162"/>
      <c r="AJ265" s="162"/>
      <c r="AK265" s="162"/>
      <c r="AL265" s="162"/>
      <c r="AM265" s="162"/>
      <c r="AN265" s="162"/>
      <c r="AO265" s="162"/>
      <c r="AP265" s="162"/>
      <c r="AQ265" s="162"/>
      <c r="AR265" s="37"/>
      <c r="AS265" s="37"/>
      <c r="AT265" s="37"/>
      <c r="AU265" s="37"/>
      <c r="AV265" s="37"/>
      <c r="AW265" s="37"/>
      <c r="AX265" s="37"/>
      <c r="AY265" s="37"/>
      <c r="AZ265" s="37"/>
      <c r="BA265" s="37"/>
      <c r="BB265" s="37"/>
      <c r="BC265" s="37"/>
      <c r="BD265" s="37"/>
      <c r="BE265" s="37"/>
      <c r="BF265" s="37"/>
      <c r="BG265" s="37"/>
    </row>
    <row r="266" spans="1:59" ht="12.75">
      <c r="A266" s="37"/>
      <c r="B266" s="156" t="s">
        <v>149</v>
      </c>
      <c r="C266" s="158" t="s">
        <v>348</v>
      </c>
      <c r="D266" s="158">
        <v>1</v>
      </c>
      <c r="E266" s="32">
        <f t="shared" si="51"/>
        <v>32</v>
      </c>
      <c r="F266" s="158">
        <v>114163</v>
      </c>
      <c r="G266" s="158" t="s">
        <v>567</v>
      </c>
      <c r="H266" s="158">
        <v>30</v>
      </c>
      <c r="I266" s="36">
        <f t="shared" si="49"/>
        <v>1.1000000000000001</v>
      </c>
      <c r="J266" s="37">
        <f t="shared" si="34"/>
        <v>21</v>
      </c>
      <c r="K266" s="38">
        <f>VLOOKUP(B266,'TINH TOAN'!$A$2:$C$46,3,0)</f>
        <v>346.82</v>
      </c>
      <c r="L266" s="194"/>
      <c r="M266" s="194"/>
      <c r="N266" s="194"/>
      <c r="O266" s="162"/>
      <c r="P266" s="162"/>
      <c r="Q266" s="162"/>
      <c r="R266" s="162"/>
      <c r="S266" s="162"/>
      <c r="T266" s="162"/>
      <c r="U266" s="162"/>
      <c r="V266" s="158">
        <v>5</v>
      </c>
      <c r="W266" s="158">
        <v>5</v>
      </c>
      <c r="X266" s="158">
        <v>5</v>
      </c>
      <c r="Y266" s="158">
        <v>5</v>
      </c>
      <c r="Z266" s="158">
        <v>5</v>
      </c>
      <c r="AA266" s="158">
        <v>5</v>
      </c>
      <c r="AB266" s="158">
        <v>5</v>
      </c>
      <c r="AC266" s="158">
        <v>5</v>
      </c>
      <c r="AD266" s="162"/>
      <c r="AE266" s="162"/>
      <c r="AF266" s="162"/>
      <c r="AG266" s="162"/>
      <c r="AH266" s="162"/>
      <c r="AI266" s="162"/>
      <c r="AJ266" s="162"/>
      <c r="AK266" s="162"/>
      <c r="AL266" s="162"/>
      <c r="AM266" s="162"/>
      <c r="AN266" s="162"/>
      <c r="AO266" s="162"/>
      <c r="AP266" s="162"/>
      <c r="AQ266" s="162"/>
      <c r="AR266" s="37"/>
      <c r="AS266" s="37"/>
      <c r="AT266" s="37"/>
      <c r="AU266" s="37"/>
      <c r="AV266" s="37"/>
      <c r="AW266" s="37"/>
      <c r="AX266" s="37"/>
      <c r="AY266" s="37"/>
      <c r="AZ266" s="37"/>
      <c r="BA266" s="37"/>
      <c r="BB266" s="37"/>
      <c r="BC266" s="37"/>
      <c r="BD266" s="37"/>
      <c r="BE266" s="37"/>
      <c r="BF266" s="37"/>
      <c r="BG266" s="37"/>
    </row>
    <row r="267" spans="1:59" ht="12.75">
      <c r="A267" s="37"/>
      <c r="B267" s="156" t="s">
        <v>149</v>
      </c>
      <c r="C267" s="158" t="s">
        <v>348</v>
      </c>
      <c r="D267" s="158">
        <v>1</v>
      </c>
      <c r="E267" s="32">
        <f t="shared" si="51"/>
        <v>32</v>
      </c>
      <c r="F267" s="158">
        <v>114163</v>
      </c>
      <c r="G267" s="158" t="s">
        <v>567</v>
      </c>
      <c r="H267" s="158">
        <v>30</v>
      </c>
      <c r="I267" s="36">
        <f t="shared" si="49"/>
        <v>1.1000000000000001</v>
      </c>
      <c r="J267" s="37">
        <f t="shared" si="34"/>
        <v>21</v>
      </c>
      <c r="K267" s="38">
        <f>VLOOKUP(B267,'TINH TOAN'!$A$2:$C$46,3,0)</f>
        <v>346.82</v>
      </c>
      <c r="L267" s="194"/>
      <c r="M267" s="194"/>
      <c r="N267" s="194"/>
      <c r="O267" s="162"/>
      <c r="P267" s="162"/>
      <c r="Q267" s="162"/>
      <c r="R267" s="162"/>
      <c r="S267" s="162"/>
      <c r="T267" s="162"/>
      <c r="U267" s="162"/>
      <c r="V267" s="158">
        <v>5</v>
      </c>
      <c r="W267" s="158">
        <v>5</v>
      </c>
      <c r="X267" s="158">
        <v>5</v>
      </c>
      <c r="Y267" s="158">
        <v>5</v>
      </c>
      <c r="Z267" s="158">
        <v>5</v>
      </c>
      <c r="AA267" s="158">
        <v>5</v>
      </c>
      <c r="AB267" s="158">
        <v>5</v>
      </c>
      <c r="AC267" s="158">
        <v>5</v>
      </c>
      <c r="AD267" s="162"/>
      <c r="AE267" s="162"/>
      <c r="AF267" s="162"/>
      <c r="AG267" s="162"/>
      <c r="AH267" s="162"/>
      <c r="AI267" s="162"/>
      <c r="AJ267" s="162"/>
      <c r="AK267" s="162"/>
      <c r="AL267" s="162"/>
      <c r="AM267" s="162"/>
      <c r="AN267" s="162"/>
      <c r="AO267" s="162"/>
      <c r="AP267" s="162"/>
      <c r="AQ267" s="162"/>
      <c r="AR267" s="37"/>
      <c r="AS267" s="37"/>
      <c r="AT267" s="37"/>
      <c r="AU267" s="37"/>
      <c r="AV267" s="37"/>
      <c r="AW267" s="37"/>
      <c r="AX267" s="37"/>
      <c r="AY267" s="37"/>
      <c r="AZ267" s="37"/>
      <c r="BA267" s="37"/>
      <c r="BB267" s="37"/>
      <c r="BC267" s="37"/>
      <c r="BD267" s="37"/>
      <c r="BE267" s="37"/>
      <c r="BF267" s="37"/>
      <c r="BG267" s="37"/>
    </row>
    <row r="268" spans="1:59" ht="12.75">
      <c r="A268" s="37"/>
      <c r="B268" s="156" t="s">
        <v>627</v>
      </c>
      <c r="C268" s="158" t="s">
        <v>347</v>
      </c>
      <c r="D268" s="158"/>
      <c r="E268" s="32">
        <f t="shared" si="51"/>
        <v>0</v>
      </c>
      <c r="F268" s="158">
        <v>115161</v>
      </c>
      <c r="G268" s="158" t="s">
        <v>626</v>
      </c>
      <c r="H268" s="158">
        <v>60</v>
      </c>
      <c r="I268" s="36">
        <f t="shared" si="49"/>
        <v>1</v>
      </c>
      <c r="J268" s="37">
        <f t="shared" si="34"/>
        <v>0</v>
      </c>
      <c r="K268" s="38" t="e">
        <f>VLOOKUP(B268,'TINH TOAN'!$A$2:$C$46,3,0)</f>
        <v>#N/A</v>
      </c>
      <c r="L268" s="194"/>
      <c r="M268" s="194"/>
      <c r="N268" s="194"/>
      <c r="O268" s="162"/>
      <c r="P268" s="162"/>
      <c r="Q268" s="162"/>
      <c r="R268" s="162"/>
      <c r="S268" s="162"/>
      <c r="T268" s="162"/>
      <c r="U268" s="162"/>
      <c r="V268" s="158">
        <v>3</v>
      </c>
      <c r="W268" s="158">
        <v>3</v>
      </c>
      <c r="X268" s="158">
        <v>3</v>
      </c>
      <c r="Y268" s="158">
        <v>3</v>
      </c>
      <c r="Z268" s="158">
        <v>3</v>
      </c>
      <c r="AA268" s="158">
        <v>3</v>
      </c>
      <c r="AB268" s="158">
        <v>3</v>
      </c>
      <c r="AC268" s="158">
        <v>3</v>
      </c>
      <c r="AD268" s="162"/>
      <c r="AE268" s="162"/>
      <c r="AF268" s="162"/>
      <c r="AG268" s="162"/>
      <c r="AH268" s="162"/>
      <c r="AI268" s="162"/>
      <c r="AJ268" s="162"/>
      <c r="AK268" s="162"/>
      <c r="AL268" s="162"/>
      <c r="AM268" s="162"/>
      <c r="AN268" s="162"/>
      <c r="AO268" s="162"/>
      <c r="AP268" s="162"/>
      <c r="AQ268" s="162"/>
      <c r="AR268" s="37"/>
      <c r="AS268" s="37"/>
      <c r="AT268" s="37"/>
      <c r="AU268" s="37"/>
      <c r="AV268" s="37"/>
      <c r="AW268" s="37"/>
      <c r="AX268" s="37"/>
      <c r="AY268" s="37"/>
      <c r="AZ268" s="37"/>
      <c r="BA268" s="37"/>
      <c r="BB268" s="37"/>
      <c r="BC268" s="37"/>
      <c r="BD268" s="37"/>
      <c r="BE268" s="37"/>
      <c r="BF268" s="37"/>
      <c r="BG268" s="37"/>
    </row>
    <row r="269" spans="1:59" ht="12.75">
      <c r="A269" s="37"/>
      <c r="B269" s="156" t="s">
        <v>627</v>
      </c>
      <c r="C269" s="158" t="s">
        <v>348</v>
      </c>
      <c r="D269" s="158">
        <v>1</v>
      </c>
      <c r="E269" s="32"/>
      <c r="F269" s="158">
        <v>115161</v>
      </c>
      <c r="G269" s="158" t="s">
        <v>626</v>
      </c>
      <c r="H269" s="158">
        <v>30</v>
      </c>
      <c r="I269" s="36">
        <f t="shared" si="49"/>
        <v>1.1000000000000001</v>
      </c>
      <c r="J269" s="37">
        <f t="shared" si="34"/>
        <v>0</v>
      </c>
      <c r="K269" s="38" t="e">
        <f>VLOOKUP(B269,'TINH TOAN'!$A$2:$C$46,3,0)</f>
        <v>#N/A</v>
      </c>
      <c r="L269" s="194"/>
      <c r="M269" s="194"/>
      <c r="N269" s="194"/>
      <c r="O269" s="162"/>
      <c r="P269" s="162"/>
      <c r="Q269" s="162"/>
      <c r="R269" s="162"/>
      <c r="S269" s="162"/>
      <c r="T269" s="162"/>
      <c r="U269" s="162"/>
      <c r="V269" s="162"/>
      <c r="W269" s="158">
        <v>4</v>
      </c>
      <c r="X269" s="158">
        <v>4</v>
      </c>
      <c r="Y269" s="158">
        <v>4</v>
      </c>
      <c r="Z269" s="158">
        <v>4</v>
      </c>
      <c r="AA269" s="158">
        <v>4</v>
      </c>
      <c r="AB269" s="158">
        <v>4</v>
      </c>
      <c r="AC269" s="158">
        <v>4</v>
      </c>
      <c r="AD269" s="158">
        <v>4</v>
      </c>
      <c r="AE269" s="162"/>
      <c r="AF269" s="162"/>
      <c r="AG269" s="162"/>
      <c r="AH269" s="162"/>
      <c r="AI269" s="162"/>
      <c r="AJ269" s="162"/>
      <c r="AK269" s="162"/>
      <c r="AL269" s="162"/>
      <c r="AM269" s="162"/>
      <c r="AN269" s="162"/>
      <c r="AO269" s="162"/>
      <c r="AP269" s="162"/>
      <c r="AQ269" s="162"/>
      <c r="AR269" s="15"/>
      <c r="AS269" s="15"/>
      <c r="AT269" s="15"/>
      <c r="AU269" s="15"/>
      <c r="AV269" s="15"/>
      <c r="AW269" s="15"/>
      <c r="AX269" s="4" t="s">
        <v>125</v>
      </c>
      <c r="AY269" s="4">
        <v>16</v>
      </c>
      <c r="AZ269" s="163"/>
      <c r="BA269" s="4">
        <v>33</v>
      </c>
      <c r="BB269" s="16">
        <v>101123</v>
      </c>
      <c r="BC269" s="16">
        <v>101123</v>
      </c>
      <c r="BD269" s="16" t="e">
        <v>#REF!</v>
      </c>
      <c r="BE269" s="16" t="e">
        <v>#REF!</v>
      </c>
      <c r="BF269" s="16" t="e">
        <v>#REF!</v>
      </c>
      <c r="BG269" s="16">
        <v>221411010</v>
      </c>
    </row>
    <row r="270" spans="1:59" ht="12.75">
      <c r="A270" s="37"/>
      <c r="B270" s="156" t="s">
        <v>627</v>
      </c>
      <c r="C270" s="158" t="s">
        <v>348</v>
      </c>
      <c r="D270" s="158">
        <v>1</v>
      </c>
      <c r="E270" s="32"/>
      <c r="F270" s="158">
        <v>115161</v>
      </c>
      <c r="G270" s="158" t="s">
        <v>626</v>
      </c>
      <c r="H270" s="158">
        <v>30</v>
      </c>
      <c r="I270" s="36">
        <f t="shared" si="49"/>
        <v>1.1000000000000001</v>
      </c>
      <c r="J270" s="37">
        <f t="shared" si="34"/>
        <v>0</v>
      </c>
      <c r="K270" s="38" t="e">
        <f>VLOOKUP(B270,'TINH TOAN'!$A$2:$C$46,3,0)</f>
        <v>#N/A</v>
      </c>
      <c r="L270" s="194"/>
      <c r="M270" s="194"/>
      <c r="N270" s="194"/>
      <c r="O270" s="162"/>
      <c r="P270" s="162"/>
      <c r="Q270" s="162"/>
      <c r="R270" s="162"/>
      <c r="S270" s="162"/>
      <c r="T270" s="162"/>
      <c r="U270" s="162"/>
      <c r="V270" s="162"/>
      <c r="W270" s="158">
        <v>4</v>
      </c>
      <c r="X270" s="158">
        <v>4</v>
      </c>
      <c r="Y270" s="158">
        <v>4</v>
      </c>
      <c r="Z270" s="158">
        <v>4</v>
      </c>
      <c r="AA270" s="158">
        <v>4</v>
      </c>
      <c r="AB270" s="158">
        <v>4</v>
      </c>
      <c r="AC270" s="158">
        <v>4</v>
      </c>
      <c r="AD270" s="158">
        <v>4</v>
      </c>
      <c r="AE270" s="162"/>
      <c r="AF270" s="162"/>
      <c r="AG270" s="162"/>
      <c r="AH270" s="162"/>
      <c r="AI270" s="162"/>
      <c r="AJ270" s="162"/>
      <c r="AK270" s="162"/>
      <c r="AL270" s="162"/>
      <c r="AM270" s="162"/>
      <c r="AN270" s="162"/>
      <c r="AO270" s="162"/>
      <c r="AP270" s="162"/>
      <c r="AQ270" s="162"/>
      <c r="AR270" s="15"/>
      <c r="AS270" s="15"/>
      <c r="AT270" s="15"/>
      <c r="AU270" s="15"/>
      <c r="AV270" s="15"/>
      <c r="AW270" s="15"/>
      <c r="AX270" s="4" t="s">
        <v>25</v>
      </c>
      <c r="AY270" s="4">
        <v>12</v>
      </c>
      <c r="AZ270" s="163"/>
      <c r="BA270" s="4">
        <v>44</v>
      </c>
      <c r="BB270" s="16">
        <v>101124</v>
      </c>
      <c r="BC270" s="16">
        <v>101124</v>
      </c>
      <c r="BD270" s="16" t="e">
        <v>#REF!</v>
      </c>
      <c r="BE270" s="16" t="e">
        <v>#REF!</v>
      </c>
      <c r="BF270" s="16" t="e">
        <v>#REF!</v>
      </c>
      <c r="BG270" s="16">
        <v>211456020</v>
      </c>
    </row>
    <row r="271" spans="1:59" ht="12.75">
      <c r="A271" s="37"/>
      <c r="B271" s="156" t="s">
        <v>627</v>
      </c>
      <c r="C271" s="158" t="s">
        <v>348</v>
      </c>
      <c r="D271" s="158">
        <v>1</v>
      </c>
      <c r="E271" s="32"/>
      <c r="F271" s="158">
        <v>116161</v>
      </c>
      <c r="G271" s="158" t="s">
        <v>626</v>
      </c>
      <c r="H271" s="158">
        <v>30</v>
      </c>
      <c r="I271" s="36">
        <f t="shared" si="49"/>
        <v>1.1000000000000001</v>
      </c>
      <c r="J271" s="37">
        <f t="shared" si="34"/>
        <v>0</v>
      </c>
      <c r="K271" s="38" t="e">
        <f>VLOOKUP(B271,'TINH TOAN'!$A$2:$C$46,3,0)</f>
        <v>#N/A</v>
      </c>
      <c r="L271" s="194"/>
      <c r="M271" s="194"/>
      <c r="N271" s="194"/>
      <c r="O271" s="162"/>
      <c r="P271" s="162"/>
      <c r="Q271" s="162"/>
      <c r="R271" s="162"/>
      <c r="S271" s="162"/>
      <c r="T271" s="162"/>
      <c r="U271" s="162"/>
      <c r="V271" s="162"/>
      <c r="W271" s="158">
        <v>4</v>
      </c>
      <c r="X271" s="158">
        <v>4</v>
      </c>
      <c r="Y271" s="158">
        <v>4</v>
      </c>
      <c r="Z271" s="158">
        <v>4</v>
      </c>
      <c r="AA271" s="158">
        <v>4</v>
      </c>
      <c r="AB271" s="158">
        <v>4</v>
      </c>
      <c r="AC271" s="158">
        <v>4</v>
      </c>
      <c r="AD271" s="158">
        <v>4</v>
      </c>
      <c r="AE271" s="162"/>
      <c r="AF271" s="162"/>
      <c r="AG271" s="162"/>
      <c r="AH271" s="162"/>
      <c r="AI271" s="162"/>
      <c r="AJ271" s="162"/>
      <c r="AK271" s="162"/>
      <c r="AL271" s="162"/>
      <c r="AM271" s="162"/>
      <c r="AN271" s="162"/>
      <c r="AO271" s="162"/>
      <c r="AP271" s="162"/>
      <c r="AQ271" s="162"/>
      <c r="AR271" s="15"/>
      <c r="AS271" s="15"/>
      <c r="AT271" s="15"/>
      <c r="AU271" s="15"/>
      <c r="AV271" s="15"/>
      <c r="AW271" s="15"/>
      <c r="AX271" s="15"/>
      <c r="AY271" s="15"/>
      <c r="AZ271" s="163"/>
      <c r="BA271" s="15"/>
      <c r="BB271" s="108"/>
      <c r="BC271" s="108"/>
      <c r="BD271" s="108"/>
      <c r="BE271" s="108"/>
      <c r="BF271" s="108"/>
      <c r="BG271" s="108"/>
    </row>
    <row r="272" spans="1:59" ht="12.75">
      <c r="A272" s="37"/>
      <c r="B272" s="156" t="s">
        <v>627</v>
      </c>
      <c r="C272" s="158" t="s">
        <v>348</v>
      </c>
      <c r="D272" s="158">
        <v>1</v>
      </c>
      <c r="E272" s="32"/>
      <c r="F272" s="158">
        <v>116161</v>
      </c>
      <c r="G272" s="158" t="s">
        <v>626</v>
      </c>
      <c r="H272" s="158">
        <v>30</v>
      </c>
      <c r="I272" s="36">
        <f t="shared" si="49"/>
        <v>1.1000000000000001</v>
      </c>
      <c r="J272" s="37">
        <f t="shared" si="34"/>
        <v>0</v>
      </c>
      <c r="K272" s="38" t="e">
        <f>VLOOKUP(B272,'TINH TOAN'!$A$2:$C$46,3,0)</f>
        <v>#N/A</v>
      </c>
      <c r="L272" s="194"/>
      <c r="M272" s="194"/>
      <c r="N272" s="194"/>
      <c r="O272" s="162"/>
      <c r="P272" s="162"/>
      <c r="Q272" s="162"/>
      <c r="R272" s="162"/>
      <c r="S272" s="162"/>
      <c r="T272" s="162"/>
      <c r="U272" s="162"/>
      <c r="V272" s="162"/>
      <c r="W272" s="158">
        <v>4</v>
      </c>
      <c r="X272" s="158">
        <v>4</v>
      </c>
      <c r="Y272" s="158">
        <v>4</v>
      </c>
      <c r="Z272" s="158">
        <v>4</v>
      </c>
      <c r="AA272" s="158">
        <v>4</v>
      </c>
      <c r="AB272" s="158">
        <v>4</v>
      </c>
      <c r="AC272" s="158">
        <v>4</v>
      </c>
      <c r="AD272" s="158">
        <v>4</v>
      </c>
      <c r="AE272" s="162"/>
      <c r="AF272" s="162"/>
      <c r="AG272" s="162"/>
      <c r="AH272" s="162"/>
      <c r="AI272" s="162"/>
      <c r="AJ272" s="162"/>
      <c r="AK272" s="162"/>
      <c r="AL272" s="162"/>
      <c r="AM272" s="162"/>
      <c r="AN272" s="162"/>
      <c r="AO272" s="162"/>
      <c r="AP272" s="162"/>
      <c r="AQ272" s="162"/>
      <c r="AR272" s="15"/>
      <c r="AS272" s="15"/>
      <c r="AT272" s="15"/>
      <c r="AU272" s="15"/>
      <c r="AV272" s="15"/>
      <c r="AW272" s="15"/>
      <c r="AX272" s="4" t="s">
        <v>25</v>
      </c>
      <c r="AY272" s="4">
        <v>12</v>
      </c>
      <c r="AZ272" s="163"/>
      <c r="BA272" s="4">
        <v>45</v>
      </c>
      <c r="BB272" s="16">
        <v>101124</v>
      </c>
      <c r="BC272" s="16">
        <v>101124</v>
      </c>
      <c r="BD272" s="16" t="e">
        <v>#REF!</v>
      </c>
      <c r="BE272" s="16" t="e">
        <v>#REF!</v>
      </c>
      <c r="BF272" s="16" t="e">
        <v>#REF!</v>
      </c>
      <c r="BG272" s="16">
        <v>211897020</v>
      </c>
    </row>
    <row r="273" spans="1:59" ht="12.75">
      <c r="A273" s="37"/>
      <c r="B273" s="156" t="s">
        <v>77</v>
      </c>
      <c r="C273" s="158" t="s">
        <v>291</v>
      </c>
      <c r="D273" s="158">
        <v>2</v>
      </c>
      <c r="E273" s="32">
        <f t="shared" ref="E273:E291" si="52">IF(LEFT(C273,3)="TH ",D273*32,D273*22.5)</f>
        <v>45</v>
      </c>
      <c r="F273" s="158">
        <v>201151</v>
      </c>
      <c r="G273" s="158" t="s">
        <v>537</v>
      </c>
      <c r="H273" s="158">
        <v>16</v>
      </c>
      <c r="I273" s="36">
        <f t="shared" si="49"/>
        <v>1</v>
      </c>
      <c r="J273" s="37">
        <f t="shared" si="34"/>
        <v>40</v>
      </c>
      <c r="K273" s="38">
        <f>VLOOKUP(B273,'TINH TOAN'!$A$2:$C$46,3,0)</f>
        <v>384.72</v>
      </c>
      <c r="L273" s="194"/>
      <c r="M273" s="194"/>
      <c r="N273" s="194"/>
      <c r="O273" s="162"/>
      <c r="P273" s="162"/>
      <c r="Q273" s="162"/>
      <c r="R273" s="158">
        <v>11</v>
      </c>
      <c r="S273" s="158">
        <v>11</v>
      </c>
      <c r="T273" s="158">
        <v>11</v>
      </c>
      <c r="U273" s="158">
        <v>11</v>
      </c>
      <c r="V273" s="162"/>
      <c r="W273" s="162"/>
      <c r="X273" s="162"/>
      <c r="Y273" s="162"/>
      <c r="Z273" s="162"/>
      <c r="AA273" s="162"/>
      <c r="AB273" s="162"/>
      <c r="AC273" s="162"/>
      <c r="AD273" s="162"/>
      <c r="AE273" s="162"/>
      <c r="AF273" s="162"/>
      <c r="AG273" s="162"/>
      <c r="AH273" s="162"/>
      <c r="AI273" s="162"/>
      <c r="AJ273" s="162"/>
      <c r="AK273" s="162"/>
      <c r="AL273" s="162"/>
      <c r="AM273" s="162"/>
      <c r="AN273" s="162"/>
      <c r="AO273" s="162"/>
      <c r="AP273" s="162"/>
      <c r="AQ273" s="162"/>
      <c r="AR273" s="15"/>
      <c r="AS273" s="15"/>
      <c r="AT273" s="15"/>
      <c r="AU273" s="15"/>
      <c r="AV273" s="15"/>
      <c r="AW273" s="15"/>
      <c r="AX273" s="4" t="s">
        <v>164</v>
      </c>
      <c r="AY273" s="4">
        <v>61</v>
      </c>
      <c r="AZ273" s="163"/>
      <c r="BA273" s="4">
        <v>60</v>
      </c>
      <c r="BB273" s="16">
        <v>101131</v>
      </c>
      <c r="BC273" s="16">
        <v>101131</v>
      </c>
      <c r="BD273" s="16" t="e">
        <v>#REF!</v>
      </c>
      <c r="BE273" s="16" t="e">
        <v>#REF!</v>
      </c>
      <c r="BF273" s="16" t="e">
        <v>#REF!</v>
      </c>
      <c r="BG273" s="16">
        <v>231009010</v>
      </c>
    </row>
    <row r="274" spans="1:59" ht="12.75">
      <c r="A274" s="37"/>
      <c r="B274" s="156" t="s">
        <v>77</v>
      </c>
      <c r="C274" s="158" t="s">
        <v>299</v>
      </c>
      <c r="D274" s="158">
        <v>1</v>
      </c>
      <c r="E274" s="32">
        <f t="shared" si="52"/>
        <v>32</v>
      </c>
      <c r="F274" s="158">
        <v>201151</v>
      </c>
      <c r="G274" s="158" t="s">
        <v>537</v>
      </c>
      <c r="H274" s="158">
        <v>16</v>
      </c>
      <c r="I274" s="36">
        <f t="shared" si="49"/>
        <v>0.75</v>
      </c>
      <c r="J274" s="37">
        <f t="shared" si="34"/>
        <v>14</v>
      </c>
      <c r="K274" s="38">
        <f>VLOOKUP(B274,'TINH TOAN'!$A$2:$C$46,3,0)</f>
        <v>384.72</v>
      </c>
      <c r="L274" s="194"/>
      <c r="M274" s="194"/>
      <c r="N274" s="194"/>
      <c r="O274" s="162"/>
      <c r="P274" s="162"/>
      <c r="Q274" s="162"/>
      <c r="R274" s="158">
        <v>8</v>
      </c>
      <c r="S274" s="158">
        <v>8</v>
      </c>
      <c r="T274" s="158">
        <v>8</v>
      </c>
      <c r="U274" s="158">
        <v>8</v>
      </c>
      <c r="V274" s="162"/>
      <c r="W274" s="162"/>
      <c r="X274" s="162"/>
      <c r="Y274" s="162"/>
      <c r="Z274" s="162"/>
      <c r="AA274" s="162"/>
      <c r="AB274" s="162"/>
      <c r="AC274" s="162"/>
      <c r="AD274" s="162"/>
      <c r="AE274" s="162"/>
      <c r="AF274" s="162"/>
      <c r="AG274" s="162"/>
      <c r="AH274" s="162"/>
      <c r="AI274" s="162"/>
      <c r="AJ274" s="162"/>
      <c r="AK274" s="162"/>
      <c r="AL274" s="162"/>
      <c r="AM274" s="162"/>
      <c r="AN274" s="162"/>
      <c r="AO274" s="162"/>
      <c r="AP274" s="162"/>
      <c r="AQ274" s="162"/>
      <c r="AR274" s="15"/>
      <c r="AS274" s="15"/>
      <c r="AT274" s="15"/>
      <c r="AU274" s="15"/>
      <c r="AV274" s="15"/>
      <c r="AW274" s="15"/>
      <c r="AX274" s="4" t="s">
        <v>25</v>
      </c>
      <c r="AY274" s="4">
        <v>23</v>
      </c>
      <c r="AZ274" s="163"/>
      <c r="BA274" s="4">
        <v>105</v>
      </c>
      <c r="BB274" s="16">
        <v>101141</v>
      </c>
      <c r="BC274" s="16">
        <v>101141</v>
      </c>
      <c r="BD274" s="16" t="e">
        <v>#REF!</v>
      </c>
      <c r="BE274" s="16" t="e">
        <v>#REF!</v>
      </c>
      <c r="BF274" s="16" t="e">
        <v>#REF!</v>
      </c>
      <c r="BG274" s="16">
        <v>211235010</v>
      </c>
    </row>
    <row r="275" spans="1:59" ht="12.75">
      <c r="A275" s="37"/>
      <c r="B275" s="156" t="s">
        <v>140</v>
      </c>
      <c r="C275" s="158" t="s">
        <v>310</v>
      </c>
      <c r="D275" s="158">
        <v>4</v>
      </c>
      <c r="E275" s="32">
        <f t="shared" si="52"/>
        <v>90</v>
      </c>
      <c r="F275" s="158">
        <v>201151</v>
      </c>
      <c r="G275" s="158" t="s">
        <v>537</v>
      </c>
      <c r="H275" s="176">
        <v>8</v>
      </c>
      <c r="I275" s="36">
        <f t="shared" si="49"/>
        <v>1.1000000000000001</v>
      </c>
      <c r="J275" s="37">
        <f t="shared" si="34"/>
        <v>16</v>
      </c>
      <c r="K275" s="38">
        <f>VLOOKUP(B275,'TINH TOAN'!$A$2:$C$46,3,0)</f>
        <v>117</v>
      </c>
      <c r="L275" s="194"/>
      <c r="M275" s="194"/>
      <c r="N275" s="194"/>
      <c r="O275" s="162"/>
      <c r="P275" s="158" t="s">
        <v>134</v>
      </c>
      <c r="Q275" s="162"/>
      <c r="R275" s="162"/>
      <c r="S275" s="162"/>
      <c r="T275" s="162"/>
      <c r="U275" s="162"/>
      <c r="V275" s="162"/>
      <c r="W275" s="162"/>
      <c r="X275" s="162"/>
      <c r="Y275" s="162"/>
      <c r="Z275" s="162"/>
      <c r="AA275" s="162"/>
      <c r="AB275" s="162"/>
      <c r="AC275" s="162"/>
      <c r="AD275" s="162"/>
      <c r="AE275" s="162"/>
      <c r="AF275" s="162"/>
      <c r="AG275" s="162"/>
      <c r="AH275" s="162"/>
      <c r="AI275" s="162"/>
      <c r="AJ275" s="162"/>
      <c r="AK275" s="162"/>
      <c r="AL275" s="162"/>
      <c r="AM275" s="162"/>
      <c r="AN275" s="162"/>
      <c r="AO275" s="162"/>
      <c r="AP275" s="162"/>
      <c r="AQ275" s="162"/>
      <c r="AR275" s="15"/>
      <c r="AS275" s="15"/>
      <c r="AT275" s="15"/>
      <c r="AU275" s="15"/>
      <c r="AV275" s="15"/>
      <c r="AW275" s="15"/>
      <c r="AX275" s="4" t="s">
        <v>211</v>
      </c>
      <c r="AY275" s="4">
        <v>62</v>
      </c>
      <c r="AZ275" s="163"/>
      <c r="BA275" s="4">
        <v>107</v>
      </c>
      <c r="BB275" s="16">
        <v>101141</v>
      </c>
      <c r="BC275" s="16">
        <v>101141</v>
      </c>
      <c r="BD275" s="16" t="e">
        <v>#REF!</v>
      </c>
      <c r="BE275" s="16" t="e">
        <v>#REF!</v>
      </c>
      <c r="BF275" s="16" t="e">
        <v>#REF!</v>
      </c>
      <c r="BG275" s="16">
        <v>291001010</v>
      </c>
    </row>
    <row r="276" spans="1:59" ht="12.75">
      <c r="A276" s="37"/>
      <c r="B276" s="156" t="s">
        <v>140</v>
      </c>
      <c r="C276" s="158" t="s">
        <v>633</v>
      </c>
      <c r="D276" s="158">
        <v>2</v>
      </c>
      <c r="E276" s="32">
        <f t="shared" si="52"/>
        <v>45</v>
      </c>
      <c r="F276" s="158">
        <v>201151</v>
      </c>
      <c r="G276" s="158" t="s">
        <v>537</v>
      </c>
      <c r="H276" s="158">
        <v>16</v>
      </c>
      <c r="I276" s="36">
        <f t="shared" si="49"/>
        <v>1</v>
      </c>
      <c r="J276" s="37">
        <f t="shared" si="34"/>
        <v>40</v>
      </c>
      <c r="K276" s="38">
        <f>VLOOKUP(B276,'TINH TOAN'!$A$2:$C$46,3,0)</f>
        <v>117</v>
      </c>
      <c r="L276" s="194"/>
      <c r="M276" s="194"/>
      <c r="N276" s="194"/>
      <c r="O276" s="162"/>
      <c r="P276" s="162"/>
      <c r="Q276" s="162"/>
      <c r="R276" s="162"/>
      <c r="S276" s="162"/>
      <c r="T276" s="162"/>
      <c r="U276" s="162"/>
      <c r="V276" s="162"/>
      <c r="W276" s="158">
        <v>11</v>
      </c>
      <c r="X276" s="158">
        <v>11</v>
      </c>
      <c r="Y276" s="158">
        <v>11</v>
      </c>
      <c r="Z276" s="158">
        <v>11</v>
      </c>
      <c r="AA276" s="162"/>
      <c r="AB276" s="162"/>
      <c r="AC276" s="162"/>
      <c r="AD276" s="162"/>
      <c r="AE276" s="162"/>
      <c r="AF276" s="162"/>
      <c r="AG276" s="162"/>
      <c r="AH276" s="162"/>
      <c r="AI276" s="162"/>
      <c r="AJ276" s="162"/>
      <c r="AK276" s="162"/>
      <c r="AL276" s="162"/>
      <c r="AM276" s="162"/>
      <c r="AN276" s="162"/>
      <c r="AO276" s="162"/>
      <c r="AP276" s="162"/>
      <c r="AQ276" s="162"/>
      <c r="AR276" s="15"/>
      <c r="AS276" s="15"/>
      <c r="AT276" s="15"/>
      <c r="AU276" s="15"/>
      <c r="AV276" s="15"/>
      <c r="AW276" s="15"/>
      <c r="AX276" s="4" t="s">
        <v>211</v>
      </c>
      <c r="AY276" s="4">
        <v>62</v>
      </c>
      <c r="AZ276" s="163"/>
      <c r="BA276" s="4">
        <v>107</v>
      </c>
      <c r="BB276" s="16">
        <v>101141</v>
      </c>
      <c r="BC276" s="16">
        <v>101141</v>
      </c>
      <c r="BD276" s="16" t="e">
        <v>#REF!</v>
      </c>
      <c r="BE276" s="16" t="e">
        <v>#REF!</v>
      </c>
      <c r="BF276" s="16" t="e">
        <v>#REF!</v>
      </c>
      <c r="BG276" s="16">
        <v>291001010</v>
      </c>
    </row>
    <row r="277" spans="1:59" ht="12.75">
      <c r="A277" s="37"/>
      <c r="B277" s="156" t="s">
        <v>140</v>
      </c>
      <c r="C277" s="158" t="s">
        <v>634</v>
      </c>
      <c r="D277" s="158">
        <v>1</v>
      </c>
      <c r="E277" s="32">
        <f t="shared" si="52"/>
        <v>32</v>
      </c>
      <c r="F277" s="158">
        <v>201151</v>
      </c>
      <c r="G277" s="158" t="s">
        <v>537</v>
      </c>
      <c r="H277" s="158">
        <v>16</v>
      </c>
      <c r="I277" s="36">
        <f t="shared" si="49"/>
        <v>0.75</v>
      </c>
      <c r="J277" s="37">
        <f t="shared" si="34"/>
        <v>14</v>
      </c>
      <c r="K277" s="38">
        <f>VLOOKUP(B277,'TINH TOAN'!$A$2:$C$46,3,0)</f>
        <v>117</v>
      </c>
      <c r="L277" s="194"/>
      <c r="M277" s="194"/>
      <c r="N277" s="194"/>
      <c r="O277" s="162"/>
      <c r="P277" s="162"/>
      <c r="Q277" s="162"/>
      <c r="R277" s="162"/>
      <c r="S277" s="162"/>
      <c r="T277" s="162"/>
      <c r="U277" s="162"/>
      <c r="V277" s="162"/>
      <c r="W277" s="158">
        <v>8</v>
      </c>
      <c r="X277" s="158">
        <v>8</v>
      </c>
      <c r="Y277" s="158">
        <v>8</v>
      </c>
      <c r="Z277" s="158">
        <v>8</v>
      </c>
      <c r="AA277" s="162"/>
      <c r="AB277" s="162"/>
      <c r="AC277" s="162"/>
      <c r="AD277" s="162"/>
      <c r="AE277" s="162"/>
      <c r="AF277" s="162"/>
      <c r="AG277" s="162"/>
      <c r="AH277" s="162"/>
      <c r="AI277" s="162"/>
      <c r="AJ277" s="162"/>
      <c r="AK277" s="162"/>
      <c r="AL277" s="162"/>
      <c r="AM277" s="162"/>
      <c r="AN277" s="162"/>
      <c r="AO277" s="162"/>
      <c r="AP277" s="162"/>
      <c r="AQ277" s="162"/>
      <c r="AR277" s="15"/>
      <c r="AS277" s="15"/>
      <c r="AT277" s="15"/>
      <c r="AU277" s="15"/>
      <c r="AV277" s="15"/>
      <c r="AW277" s="15"/>
      <c r="AX277" s="4" t="s">
        <v>211</v>
      </c>
      <c r="AY277" s="4">
        <v>62</v>
      </c>
      <c r="AZ277" s="163"/>
      <c r="BA277" s="4">
        <v>107</v>
      </c>
      <c r="BB277" s="16">
        <v>101141</v>
      </c>
      <c r="BC277" s="16">
        <v>101141</v>
      </c>
      <c r="BD277" s="16" t="e">
        <v>#REF!</v>
      </c>
      <c r="BE277" s="16" t="e">
        <v>#REF!</v>
      </c>
      <c r="BF277" s="16" t="e">
        <v>#REF!</v>
      </c>
      <c r="BG277" s="16">
        <v>291001010</v>
      </c>
    </row>
    <row r="278" spans="1:59" ht="12.75">
      <c r="A278" s="37"/>
      <c r="B278" s="156" t="s">
        <v>142</v>
      </c>
      <c r="C278" s="158" t="s">
        <v>310</v>
      </c>
      <c r="D278" s="158">
        <v>4</v>
      </c>
      <c r="E278" s="32">
        <f t="shared" si="52"/>
        <v>90</v>
      </c>
      <c r="F278" s="158">
        <v>201151</v>
      </c>
      <c r="G278" s="158" t="s">
        <v>537</v>
      </c>
      <c r="H278" s="176">
        <v>8</v>
      </c>
      <c r="I278" s="36">
        <f t="shared" si="49"/>
        <v>1.1000000000000001</v>
      </c>
      <c r="J278" s="37">
        <f t="shared" si="34"/>
        <v>16</v>
      </c>
      <c r="K278" s="38">
        <f>VLOOKUP(B278,'TINH TOAN'!$A$2:$C$46,3,0)</f>
        <v>0</v>
      </c>
      <c r="L278" s="194"/>
      <c r="M278" s="194"/>
      <c r="N278" s="194"/>
      <c r="O278" s="162"/>
      <c r="P278" s="158" t="s">
        <v>134</v>
      </c>
      <c r="Q278" s="162"/>
      <c r="R278" s="162"/>
      <c r="S278" s="162"/>
      <c r="T278" s="162"/>
      <c r="U278" s="162"/>
      <c r="V278" s="162"/>
      <c r="W278" s="162"/>
      <c r="X278" s="162"/>
      <c r="Y278" s="162"/>
      <c r="Z278" s="162"/>
      <c r="AA278" s="162"/>
      <c r="AB278" s="162"/>
      <c r="AC278" s="162"/>
      <c r="AD278" s="162"/>
      <c r="AE278" s="162"/>
      <c r="AF278" s="162"/>
      <c r="AG278" s="162"/>
      <c r="AH278" s="162"/>
      <c r="AI278" s="162"/>
      <c r="AJ278" s="162"/>
      <c r="AK278" s="162"/>
      <c r="AL278" s="162"/>
      <c r="AM278" s="162"/>
      <c r="AN278" s="162"/>
      <c r="AO278" s="162"/>
      <c r="AP278" s="162"/>
      <c r="AQ278" s="162"/>
      <c r="AR278" s="15"/>
      <c r="AS278" s="15"/>
      <c r="AT278" s="15"/>
      <c r="AU278" s="15"/>
      <c r="AV278" s="15"/>
      <c r="AW278" s="15"/>
      <c r="AX278" s="4" t="s">
        <v>211</v>
      </c>
      <c r="AY278" s="4">
        <v>62</v>
      </c>
      <c r="AZ278" s="163"/>
      <c r="BA278" s="4">
        <v>107</v>
      </c>
      <c r="BB278" s="16">
        <v>101141</v>
      </c>
      <c r="BC278" s="16">
        <v>101141</v>
      </c>
      <c r="BD278" s="16" t="e">
        <v>#REF!</v>
      </c>
      <c r="BE278" s="16" t="e">
        <v>#REF!</v>
      </c>
      <c r="BF278" s="16" t="e">
        <v>#REF!</v>
      </c>
      <c r="BG278" s="16">
        <v>291001010</v>
      </c>
    </row>
    <row r="279" spans="1:59" ht="12.75">
      <c r="A279" s="37"/>
      <c r="B279" s="156" t="s">
        <v>146</v>
      </c>
      <c r="C279" s="158" t="s">
        <v>635</v>
      </c>
      <c r="D279" s="158">
        <v>2</v>
      </c>
      <c r="E279" s="32">
        <f t="shared" si="52"/>
        <v>45</v>
      </c>
      <c r="F279" s="158">
        <v>201151</v>
      </c>
      <c r="G279" s="158" t="s">
        <v>537</v>
      </c>
      <c r="H279" s="158">
        <v>16</v>
      </c>
      <c r="I279" s="36">
        <f t="shared" si="49"/>
        <v>1</v>
      </c>
      <c r="J279" s="37">
        <f t="shared" si="34"/>
        <v>40</v>
      </c>
      <c r="K279" s="38">
        <f>VLOOKUP(B279,'TINH TOAN'!$A$2:$C$46,3,0)</f>
        <v>523.26</v>
      </c>
      <c r="L279" s="194"/>
      <c r="M279" s="194"/>
      <c r="N279" s="194"/>
      <c r="O279" s="162"/>
      <c r="P279" s="162"/>
      <c r="Q279" s="162"/>
      <c r="R279" s="162"/>
      <c r="S279" s="162"/>
      <c r="T279" s="162"/>
      <c r="U279" s="162"/>
      <c r="V279" s="162"/>
      <c r="W279" s="162"/>
      <c r="X279" s="162"/>
      <c r="Y279" s="162"/>
      <c r="Z279" s="162"/>
      <c r="AA279" s="162"/>
      <c r="AB279" s="158">
        <v>11</v>
      </c>
      <c r="AC279" s="158">
        <v>11</v>
      </c>
      <c r="AD279" s="158">
        <v>11</v>
      </c>
      <c r="AE279" s="158">
        <v>11</v>
      </c>
      <c r="AF279" s="162"/>
      <c r="AG279" s="158" t="s">
        <v>636</v>
      </c>
      <c r="AH279" s="158" t="s">
        <v>636</v>
      </c>
      <c r="AI279" s="162"/>
      <c r="AJ279" s="158" t="s">
        <v>636</v>
      </c>
      <c r="AK279" s="162"/>
      <c r="AL279" s="201"/>
      <c r="AM279" s="201"/>
      <c r="AN279" s="201"/>
      <c r="AO279" s="201"/>
      <c r="AP279" s="201"/>
      <c r="AQ279" s="201"/>
      <c r="AR279" s="199"/>
      <c r="AS279" s="199"/>
      <c r="AT279" s="199"/>
      <c r="AU279" s="199"/>
      <c r="AV279" s="199"/>
      <c r="AW279" s="199"/>
      <c r="AX279" s="38"/>
      <c r="AY279" s="38"/>
      <c r="AZ279" s="205"/>
      <c r="BA279" s="38"/>
      <c r="BB279" s="198"/>
      <c r="BC279" s="198"/>
      <c r="BD279" s="198"/>
      <c r="BE279" s="198"/>
      <c r="BF279" s="198"/>
      <c r="BG279" s="198"/>
    </row>
    <row r="280" spans="1:59" ht="12.75">
      <c r="A280" s="37"/>
      <c r="B280" s="156" t="s">
        <v>146</v>
      </c>
      <c r="C280" s="158" t="s">
        <v>637</v>
      </c>
      <c r="D280" s="158">
        <v>1</v>
      </c>
      <c r="E280" s="32">
        <f t="shared" si="52"/>
        <v>32</v>
      </c>
      <c r="F280" s="158">
        <v>201151</v>
      </c>
      <c r="G280" s="158" t="s">
        <v>537</v>
      </c>
      <c r="H280" s="158">
        <v>16</v>
      </c>
      <c r="I280" s="36">
        <f t="shared" si="49"/>
        <v>0.75</v>
      </c>
      <c r="J280" s="37">
        <f t="shared" si="34"/>
        <v>14</v>
      </c>
      <c r="K280" s="38">
        <f>VLOOKUP(B280,'TINH TOAN'!$A$2:$C$46,3,0)</f>
        <v>523.26</v>
      </c>
      <c r="L280" s="194"/>
      <c r="M280" s="194"/>
      <c r="N280" s="194"/>
      <c r="O280" s="162"/>
      <c r="P280" s="162"/>
      <c r="Q280" s="162"/>
      <c r="R280" s="162"/>
      <c r="S280" s="162"/>
      <c r="T280" s="162"/>
      <c r="U280" s="162"/>
      <c r="V280" s="162"/>
      <c r="W280" s="162"/>
      <c r="X280" s="162"/>
      <c r="Y280" s="162"/>
      <c r="Z280" s="162"/>
      <c r="AA280" s="162"/>
      <c r="AB280" s="158">
        <v>8</v>
      </c>
      <c r="AC280" s="158">
        <v>8</v>
      </c>
      <c r="AD280" s="158">
        <v>8</v>
      </c>
      <c r="AE280" s="158">
        <v>8</v>
      </c>
      <c r="AF280" s="162"/>
      <c r="AG280" s="158" t="s">
        <v>636</v>
      </c>
      <c r="AH280" s="158" t="s">
        <v>636</v>
      </c>
      <c r="AI280" s="162"/>
      <c r="AJ280" s="158" t="s">
        <v>636</v>
      </c>
      <c r="AK280" s="162"/>
      <c r="AL280" s="162"/>
      <c r="AM280" s="162"/>
      <c r="AN280" s="162"/>
      <c r="AO280" s="162"/>
      <c r="AP280" s="162"/>
      <c r="AQ280" s="162"/>
      <c r="AR280" s="15"/>
      <c r="AS280" s="15"/>
      <c r="AT280" s="15"/>
      <c r="AU280" s="15"/>
      <c r="AV280" s="15"/>
      <c r="AW280" s="15"/>
      <c r="AX280" s="4" t="s">
        <v>164</v>
      </c>
      <c r="AY280" s="4">
        <v>35</v>
      </c>
      <c r="AZ280" s="163"/>
      <c r="BA280" s="4">
        <v>20</v>
      </c>
      <c r="BB280" s="16">
        <v>101122</v>
      </c>
      <c r="BC280" s="16">
        <v>101122</v>
      </c>
      <c r="BD280" s="16" t="e">
        <v>#REF!</v>
      </c>
      <c r="BE280" s="16" t="e">
        <v>#REF!</v>
      </c>
      <c r="BF280" s="16" t="e">
        <v>#REF!</v>
      </c>
      <c r="BG280" s="16">
        <v>231011010</v>
      </c>
    </row>
    <row r="281" spans="1:59" ht="12.75">
      <c r="A281" s="37"/>
      <c r="B281" s="156" t="s">
        <v>158</v>
      </c>
      <c r="C281" s="158" t="s">
        <v>427</v>
      </c>
      <c r="D281" s="158">
        <v>2</v>
      </c>
      <c r="E281" s="32">
        <f t="shared" si="52"/>
        <v>45</v>
      </c>
      <c r="F281" s="158">
        <v>601141</v>
      </c>
      <c r="G281" s="158" t="s">
        <v>537</v>
      </c>
      <c r="H281" s="158">
        <v>12</v>
      </c>
      <c r="I281" s="36">
        <f t="shared" si="49"/>
        <v>1</v>
      </c>
      <c r="J281" s="37">
        <f t="shared" si="34"/>
        <v>40</v>
      </c>
      <c r="K281" s="38">
        <f>VLOOKUP(B281,'TINH TOAN'!$A$2:$C$46,3,0)</f>
        <v>39.6</v>
      </c>
      <c r="L281" s="194"/>
      <c r="M281" s="194"/>
      <c r="N281" s="194"/>
      <c r="O281" s="158">
        <v>4</v>
      </c>
      <c r="P281" s="158">
        <v>4</v>
      </c>
      <c r="Q281" s="158">
        <v>4</v>
      </c>
      <c r="R281" s="158">
        <v>4</v>
      </c>
      <c r="S281" s="158">
        <v>4</v>
      </c>
      <c r="T281" s="158">
        <v>4</v>
      </c>
      <c r="U281" s="158">
        <v>4</v>
      </c>
      <c r="V281" s="158">
        <v>4</v>
      </c>
      <c r="W281" s="158">
        <v>4</v>
      </c>
      <c r="X281" s="162"/>
      <c r="Y281" s="162"/>
      <c r="Z281" s="162"/>
      <c r="AA281" s="162"/>
      <c r="AB281" s="162"/>
      <c r="AC281" s="162"/>
      <c r="AD281" s="162"/>
      <c r="AE281" s="162"/>
      <c r="AF281" s="162"/>
      <c r="AG281" s="162"/>
      <c r="AH281" s="162"/>
      <c r="AI281" s="162"/>
      <c r="AJ281" s="162"/>
      <c r="AK281" s="162"/>
      <c r="AL281" s="162"/>
      <c r="AM281" s="162"/>
      <c r="AN281" s="162"/>
      <c r="AO281" s="162"/>
      <c r="AP281" s="162"/>
      <c r="AQ281" s="162"/>
      <c r="AR281" s="15"/>
      <c r="AS281" s="15"/>
      <c r="AT281" s="15"/>
      <c r="AU281" s="15"/>
      <c r="AV281" s="15"/>
      <c r="AW281" s="15"/>
      <c r="AX281" s="4" t="s">
        <v>25</v>
      </c>
      <c r="AY281" s="4">
        <v>31</v>
      </c>
      <c r="AZ281" s="163"/>
      <c r="BA281" s="4">
        <v>93</v>
      </c>
      <c r="BB281" s="16">
        <v>101135</v>
      </c>
      <c r="BC281" s="16">
        <v>101135</v>
      </c>
      <c r="BD281" s="16" t="e">
        <v>#REF!</v>
      </c>
      <c r="BE281" s="16" t="e">
        <v>#REF!</v>
      </c>
      <c r="BF281" s="16" t="e">
        <v>#REF!</v>
      </c>
      <c r="BG281" s="16">
        <v>211238030</v>
      </c>
    </row>
    <row r="282" spans="1:59" ht="12.75">
      <c r="A282" s="37"/>
      <c r="B282" s="156" t="s">
        <v>133</v>
      </c>
      <c r="C282" s="158" t="s">
        <v>428</v>
      </c>
      <c r="D282" s="158">
        <v>2</v>
      </c>
      <c r="E282" s="32">
        <f t="shared" si="52"/>
        <v>45</v>
      </c>
      <c r="F282" s="158">
        <v>601141</v>
      </c>
      <c r="G282" s="158" t="s">
        <v>537</v>
      </c>
      <c r="H282" s="158">
        <v>12</v>
      </c>
      <c r="I282" s="36">
        <f t="shared" si="49"/>
        <v>1</v>
      </c>
      <c r="J282" s="37">
        <f t="shared" si="34"/>
        <v>40</v>
      </c>
      <c r="K282" s="38">
        <f>VLOOKUP(B282,'TINH TOAN'!$A$2:$C$46,3,0)</f>
        <v>348.98</v>
      </c>
      <c r="L282" s="194"/>
      <c r="M282" s="194"/>
      <c r="N282" s="194"/>
      <c r="O282" s="158">
        <v>4</v>
      </c>
      <c r="P282" s="158">
        <v>4</v>
      </c>
      <c r="Q282" s="158">
        <v>4</v>
      </c>
      <c r="R282" s="158">
        <v>4</v>
      </c>
      <c r="S282" s="162"/>
      <c r="T282" s="158">
        <v>4</v>
      </c>
      <c r="U282" s="158">
        <v>4</v>
      </c>
      <c r="V282" s="158">
        <v>4</v>
      </c>
      <c r="W282" s="158">
        <v>4</v>
      </c>
      <c r="X282" s="158">
        <v>4</v>
      </c>
      <c r="Y282" s="158">
        <v>4</v>
      </c>
      <c r="Z282" s="158">
        <v>4</v>
      </c>
      <c r="AA282" s="158">
        <v>4</v>
      </c>
      <c r="AB282" s="158">
        <v>4</v>
      </c>
      <c r="AC282" s="158">
        <v>4</v>
      </c>
      <c r="AD282" s="158">
        <v>4</v>
      </c>
      <c r="AE282" s="162"/>
      <c r="AF282" s="162"/>
      <c r="AG282" s="162"/>
      <c r="AH282" s="162"/>
      <c r="AI282" s="162"/>
      <c r="AJ282" s="162"/>
      <c r="AK282" s="162"/>
      <c r="AL282" s="162"/>
      <c r="AM282" s="162"/>
      <c r="AN282" s="162"/>
      <c r="AO282" s="162"/>
      <c r="AP282" s="162"/>
      <c r="AQ282" s="162"/>
      <c r="AR282" s="37"/>
      <c r="AS282" s="37"/>
      <c r="AT282" s="37"/>
      <c r="AU282" s="37"/>
      <c r="AV282" s="37"/>
      <c r="AW282" s="37"/>
      <c r="AX282" s="37"/>
      <c r="AY282" s="37"/>
      <c r="AZ282" s="37"/>
      <c r="BA282" s="37"/>
      <c r="BB282" s="37"/>
      <c r="BC282" s="37"/>
      <c r="BD282" s="37"/>
      <c r="BE282" s="37"/>
      <c r="BF282" s="37"/>
      <c r="BG282" s="37"/>
    </row>
    <row r="283" spans="1:59" ht="12.75">
      <c r="A283" s="37"/>
      <c r="B283" s="156" t="s">
        <v>133</v>
      </c>
      <c r="C283" s="158" t="s">
        <v>429</v>
      </c>
      <c r="D283" s="158">
        <v>1</v>
      </c>
      <c r="E283" s="32">
        <f t="shared" si="52"/>
        <v>32</v>
      </c>
      <c r="F283" s="158">
        <v>601141</v>
      </c>
      <c r="G283" s="158" t="s">
        <v>537</v>
      </c>
      <c r="H283" s="158">
        <v>12</v>
      </c>
      <c r="I283" s="36">
        <f t="shared" si="49"/>
        <v>0.75</v>
      </c>
      <c r="J283" s="37">
        <f t="shared" si="34"/>
        <v>14</v>
      </c>
      <c r="K283" s="38">
        <f>VLOOKUP(B283,'TINH TOAN'!$A$2:$C$46,3,0)</f>
        <v>348.98</v>
      </c>
      <c r="L283" s="194"/>
      <c r="M283" s="194"/>
      <c r="N283" s="194"/>
      <c r="O283" s="158">
        <v>4</v>
      </c>
      <c r="P283" s="158">
        <v>4</v>
      </c>
      <c r="Q283" s="158">
        <v>4</v>
      </c>
      <c r="R283" s="158">
        <v>4</v>
      </c>
      <c r="S283" s="162"/>
      <c r="T283" s="158">
        <v>4</v>
      </c>
      <c r="U283" s="158">
        <v>4</v>
      </c>
      <c r="V283" s="158">
        <v>4</v>
      </c>
      <c r="W283" s="158">
        <v>4</v>
      </c>
      <c r="X283" s="158">
        <v>4</v>
      </c>
      <c r="Y283" s="158">
        <v>4</v>
      </c>
      <c r="Z283" s="158">
        <v>4</v>
      </c>
      <c r="AA283" s="158">
        <v>4</v>
      </c>
      <c r="AB283" s="158">
        <v>4</v>
      </c>
      <c r="AC283" s="158">
        <v>4</v>
      </c>
      <c r="AD283" s="158">
        <v>4</v>
      </c>
      <c r="AE283" s="162"/>
      <c r="AF283" s="162"/>
      <c r="AG283" s="162"/>
      <c r="AH283" s="162"/>
      <c r="AI283" s="162"/>
      <c r="AJ283" s="162"/>
      <c r="AK283" s="162"/>
      <c r="AL283" s="162"/>
      <c r="AM283" s="162"/>
      <c r="AN283" s="162"/>
      <c r="AO283" s="162"/>
      <c r="AP283" s="162"/>
      <c r="AQ283" s="162"/>
      <c r="AR283" s="37"/>
      <c r="AS283" s="37"/>
      <c r="AT283" s="37"/>
      <c r="AU283" s="37"/>
      <c r="AV283" s="37"/>
      <c r="AW283" s="37"/>
      <c r="AX283" s="37"/>
      <c r="AY283" s="37"/>
      <c r="AZ283" s="37"/>
      <c r="BA283" s="37"/>
      <c r="BB283" s="37"/>
      <c r="BC283" s="37"/>
      <c r="BD283" s="37"/>
      <c r="BE283" s="37"/>
      <c r="BF283" s="37"/>
      <c r="BG283" s="37"/>
    </row>
    <row r="284" spans="1:59" ht="12.75">
      <c r="A284" s="37"/>
      <c r="B284" s="156" t="s">
        <v>117</v>
      </c>
      <c r="C284" s="158" t="s">
        <v>433</v>
      </c>
      <c r="D284" s="158">
        <v>2</v>
      </c>
      <c r="E284" s="32">
        <f t="shared" si="52"/>
        <v>45</v>
      </c>
      <c r="F284" s="158">
        <v>601141</v>
      </c>
      <c r="G284" s="158" t="s">
        <v>537</v>
      </c>
      <c r="H284" s="158">
        <v>12</v>
      </c>
      <c r="I284" s="36">
        <f t="shared" si="49"/>
        <v>1</v>
      </c>
      <c r="J284" s="37">
        <f t="shared" si="34"/>
        <v>40</v>
      </c>
      <c r="K284" s="38">
        <f>VLOOKUP(B284,'TINH TOAN'!$A$2:$C$46,3,0)</f>
        <v>341.7000000000001</v>
      </c>
      <c r="L284" s="194"/>
      <c r="M284" s="194"/>
      <c r="N284" s="194"/>
      <c r="O284" s="158">
        <v>4</v>
      </c>
      <c r="P284" s="158">
        <v>4</v>
      </c>
      <c r="Q284" s="158">
        <v>4</v>
      </c>
      <c r="R284" s="158">
        <v>4</v>
      </c>
      <c r="S284" s="158">
        <v>4</v>
      </c>
      <c r="T284" s="158">
        <v>4</v>
      </c>
      <c r="U284" s="158">
        <v>4</v>
      </c>
      <c r="V284" s="158">
        <v>4</v>
      </c>
      <c r="W284" s="158">
        <v>4</v>
      </c>
      <c r="X284" s="158">
        <v>4</v>
      </c>
      <c r="Y284" s="158">
        <v>4</v>
      </c>
      <c r="Z284" s="162"/>
      <c r="AA284" s="162"/>
      <c r="AB284" s="162"/>
      <c r="AC284" s="162"/>
      <c r="AD284" s="162"/>
      <c r="AE284" s="162"/>
      <c r="AF284" s="162"/>
      <c r="AG284" s="162"/>
      <c r="AH284" s="162"/>
      <c r="AI284" s="162"/>
      <c r="AJ284" s="162"/>
      <c r="AK284" s="162"/>
      <c r="AL284" s="162"/>
      <c r="AM284" s="162"/>
      <c r="AN284" s="162"/>
      <c r="AO284" s="162"/>
      <c r="AP284" s="162"/>
      <c r="AQ284" s="162"/>
      <c r="AR284" s="37"/>
      <c r="AS284" s="37"/>
      <c r="AT284" s="37"/>
      <c r="AU284" s="37"/>
      <c r="AV284" s="37"/>
      <c r="AW284" s="37"/>
      <c r="AX284" s="37"/>
      <c r="AY284" s="37"/>
      <c r="AZ284" s="37"/>
      <c r="BA284" s="37"/>
      <c r="BB284" s="37"/>
      <c r="BC284" s="37"/>
      <c r="BD284" s="37"/>
      <c r="BE284" s="37"/>
      <c r="BF284" s="37"/>
      <c r="BG284" s="37"/>
    </row>
    <row r="285" spans="1:59" ht="12.75">
      <c r="A285" s="37"/>
      <c r="B285" s="156" t="s">
        <v>117</v>
      </c>
      <c r="C285" s="158" t="s">
        <v>434</v>
      </c>
      <c r="D285" s="158">
        <v>1</v>
      </c>
      <c r="E285" s="32">
        <f t="shared" si="52"/>
        <v>32</v>
      </c>
      <c r="F285" s="158">
        <v>601141</v>
      </c>
      <c r="G285" s="158" t="s">
        <v>537</v>
      </c>
      <c r="H285" s="158">
        <v>12</v>
      </c>
      <c r="I285" s="36">
        <f t="shared" si="49"/>
        <v>0.75</v>
      </c>
      <c r="J285" s="37">
        <f t="shared" si="34"/>
        <v>14</v>
      </c>
      <c r="K285" s="38">
        <f>VLOOKUP(B285,'TINH TOAN'!$A$2:$C$46,3,0)</f>
        <v>341.7000000000001</v>
      </c>
      <c r="L285" s="194"/>
      <c r="M285" s="194"/>
      <c r="N285" s="194"/>
      <c r="O285" s="162"/>
      <c r="P285" s="162"/>
      <c r="Q285" s="162"/>
      <c r="R285" s="158">
        <v>4</v>
      </c>
      <c r="S285" s="158">
        <v>4</v>
      </c>
      <c r="T285" s="158">
        <v>4</v>
      </c>
      <c r="U285" s="158">
        <v>4</v>
      </c>
      <c r="V285" s="158">
        <v>4</v>
      </c>
      <c r="W285" s="158">
        <v>4</v>
      </c>
      <c r="X285" s="158">
        <v>4</v>
      </c>
      <c r="Y285" s="158">
        <v>4</v>
      </c>
      <c r="Z285" s="162"/>
      <c r="AA285" s="162"/>
      <c r="AB285" s="162"/>
      <c r="AC285" s="162"/>
      <c r="AD285" s="162"/>
      <c r="AE285" s="162"/>
      <c r="AF285" s="162"/>
      <c r="AG285" s="162"/>
      <c r="AH285" s="162"/>
      <c r="AI285" s="162"/>
      <c r="AJ285" s="162"/>
      <c r="AK285" s="162"/>
      <c r="AL285" s="162"/>
      <c r="AM285" s="162"/>
      <c r="AN285" s="162"/>
      <c r="AO285" s="162"/>
      <c r="AP285" s="162"/>
      <c r="AQ285" s="162"/>
      <c r="AR285" s="15"/>
      <c r="AS285" s="15"/>
      <c r="AT285" s="15"/>
      <c r="AU285" s="15"/>
      <c r="AV285" s="15"/>
      <c r="AW285" s="15"/>
      <c r="AX285" s="108"/>
      <c r="AY285" s="108"/>
      <c r="AZ285" s="108"/>
      <c r="BA285" s="108"/>
      <c r="BB285" s="108"/>
      <c r="BC285" s="108"/>
      <c r="BD285" s="108"/>
      <c r="BE285" s="108"/>
      <c r="BF285" s="108"/>
      <c r="BG285" s="108"/>
    </row>
    <row r="286" spans="1:59" ht="12.75">
      <c r="A286" s="37"/>
      <c r="B286" s="156" t="s">
        <v>136</v>
      </c>
      <c r="C286" s="158" t="s">
        <v>341</v>
      </c>
      <c r="D286" s="158">
        <v>3</v>
      </c>
      <c r="E286" s="32">
        <f t="shared" si="52"/>
        <v>67.5</v>
      </c>
      <c r="F286" s="158">
        <v>601141</v>
      </c>
      <c r="G286" s="158" t="s">
        <v>537</v>
      </c>
      <c r="H286" s="158">
        <v>12</v>
      </c>
      <c r="I286" s="36">
        <f t="shared" si="49"/>
        <v>1.1000000000000001</v>
      </c>
      <c r="J286" s="37">
        <f t="shared" si="34"/>
        <v>24</v>
      </c>
      <c r="K286" s="38">
        <f>VLOOKUP(B286,'TINH TOAN'!$A$2:$C$46,3,0)</f>
        <v>349.54000000000008</v>
      </c>
      <c r="L286" s="194"/>
      <c r="M286" s="194"/>
      <c r="N286" s="194"/>
      <c r="O286" s="162"/>
      <c r="P286" s="158" t="s">
        <v>134</v>
      </c>
      <c r="Q286" s="162"/>
      <c r="R286" s="162"/>
      <c r="S286" s="162"/>
      <c r="T286" s="162"/>
      <c r="U286" s="162"/>
      <c r="V286" s="162"/>
      <c r="W286" s="162"/>
      <c r="X286" s="162"/>
      <c r="Y286" s="162"/>
      <c r="Z286" s="162"/>
      <c r="AA286" s="162"/>
      <c r="AB286" s="162"/>
      <c r="AC286" s="162"/>
      <c r="AD286" s="162"/>
      <c r="AE286" s="162"/>
      <c r="AF286" s="162"/>
      <c r="AG286" s="162"/>
      <c r="AH286" s="162"/>
      <c r="AI286" s="162"/>
      <c r="AJ286" s="162"/>
      <c r="AK286" s="162"/>
      <c r="AL286" s="162"/>
      <c r="AM286" s="162"/>
      <c r="AN286" s="162"/>
      <c r="AO286" s="162"/>
      <c r="AP286" s="162"/>
      <c r="AQ286" s="162"/>
      <c r="AR286" s="15"/>
      <c r="AS286" s="15"/>
      <c r="AT286" s="15"/>
      <c r="AU286" s="15"/>
      <c r="AV286" s="15"/>
      <c r="AW286" s="15"/>
      <c r="AX286" s="108"/>
      <c r="AY286" s="108"/>
      <c r="AZ286" s="108"/>
      <c r="BA286" s="108"/>
      <c r="BB286" s="108"/>
      <c r="BC286" s="108"/>
      <c r="BD286" s="108"/>
      <c r="BE286" s="108"/>
      <c r="BF286" s="108"/>
      <c r="BG286" s="108"/>
    </row>
    <row r="287" spans="1:59" ht="12.75">
      <c r="A287" s="37"/>
      <c r="B287" s="156" t="s">
        <v>146</v>
      </c>
      <c r="C287" s="158" t="s">
        <v>388</v>
      </c>
      <c r="D287" s="158">
        <v>2</v>
      </c>
      <c r="E287" s="32">
        <f t="shared" si="52"/>
        <v>45</v>
      </c>
      <c r="F287" s="158">
        <v>601141</v>
      </c>
      <c r="G287" s="158" t="s">
        <v>537</v>
      </c>
      <c r="H287" s="158">
        <v>12</v>
      </c>
      <c r="I287" s="36">
        <f t="shared" si="49"/>
        <v>1</v>
      </c>
      <c r="J287" s="37">
        <f t="shared" si="34"/>
        <v>40</v>
      </c>
      <c r="K287" s="38">
        <f>VLOOKUP(B287,'TINH TOAN'!$A$2:$C$46,3,0)</f>
        <v>523.26</v>
      </c>
      <c r="L287" s="194"/>
      <c r="M287" s="194"/>
      <c r="N287" s="194"/>
      <c r="O287" s="158">
        <v>4</v>
      </c>
      <c r="P287" s="158">
        <v>4</v>
      </c>
      <c r="Q287" s="158">
        <v>4</v>
      </c>
      <c r="R287" s="158">
        <v>4</v>
      </c>
      <c r="S287" s="158">
        <v>4</v>
      </c>
      <c r="T287" s="158">
        <v>4</v>
      </c>
      <c r="U287" s="158">
        <v>4</v>
      </c>
      <c r="V287" s="158">
        <v>4</v>
      </c>
      <c r="W287" s="158">
        <v>4</v>
      </c>
      <c r="X287" s="158">
        <v>4</v>
      </c>
      <c r="Y287" s="158">
        <v>4</v>
      </c>
      <c r="Z287" s="162"/>
      <c r="AA287" s="162"/>
      <c r="AB287" s="162"/>
      <c r="AC287" s="162"/>
      <c r="AD287" s="162"/>
      <c r="AE287" s="162"/>
      <c r="AF287" s="162"/>
      <c r="AG287" s="162"/>
      <c r="AH287" s="162"/>
      <c r="AI287" s="162"/>
      <c r="AJ287" s="162"/>
      <c r="AK287" s="162"/>
      <c r="AL287" s="162"/>
      <c r="AM287" s="162"/>
      <c r="AN287" s="162"/>
      <c r="AO287" s="162"/>
      <c r="AP287" s="162"/>
      <c r="AQ287" s="162"/>
      <c r="AR287" s="37"/>
      <c r="AS287" s="37"/>
      <c r="AT287" s="37"/>
      <c r="AU287" s="37"/>
      <c r="AV287" s="37"/>
      <c r="AW287" s="37"/>
      <c r="AX287" s="37"/>
      <c r="AY287" s="37"/>
      <c r="AZ287" s="37"/>
      <c r="BA287" s="37"/>
      <c r="BB287" s="37"/>
      <c r="BC287" s="37"/>
      <c r="BD287" s="37"/>
      <c r="BE287" s="37"/>
      <c r="BF287" s="37"/>
      <c r="BG287" s="37"/>
    </row>
    <row r="288" spans="1:59" ht="12.75">
      <c r="A288" s="37"/>
      <c r="B288" s="156" t="s">
        <v>146</v>
      </c>
      <c r="C288" s="158" t="s">
        <v>389</v>
      </c>
      <c r="D288" s="158">
        <v>1</v>
      </c>
      <c r="E288" s="32">
        <f t="shared" si="52"/>
        <v>32</v>
      </c>
      <c r="F288" s="158">
        <v>601141</v>
      </c>
      <c r="G288" s="158" t="s">
        <v>537</v>
      </c>
      <c r="H288" s="158">
        <v>12</v>
      </c>
      <c r="I288" s="36">
        <f t="shared" si="49"/>
        <v>0.75</v>
      </c>
      <c r="J288" s="37">
        <f t="shared" si="34"/>
        <v>14</v>
      </c>
      <c r="K288" s="38">
        <f>VLOOKUP(B288,'TINH TOAN'!$A$2:$C$46,3,0)</f>
        <v>523.26</v>
      </c>
      <c r="L288" s="194"/>
      <c r="M288" s="194"/>
      <c r="N288" s="194"/>
      <c r="O288" s="162"/>
      <c r="P288" s="162"/>
      <c r="Q288" s="162"/>
      <c r="R288" s="158">
        <v>4</v>
      </c>
      <c r="S288" s="158">
        <v>4</v>
      </c>
      <c r="T288" s="158">
        <v>4</v>
      </c>
      <c r="U288" s="158">
        <v>4</v>
      </c>
      <c r="V288" s="158">
        <v>4</v>
      </c>
      <c r="W288" s="158">
        <v>4</v>
      </c>
      <c r="X288" s="158">
        <v>4</v>
      </c>
      <c r="Y288" s="158">
        <v>4</v>
      </c>
      <c r="Z288" s="162"/>
      <c r="AA288" s="162"/>
      <c r="AB288" s="162"/>
      <c r="AC288" s="162"/>
      <c r="AD288" s="162"/>
      <c r="AE288" s="162"/>
      <c r="AF288" s="162"/>
      <c r="AG288" s="162"/>
      <c r="AH288" s="162"/>
      <c r="AI288" s="162"/>
      <c r="AJ288" s="162"/>
      <c r="AK288" s="162"/>
      <c r="AL288" s="162"/>
      <c r="AM288" s="162"/>
      <c r="AN288" s="162"/>
      <c r="AO288" s="162"/>
      <c r="AP288" s="162"/>
      <c r="AQ288" s="162"/>
      <c r="AR288" s="37"/>
      <c r="AS288" s="37"/>
      <c r="AT288" s="37"/>
      <c r="AU288" s="37"/>
      <c r="AV288" s="37"/>
      <c r="AW288" s="37"/>
      <c r="AX288" s="37"/>
      <c r="AY288" s="37"/>
      <c r="AZ288" s="37"/>
      <c r="BA288" s="37"/>
      <c r="BB288" s="37"/>
      <c r="BC288" s="37"/>
      <c r="BD288" s="37"/>
      <c r="BE288" s="37"/>
      <c r="BF288" s="37"/>
      <c r="BG288" s="37"/>
    </row>
    <row r="289" spans="1:59" ht="12.75">
      <c r="A289" s="37"/>
      <c r="B289" s="156" t="s">
        <v>26</v>
      </c>
      <c r="C289" s="158" t="s">
        <v>363</v>
      </c>
      <c r="D289" s="158">
        <v>2</v>
      </c>
      <c r="E289" s="32">
        <f t="shared" si="52"/>
        <v>45</v>
      </c>
      <c r="F289" s="158">
        <v>601141</v>
      </c>
      <c r="G289" s="158" t="s">
        <v>537</v>
      </c>
      <c r="H289" s="158">
        <v>12</v>
      </c>
      <c r="I289" s="36">
        <f t="shared" si="49"/>
        <v>1</v>
      </c>
      <c r="J289" s="37">
        <f t="shared" si="34"/>
        <v>40</v>
      </c>
      <c r="K289" s="38">
        <f>VLOOKUP(B289,'TINH TOAN'!$A$2:$C$46,3,0)</f>
        <v>444.85999999999996</v>
      </c>
      <c r="L289" s="194"/>
      <c r="M289" s="194"/>
      <c r="N289" s="194"/>
      <c r="O289" s="158">
        <v>4</v>
      </c>
      <c r="P289" s="158">
        <v>4</v>
      </c>
      <c r="Q289" s="158">
        <v>4</v>
      </c>
      <c r="R289" s="158">
        <v>4</v>
      </c>
      <c r="S289" s="162"/>
      <c r="T289" s="158">
        <v>4</v>
      </c>
      <c r="U289" s="158">
        <v>4</v>
      </c>
      <c r="V289" s="158">
        <v>4</v>
      </c>
      <c r="W289" s="158">
        <v>4</v>
      </c>
      <c r="X289" s="158">
        <v>4</v>
      </c>
      <c r="Y289" s="158">
        <v>4</v>
      </c>
      <c r="Z289" s="158">
        <v>4</v>
      </c>
      <c r="AA289" s="162"/>
      <c r="AB289" s="162"/>
      <c r="AC289" s="162"/>
      <c r="AD289" s="162"/>
      <c r="AE289" s="162"/>
      <c r="AF289" s="162"/>
      <c r="AG289" s="162"/>
      <c r="AH289" s="162"/>
      <c r="AI289" s="162"/>
      <c r="AJ289" s="162"/>
      <c r="AK289" s="162"/>
      <c r="AL289" s="162"/>
      <c r="AM289" s="162"/>
      <c r="AN289" s="162"/>
      <c r="AO289" s="162"/>
      <c r="AP289" s="162"/>
      <c r="AQ289" s="162"/>
      <c r="AR289" s="37"/>
      <c r="AS289" s="37"/>
      <c r="AT289" s="37"/>
      <c r="AU289" s="37"/>
      <c r="AV289" s="37"/>
      <c r="AW289" s="37"/>
      <c r="AX289" s="37"/>
      <c r="AY289" s="37"/>
      <c r="AZ289" s="37"/>
      <c r="BA289" s="37"/>
      <c r="BB289" s="37"/>
      <c r="BC289" s="37"/>
      <c r="BD289" s="37"/>
      <c r="BE289" s="37"/>
      <c r="BF289" s="37"/>
      <c r="BG289" s="37"/>
    </row>
    <row r="290" spans="1:59" ht="12.75">
      <c r="A290" s="37"/>
      <c r="B290" s="156" t="s">
        <v>26</v>
      </c>
      <c r="C290" s="158" t="s">
        <v>364</v>
      </c>
      <c r="D290" s="158">
        <v>1</v>
      </c>
      <c r="E290" s="32">
        <f t="shared" si="52"/>
        <v>32</v>
      </c>
      <c r="F290" s="158">
        <v>601141</v>
      </c>
      <c r="G290" s="158" t="s">
        <v>537</v>
      </c>
      <c r="H290" s="158">
        <v>12</v>
      </c>
      <c r="I290" s="36">
        <f t="shared" si="49"/>
        <v>0.75</v>
      </c>
      <c r="J290" s="37">
        <f t="shared" si="34"/>
        <v>14</v>
      </c>
      <c r="K290" s="38">
        <f>VLOOKUP(B290,'TINH TOAN'!$A$2:$C$46,3,0)</f>
        <v>444.85999999999996</v>
      </c>
      <c r="L290" s="194"/>
      <c r="M290" s="194"/>
      <c r="N290" s="194"/>
      <c r="O290" s="162"/>
      <c r="P290" s="162"/>
      <c r="Q290" s="162"/>
      <c r="R290" s="158">
        <v>4</v>
      </c>
      <c r="S290" s="162"/>
      <c r="T290" s="158">
        <v>4</v>
      </c>
      <c r="U290" s="158">
        <v>4</v>
      </c>
      <c r="V290" s="158">
        <v>4</v>
      </c>
      <c r="W290" s="158">
        <v>4</v>
      </c>
      <c r="X290" s="158">
        <v>4</v>
      </c>
      <c r="Y290" s="158">
        <v>4</v>
      </c>
      <c r="Z290" s="158">
        <v>4</v>
      </c>
      <c r="AA290" s="162"/>
      <c r="AB290" s="162"/>
      <c r="AC290" s="162"/>
      <c r="AD290" s="162"/>
      <c r="AE290" s="162"/>
      <c r="AF290" s="162"/>
      <c r="AG290" s="162"/>
      <c r="AH290" s="162"/>
      <c r="AI290" s="162"/>
      <c r="AJ290" s="162"/>
      <c r="AK290" s="162"/>
      <c r="AL290" s="162"/>
      <c r="AM290" s="162"/>
      <c r="AN290" s="162"/>
      <c r="AO290" s="162"/>
      <c r="AP290" s="162"/>
      <c r="AQ290" s="162"/>
      <c r="AR290" s="37"/>
      <c r="AS290" s="37"/>
      <c r="AT290" s="37"/>
      <c r="AU290" s="37"/>
      <c r="AV290" s="37"/>
      <c r="AW290" s="37"/>
      <c r="AX290" s="37"/>
      <c r="AY290" s="37"/>
      <c r="AZ290" s="37"/>
      <c r="BA290" s="37"/>
      <c r="BB290" s="37"/>
      <c r="BC290" s="37"/>
      <c r="BD290" s="37"/>
      <c r="BE290" s="37"/>
      <c r="BF290" s="37"/>
      <c r="BG290" s="37"/>
    </row>
    <row r="291" spans="1:59" ht="12.75">
      <c r="A291" s="37"/>
      <c r="B291" s="156" t="s">
        <v>627</v>
      </c>
      <c r="C291" s="158" t="s">
        <v>347</v>
      </c>
      <c r="D291" s="158"/>
      <c r="E291" s="32">
        <f t="shared" si="52"/>
        <v>0</v>
      </c>
      <c r="F291" s="158">
        <v>601161</v>
      </c>
      <c r="G291" s="158" t="s">
        <v>537</v>
      </c>
      <c r="H291" s="158">
        <v>50</v>
      </c>
      <c r="I291" s="36">
        <f t="shared" si="49"/>
        <v>1</v>
      </c>
      <c r="J291" s="37">
        <f t="shared" si="34"/>
        <v>0</v>
      </c>
      <c r="K291" s="38" t="e">
        <f>VLOOKUP(B291,'TINH TOAN'!$A$2:$C$46,3,0)</f>
        <v>#N/A</v>
      </c>
      <c r="L291" s="194"/>
      <c r="M291" s="194"/>
      <c r="N291" s="194"/>
      <c r="O291" s="162"/>
      <c r="P291" s="162"/>
      <c r="Q291" s="162"/>
      <c r="R291" s="162"/>
      <c r="S291" s="162"/>
      <c r="T291" s="162"/>
      <c r="U291" s="162"/>
      <c r="V291" s="158">
        <v>3</v>
      </c>
      <c r="W291" s="158">
        <v>3</v>
      </c>
      <c r="X291" s="158">
        <v>3</v>
      </c>
      <c r="Y291" s="158">
        <v>3</v>
      </c>
      <c r="Z291" s="158">
        <v>3</v>
      </c>
      <c r="AA291" s="158">
        <v>3</v>
      </c>
      <c r="AB291" s="158">
        <v>3</v>
      </c>
      <c r="AC291" s="158">
        <v>3</v>
      </c>
      <c r="AD291" s="162"/>
      <c r="AE291" s="162"/>
      <c r="AF291" s="162"/>
      <c r="AG291" s="162"/>
      <c r="AH291" s="162"/>
      <c r="AI291" s="162"/>
      <c r="AJ291" s="162"/>
      <c r="AK291" s="162"/>
      <c r="AL291" s="162"/>
      <c r="AM291" s="162"/>
      <c r="AN291" s="162"/>
      <c r="AO291" s="162"/>
      <c r="AP291" s="162"/>
      <c r="AQ291" s="162"/>
      <c r="AR291" s="37"/>
      <c r="AS291" s="37"/>
      <c r="AT291" s="37"/>
      <c r="AU291" s="37"/>
      <c r="AV291" s="37"/>
      <c r="AW291" s="37"/>
      <c r="AX291" s="37"/>
      <c r="AY291" s="37"/>
      <c r="AZ291" s="37"/>
      <c r="BA291" s="37"/>
      <c r="BB291" s="37"/>
      <c r="BC291" s="37"/>
      <c r="BD291" s="37"/>
      <c r="BE291" s="37"/>
      <c r="BF291" s="37"/>
      <c r="BG291" s="37"/>
    </row>
    <row r="292" spans="1:59" ht="12.75">
      <c r="A292" s="37"/>
      <c r="B292" s="156" t="s">
        <v>627</v>
      </c>
      <c r="C292" s="158" t="s">
        <v>348</v>
      </c>
      <c r="D292" s="158">
        <v>1</v>
      </c>
      <c r="E292" s="32"/>
      <c r="F292" s="158">
        <v>601161</v>
      </c>
      <c r="G292" s="158" t="s">
        <v>537</v>
      </c>
      <c r="H292" s="158">
        <v>50</v>
      </c>
      <c r="I292" s="36">
        <f t="shared" si="49"/>
        <v>1.4</v>
      </c>
      <c r="J292" s="37">
        <f t="shared" si="34"/>
        <v>0</v>
      </c>
      <c r="K292" s="38" t="e">
        <f>VLOOKUP(B292,'TINH TOAN'!$A$2:$C$46,3,0)</f>
        <v>#N/A</v>
      </c>
      <c r="L292" s="194"/>
      <c r="M292" s="194"/>
      <c r="N292" s="194"/>
      <c r="O292" s="162"/>
      <c r="P292" s="162"/>
      <c r="Q292" s="162"/>
      <c r="R292" s="162"/>
      <c r="S292" s="162"/>
      <c r="T292" s="162"/>
      <c r="U292" s="162"/>
      <c r="V292" s="162"/>
      <c r="W292" s="158">
        <v>4</v>
      </c>
      <c r="X292" s="158">
        <v>4</v>
      </c>
      <c r="Y292" s="158">
        <v>4</v>
      </c>
      <c r="Z292" s="158">
        <v>4</v>
      </c>
      <c r="AA292" s="158">
        <v>4</v>
      </c>
      <c r="AB292" s="158">
        <v>4</v>
      </c>
      <c r="AC292" s="158">
        <v>4</v>
      </c>
      <c r="AD292" s="158">
        <v>4</v>
      </c>
      <c r="AE292" s="162"/>
      <c r="AF292" s="162"/>
      <c r="AG292" s="162"/>
      <c r="AH292" s="162"/>
      <c r="AI292" s="162"/>
      <c r="AJ292" s="162"/>
      <c r="AK292" s="162"/>
      <c r="AL292" s="162"/>
      <c r="AM292" s="162"/>
      <c r="AN292" s="162"/>
      <c r="AO292" s="162"/>
      <c r="AP292" s="162"/>
      <c r="AQ292" s="162"/>
      <c r="AR292" s="37"/>
      <c r="AS292" s="37"/>
      <c r="AT292" s="37"/>
      <c r="AU292" s="37"/>
      <c r="AV292" s="37"/>
      <c r="AW292" s="37"/>
      <c r="AX292" s="37"/>
      <c r="AY292" s="37"/>
      <c r="AZ292" s="37"/>
      <c r="BA292" s="37"/>
      <c r="BB292" s="37"/>
      <c r="BC292" s="37"/>
      <c r="BD292" s="37"/>
      <c r="BE292" s="37"/>
      <c r="BF292" s="37"/>
      <c r="BG292" s="37"/>
    </row>
    <row r="293" spans="1:59" ht="12.75">
      <c r="A293" s="37"/>
      <c r="B293" s="156" t="s">
        <v>117</v>
      </c>
      <c r="C293" s="158" t="s">
        <v>481</v>
      </c>
      <c r="D293" s="158">
        <v>3</v>
      </c>
      <c r="E293" s="32">
        <f t="shared" ref="E293:E297" si="53">IF(LEFT(C293,3)="TH ",D293*32,D293*22.5)</f>
        <v>67.5</v>
      </c>
      <c r="F293" s="158">
        <v>601161</v>
      </c>
      <c r="G293" s="158" t="s">
        <v>537</v>
      </c>
      <c r="H293" s="158">
        <v>50</v>
      </c>
      <c r="I293" s="36">
        <f t="shared" si="49"/>
        <v>1.1000000000000001</v>
      </c>
      <c r="J293" s="37">
        <f t="shared" si="34"/>
        <v>65</v>
      </c>
      <c r="K293" s="38">
        <f>VLOOKUP(B293,'TINH TOAN'!$A$2:$C$46,3,0)</f>
        <v>341.7000000000001</v>
      </c>
      <c r="L293" s="194"/>
      <c r="M293" s="194"/>
      <c r="N293" s="194"/>
      <c r="O293" s="162"/>
      <c r="P293" s="162"/>
      <c r="Q293" s="162"/>
      <c r="R293" s="162"/>
      <c r="S293" s="162"/>
      <c r="T293" s="162"/>
      <c r="U293" s="162"/>
      <c r="V293" s="158">
        <v>4</v>
      </c>
      <c r="W293" s="158">
        <v>4</v>
      </c>
      <c r="X293" s="158">
        <v>4</v>
      </c>
      <c r="Y293" s="158">
        <v>4</v>
      </c>
      <c r="Z293" s="158">
        <v>4</v>
      </c>
      <c r="AA293" s="158">
        <v>4</v>
      </c>
      <c r="AB293" s="158">
        <v>4</v>
      </c>
      <c r="AC293" s="158">
        <v>4</v>
      </c>
      <c r="AD293" s="158">
        <v>4</v>
      </c>
      <c r="AE293" s="158">
        <v>4</v>
      </c>
      <c r="AF293" s="158">
        <v>4</v>
      </c>
      <c r="AG293" s="158">
        <v>4</v>
      </c>
      <c r="AH293" s="158">
        <v>4</v>
      </c>
      <c r="AI293" s="158">
        <v>4</v>
      </c>
      <c r="AJ293" s="158">
        <v>4</v>
      </c>
      <c r="AK293" s="162"/>
      <c r="AL293" s="162"/>
      <c r="AM293" s="162"/>
      <c r="AN293" s="162"/>
      <c r="AO293" s="162"/>
      <c r="AP293" s="162"/>
      <c r="AQ293" s="162"/>
      <c r="AR293" s="37"/>
      <c r="AS293" s="37"/>
      <c r="AT293" s="37"/>
      <c r="AU293" s="37"/>
      <c r="AV293" s="37"/>
      <c r="AW293" s="37"/>
      <c r="AX293" s="37"/>
      <c r="AY293" s="37"/>
      <c r="AZ293" s="37"/>
      <c r="BA293" s="37"/>
      <c r="BB293" s="37"/>
      <c r="BC293" s="37"/>
      <c r="BD293" s="37"/>
      <c r="BE293" s="37"/>
      <c r="BF293" s="37"/>
      <c r="BG293" s="37"/>
    </row>
    <row r="294" spans="1:59" ht="12.75">
      <c r="A294" s="37"/>
      <c r="B294" s="156" t="s">
        <v>110</v>
      </c>
      <c r="C294" s="158" t="s">
        <v>368</v>
      </c>
      <c r="D294" s="158">
        <v>2</v>
      </c>
      <c r="E294" s="32">
        <f t="shared" si="53"/>
        <v>45</v>
      </c>
      <c r="F294" s="158">
        <v>601161</v>
      </c>
      <c r="G294" s="158" t="s">
        <v>537</v>
      </c>
      <c r="H294" s="158">
        <v>50</v>
      </c>
      <c r="I294" s="36">
        <f t="shared" si="49"/>
        <v>1</v>
      </c>
      <c r="J294" s="37">
        <f t="shared" si="34"/>
        <v>40</v>
      </c>
      <c r="K294" s="38">
        <f>VLOOKUP(B294,'TINH TOAN'!$A$2:$C$46,3,0)</f>
        <v>336.06</v>
      </c>
      <c r="L294" s="194"/>
      <c r="M294" s="194"/>
      <c r="N294" s="194"/>
      <c r="O294" s="162"/>
      <c r="P294" s="162"/>
      <c r="Q294" s="162"/>
      <c r="R294" s="162"/>
      <c r="S294" s="162"/>
      <c r="T294" s="162"/>
      <c r="U294" s="162"/>
      <c r="V294" s="158" t="s">
        <v>134</v>
      </c>
      <c r="W294" s="162"/>
      <c r="X294" s="162"/>
      <c r="Y294" s="162"/>
      <c r="Z294" s="162"/>
      <c r="AA294" s="162"/>
      <c r="AB294" s="162"/>
      <c r="AC294" s="162"/>
      <c r="AD294" s="162"/>
      <c r="AE294" s="162"/>
      <c r="AF294" s="162"/>
      <c r="AG294" s="162"/>
      <c r="AH294" s="162"/>
      <c r="AI294" s="162"/>
      <c r="AJ294" s="162"/>
      <c r="AK294" s="162"/>
      <c r="AL294" s="162"/>
      <c r="AM294" s="162"/>
      <c r="AN294" s="162"/>
      <c r="AO294" s="162"/>
      <c r="AP294" s="162"/>
      <c r="AQ294" s="162"/>
      <c r="AR294" s="15"/>
      <c r="AS294" s="15"/>
      <c r="AT294" s="15"/>
      <c r="AU294" s="15"/>
      <c r="AV294" s="15"/>
      <c r="AW294" s="15"/>
      <c r="AX294" s="4" t="s">
        <v>164</v>
      </c>
      <c r="AY294" s="4">
        <v>0</v>
      </c>
      <c r="AZ294" s="163"/>
      <c r="BA294" s="4">
        <v>107</v>
      </c>
      <c r="BB294" s="16">
        <v>101135</v>
      </c>
      <c r="BC294" s="16">
        <v>101135</v>
      </c>
      <c r="BD294" s="16" t="e">
        <v>#REF!</v>
      </c>
      <c r="BE294" s="16" t="e">
        <v>#REF!</v>
      </c>
      <c r="BF294" s="16" t="e">
        <v>#REF!</v>
      </c>
      <c r="BG294" s="16">
        <v>231008040</v>
      </c>
    </row>
    <row r="295" spans="1:59" ht="12.75">
      <c r="A295" s="37"/>
      <c r="B295" s="156"/>
      <c r="C295" s="158" t="s">
        <v>347</v>
      </c>
      <c r="D295" s="158"/>
      <c r="E295" s="32">
        <f t="shared" si="53"/>
        <v>0</v>
      </c>
      <c r="F295" s="158">
        <v>604161</v>
      </c>
      <c r="G295" s="158" t="s">
        <v>626</v>
      </c>
      <c r="H295" s="158">
        <v>50</v>
      </c>
      <c r="I295" s="36">
        <f t="shared" si="49"/>
        <v>1</v>
      </c>
      <c r="J295" s="37">
        <f t="shared" si="34"/>
        <v>0</v>
      </c>
      <c r="K295" s="38" t="e">
        <f>VLOOKUP(B295,'TINH TOAN'!$A$2:$C$46,3,0)</f>
        <v>#N/A</v>
      </c>
      <c r="L295" s="194"/>
      <c r="M295" s="194"/>
      <c r="N295" s="194"/>
      <c r="O295" s="162"/>
      <c r="P295" s="162"/>
      <c r="Q295" s="162"/>
      <c r="R295" s="162"/>
      <c r="S295" s="162"/>
      <c r="T295" s="162"/>
      <c r="U295" s="162"/>
      <c r="V295" s="158">
        <v>3</v>
      </c>
      <c r="W295" s="158">
        <v>3</v>
      </c>
      <c r="X295" s="158">
        <v>3</v>
      </c>
      <c r="Y295" s="158">
        <v>3</v>
      </c>
      <c r="Z295" s="158">
        <v>3</v>
      </c>
      <c r="AA295" s="158">
        <v>3</v>
      </c>
      <c r="AB295" s="158">
        <v>3</v>
      </c>
      <c r="AC295" s="158">
        <v>3</v>
      </c>
      <c r="AD295" s="162"/>
      <c r="AE295" s="162"/>
      <c r="AF295" s="162"/>
      <c r="AG295" s="162"/>
      <c r="AH295" s="162"/>
      <c r="AI295" s="162"/>
      <c r="AJ295" s="162"/>
      <c r="AK295" s="162"/>
      <c r="AL295" s="162"/>
      <c r="AM295" s="162"/>
      <c r="AN295" s="162"/>
      <c r="AO295" s="162"/>
      <c r="AP295" s="162"/>
      <c r="AQ295" s="162"/>
      <c r="AR295" s="15"/>
      <c r="AS295" s="15"/>
      <c r="AT295" s="15"/>
      <c r="AU295" s="15"/>
      <c r="AV295" s="15"/>
      <c r="AW295" s="15"/>
      <c r="AX295" s="4" t="s">
        <v>164</v>
      </c>
      <c r="AY295" s="4">
        <v>22</v>
      </c>
      <c r="AZ295" s="163"/>
      <c r="BA295" s="4">
        <v>2096</v>
      </c>
      <c r="BB295" s="16">
        <v>601131</v>
      </c>
      <c r="BC295" s="16">
        <v>601131</v>
      </c>
      <c r="BD295" s="16" t="s">
        <v>568</v>
      </c>
      <c r="BE295" s="16" t="s">
        <v>619</v>
      </c>
      <c r="BF295" s="16" t="e">
        <v>#REF!</v>
      </c>
      <c r="BG295" s="16">
        <v>232346010</v>
      </c>
    </row>
    <row r="296" spans="1:59" ht="12.75">
      <c r="A296" s="37"/>
      <c r="B296" s="156"/>
      <c r="C296" s="158" t="s">
        <v>348</v>
      </c>
      <c r="D296" s="158">
        <v>1</v>
      </c>
      <c r="E296" s="32">
        <f t="shared" si="53"/>
        <v>32</v>
      </c>
      <c r="F296" s="158">
        <v>604161</v>
      </c>
      <c r="G296" s="158" t="s">
        <v>626</v>
      </c>
      <c r="H296" s="158">
        <v>25</v>
      </c>
      <c r="I296" s="36">
        <f t="shared" si="49"/>
        <v>1</v>
      </c>
      <c r="J296" s="37">
        <f t="shared" si="34"/>
        <v>19</v>
      </c>
      <c r="K296" s="38" t="e">
        <f>VLOOKUP(B296,'TINH TOAN'!$A$2:$C$46,3,0)</f>
        <v>#N/A</v>
      </c>
      <c r="L296" s="194"/>
      <c r="M296" s="194"/>
      <c r="N296" s="194"/>
      <c r="O296" s="162"/>
      <c r="P296" s="162"/>
      <c r="Q296" s="162"/>
      <c r="R296" s="162"/>
      <c r="S296" s="162"/>
      <c r="T296" s="162"/>
      <c r="U296" s="162"/>
      <c r="V296" s="162"/>
      <c r="W296" s="158">
        <v>4</v>
      </c>
      <c r="X296" s="158">
        <v>4</v>
      </c>
      <c r="Y296" s="158">
        <v>4</v>
      </c>
      <c r="Z296" s="158">
        <v>4</v>
      </c>
      <c r="AA296" s="158">
        <v>4</v>
      </c>
      <c r="AB296" s="158">
        <v>4</v>
      </c>
      <c r="AC296" s="158">
        <v>4</v>
      </c>
      <c r="AD296" s="158">
        <v>4</v>
      </c>
      <c r="AE296" s="162"/>
      <c r="AF296" s="162"/>
      <c r="AG296" s="162"/>
      <c r="AH296" s="162"/>
      <c r="AI296" s="162"/>
      <c r="AJ296" s="162"/>
      <c r="AK296" s="162"/>
      <c r="AL296" s="162"/>
      <c r="AM296" s="162"/>
      <c r="AN296" s="162"/>
      <c r="AO296" s="162"/>
      <c r="AP296" s="162"/>
      <c r="AQ296" s="162"/>
      <c r="AR296" s="37"/>
      <c r="AS296" s="37"/>
      <c r="AT296" s="37"/>
      <c r="AU296" s="37"/>
      <c r="AV296" s="37"/>
      <c r="AW296" s="37"/>
      <c r="AX296" s="37"/>
      <c r="AY296" s="37"/>
      <c r="AZ296" s="37"/>
      <c r="BA296" s="37"/>
      <c r="BB296" s="37"/>
      <c r="BC296" s="37"/>
      <c r="BD296" s="37"/>
      <c r="BE296" s="37"/>
      <c r="BF296" s="37"/>
      <c r="BG296" s="37"/>
    </row>
    <row r="297" spans="1:59" ht="12.75">
      <c r="A297" s="37"/>
      <c r="B297" s="209" t="s">
        <v>627</v>
      </c>
      <c r="C297" s="158" t="s">
        <v>347</v>
      </c>
      <c r="D297" s="158"/>
      <c r="E297" s="32">
        <f t="shared" si="53"/>
        <v>0</v>
      </c>
      <c r="F297" s="158">
        <v>605161</v>
      </c>
      <c r="G297" s="158" t="s">
        <v>626</v>
      </c>
      <c r="H297" s="158">
        <v>50</v>
      </c>
      <c r="I297" s="36">
        <f t="shared" si="49"/>
        <v>1</v>
      </c>
      <c r="J297" s="37">
        <f t="shared" si="34"/>
        <v>0</v>
      </c>
      <c r="K297" s="38" t="e">
        <f>VLOOKUP(B297,'TINH TOAN'!$A$2:$C$46,3,0)</f>
        <v>#N/A</v>
      </c>
      <c r="L297" s="194"/>
      <c r="M297" s="194"/>
      <c r="N297" s="194"/>
      <c r="O297" s="162"/>
      <c r="P297" s="162"/>
      <c r="Q297" s="162"/>
      <c r="R297" s="162"/>
      <c r="S297" s="162"/>
      <c r="T297" s="162"/>
      <c r="U297" s="162"/>
      <c r="V297" s="158">
        <v>3</v>
      </c>
      <c r="W297" s="158">
        <v>3</v>
      </c>
      <c r="X297" s="158">
        <v>3</v>
      </c>
      <c r="Y297" s="158">
        <v>3</v>
      </c>
      <c r="Z297" s="158">
        <v>3</v>
      </c>
      <c r="AA297" s="158">
        <v>3</v>
      </c>
      <c r="AB297" s="158">
        <v>3</v>
      </c>
      <c r="AC297" s="158">
        <v>3</v>
      </c>
      <c r="AD297" s="162"/>
      <c r="AE297" s="162"/>
      <c r="AF297" s="162"/>
      <c r="AG297" s="162"/>
      <c r="AH297" s="162"/>
      <c r="AI297" s="162"/>
      <c r="AJ297" s="162"/>
      <c r="AK297" s="162"/>
      <c r="AL297" s="162"/>
      <c r="AM297" s="162"/>
      <c r="AN297" s="162"/>
      <c r="AO297" s="162"/>
      <c r="AP297" s="162"/>
      <c r="AQ297" s="162"/>
      <c r="AR297" s="15"/>
      <c r="AS297" s="15"/>
      <c r="AT297" s="15"/>
      <c r="AU297" s="15"/>
      <c r="AV297" s="15"/>
      <c r="AW297" s="15"/>
      <c r="AX297" s="4"/>
      <c r="AY297" s="4"/>
      <c r="AZ297" s="163"/>
      <c r="BA297" s="4"/>
      <c r="BB297" s="16"/>
      <c r="BC297" s="16"/>
      <c r="BD297" s="16"/>
      <c r="BE297" s="16"/>
      <c r="BF297" s="16"/>
      <c r="BG297" s="16"/>
    </row>
    <row r="298" spans="1:59" ht="12.75">
      <c r="A298" s="37"/>
      <c r="B298" s="209" t="s">
        <v>627</v>
      </c>
      <c r="C298" s="158" t="s">
        <v>348</v>
      </c>
      <c r="D298" s="158">
        <v>1</v>
      </c>
      <c r="E298" s="32"/>
      <c r="F298" s="158">
        <v>605161</v>
      </c>
      <c r="G298" s="158" t="s">
        <v>626</v>
      </c>
      <c r="H298" s="158">
        <v>25</v>
      </c>
      <c r="I298" s="36">
        <f t="shared" si="49"/>
        <v>1</v>
      </c>
      <c r="J298" s="37">
        <f t="shared" si="34"/>
        <v>0</v>
      </c>
      <c r="K298" s="38" t="e">
        <f>VLOOKUP(B298,'TINH TOAN'!$A$2:$C$46,3,0)</f>
        <v>#N/A</v>
      </c>
      <c r="L298" s="194"/>
      <c r="M298" s="194"/>
      <c r="N298" s="194"/>
      <c r="O298" s="162"/>
      <c r="P298" s="162"/>
      <c r="Q298" s="162"/>
      <c r="R298" s="162"/>
      <c r="S298" s="162"/>
      <c r="T298" s="162"/>
      <c r="U298" s="162"/>
      <c r="V298" s="162"/>
      <c r="W298" s="158">
        <v>4</v>
      </c>
      <c r="X298" s="158">
        <v>4</v>
      </c>
      <c r="Y298" s="158">
        <v>4</v>
      </c>
      <c r="Z298" s="158">
        <v>4</v>
      </c>
      <c r="AA298" s="158">
        <v>4</v>
      </c>
      <c r="AB298" s="158">
        <v>4</v>
      </c>
      <c r="AC298" s="158">
        <v>4</v>
      </c>
      <c r="AD298" s="158">
        <v>4</v>
      </c>
      <c r="AE298" s="162"/>
      <c r="AF298" s="162"/>
      <c r="AG298" s="162"/>
      <c r="AH298" s="162"/>
      <c r="AI298" s="162"/>
      <c r="AJ298" s="162"/>
      <c r="AK298" s="162"/>
      <c r="AL298" s="162"/>
      <c r="AM298" s="162"/>
      <c r="AN298" s="162"/>
      <c r="AO298" s="162"/>
      <c r="AP298" s="162"/>
      <c r="AQ298" s="162"/>
      <c r="AR298" s="15"/>
      <c r="AS298" s="15"/>
      <c r="AT298" s="15"/>
      <c r="AU298" s="15"/>
      <c r="AV298" s="15"/>
      <c r="AW298" s="15"/>
      <c r="AX298" s="4" t="s">
        <v>164</v>
      </c>
      <c r="AY298" s="4">
        <v>35</v>
      </c>
      <c r="AZ298" s="163"/>
      <c r="BA298" s="4">
        <v>21</v>
      </c>
      <c r="BB298" s="16">
        <v>101122</v>
      </c>
      <c r="BC298" s="16">
        <v>101122</v>
      </c>
      <c r="BD298" s="16" t="e">
        <v>#REF!</v>
      </c>
      <c r="BE298" s="16" t="e">
        <v>#REF!</v>
      </c>
      <c r="BF298" s="16" t="e">
        <v>#REF!</v>
      </c>
      <c r="BG298" s="16">
        <v>231899010</v>
      </c>
    </row>
    <row r="299" spans="1:59" ht="12.75">
      <c r="A299" s="37"/>
      <c r="B299" s="156"/>
      <c r="C299" s="158" t="s">
        <v>347</v>
      </c>
      <c r="D299" s="158"/>
      <c r="E299" s="32">
        <f t="shared" ref="E299:E307" si="54">IF(LEFT(C299,3)="TH ",D299*32,D299*22.5)</f>
        <v>0</v>
      </c>
      <c r="F299" s="158">
        <v>606161</v>
      </c>
      <c r="G299" s="158" t="s">
        <v>626</v>
      </c>
      <c r="H299" s="158">
        <v>50</v>
      </c>
      <c r="I299" s="36">
        <f t="shared" si="49"/>
        <v>1</v>
      </c>
      <c r="J299" s="37">
        <f t="shared" si="34"/>
        <v>0</v>
      </c>
      <c r="K299" s="38" t="e">
        <f>VLOOKUP(B299,'TINH TOAN'!$A$2:$C$46,3,0)</f>
        <v>#N/A</v>
      </c>
      <c r="L299" s="194"/>
      <c r="M299" s="194"/>
      <c r="N299" s="194"/>
      <c r="O299" s="162"/>
      <c r="P299" s="162"/>
      <c r="Q299" s="162"/>
      <c r="R299" s="162"/>
      <c r="S299" s="162"/>
      <c r="T299" s="162"/>
      <c r="U299" s="162"/>
      <c r="V299" s="158">
        <v>3</v>
      </c>
      <c r="W299" s="158">
        <v>3</v>
      </c>
      <c r="X299" s="158">
        <v>3</v>
      </c>
      <c r="Y299" s="158">
        <v>3</v>
      </c>
      <c r="Z299" s="158">
        <v>3</v>
      </c>
      <c r="AA299" s="158">
        <v>3</v>
      </c>
      <c r="AB299" s="158">
        <v>3</v>
      </c>
      <c r="AC299" s="158">
        <v>3</v>
      </c>
      <c r="AD299" s="162"/>
      <c r="AE299" s="162"/>
      <c r="AF299" s="162"/>
      <c r="AG299" s="162"/>
      <c r="AH299" s="162"/>
      <c r="AI299" s="162"/>
      <c r="AJ299" s="162"/>
      <c r="AK299" s="162"/>
      <c r="AL299" s="162"/>
      <c r="AM299" s="162"/>
      <c r="AN299" s="162"/>
      <c r="AO299" s="162"/>
      <c r="AP299" s="162"/>
      <c r="AQ299" s="162"/>
      <c r="AR299" s="15"/>
      <c r="AS299" s="15"/>
      <c r="AT299" s="15"/>
      <c r="AU299" s="15"/>
      <c r="AV299" s="15"/>
      <c r="AW299" s="15"/>
      <c r="AX299" s="4" t="s">
        <v>125</v>
      </c>
      <c r="AY299" s="4">
        <v>16</v>
      </c>
      <c r="AZ299" s="163"/>
      <c r="BA299" s="4">
        <v>32</v>
      </c>
      <c r="BB299" s="16">
        <v>101123</v>
      </c>
      <c r="BC299" s="16">
        <v>101123</v>
      </c>
      <c r="BD299" s="16" t="e">
        <v>#REF!</v>
      </c>
      <c r="BE299" s="16" t="e">
        <v>#REF!</v>
      </c>
      <c r="BF299" s="16" t="e">
        <v>#REF!</v>
      </c>
      <c r="BG299" s="16">
        <v>221023010</v>
      </c>
    </row>
    <row r="300" spans="1:59" ht="12.75">
      <c r="A300" s="37"/>
      <c r="B300" s="156"/>
      <c r="C300" s="158" t="s">
        <v>348</v>
      </c>
      <c r="D300" s="158">
        <v>1</v>
      </c>
      <c r="E300" s="32">
        <f t="shared" si="54"/>
        <v>32</v>
      </c>
      <c r="F300" s="158">
        <v>606161</v>
      </c>
      <c r="G300" s="158" t="s">
        <v>626</v>
      </c>
      <c r="H300" s="158">
        <v>25</v>
      </c>
      <c r="I300" s="36">
        <f t="shared" si="49"/>
        <v>1</v>
      </c>
      <c r="J300" s="37">
        <f t="shared" si="34"/>
        <v>19</v>
      </c>
      <c r="K300" s="38" t="e">
        <f>VLOOKUP(B300,'TINH TOAN'!$A$2:$C$46,3,0)</f>
        <v>#N/A</v>
      </c>
      <c r="L300" s="194"/>
      <c r="M300" s="194"/>
      <c r="N300" s="194"/>
      <c r="O300" s="162"/>
      <c r="P300" s="162"/>
      <c r="Q300" s="162"/>
      <c r="R300" s="162"/>
      <c r="S300" s="162"/>
      <c r="T300" s="162"/>
      <c r="U300" s="162"/>
      <c r="V300" s="162"/>
      <c r="W300" s="158">
        <v>4</v>
      </c>
      <c r="X300" s="158">
        <v>4</v>
      </c>
      <c r="Y300" s="158">
        <v>4</v>
      </c>
      <c r="Z300" s="158">
        <v>4</v>
      </c>
      <c r="AA300" s="158">
        <v>4</v>
      </c>
      <c r="AB300" s="158">
        <v>4</v>
      </c>
      <c r="AC300" s="158">
        <v>4</v>
      </c>
      <c r="AD300" s="158">
        <v>4</v>
      </c>
      <c r="AE300" s="162"/>
      <c r="AF300" s="162"/>
      <c r="AG300" s="162"/>
      <c r="AH300" s="162"/>
      <c r="AI300" s="162"/>
      <c r="AJ300" s="162"/>
      <c r="AK300" s="162"/>
      <c r="AL300" s="162"/>
      <c r="AM300" s="162"/>
      <c r="AN300" s="162"/>
      <c r="AO300" s="162"/>
      <c r="AP300" s="162"/>
      <c r="AQ300" s="162"/>
      <c r="AR300" s="15"/>
      <c r="AS300" s="15"/>
      <c r="AT300" s="15"/>
      <c r="AU300" s="15"/>
      <c r="AV300" s="15"/>
      <c r="AW300" s="15"/>
      <c r="AX300" s="4" t="s">
        <v>125</v>
      </c>
      <c r="AY300" s="4">
        <v>16</v>
      </c>
      <c r="AZ300" s="163"/>
      <c r="BA300" s="4">
        <v>32</v>
      </c>
      <c r="BB300" s="16">
        <v>101123</v>
      </c>
      <c r="BC300" s="16">
        <v>101123</v>
      </c>
      <c r="BD300" s="16" t="e">
        <v>#REF!</v>
      </c>
      <c r="BE300" s="16" t="e">
        <v>#REF!</v>
      </c>
      <c r="BF300" s="16" t="e">
        <v>#REF!</v>
      </c>
      <c r="BG300" s="16">
        <v>221023010</v>
      </c>
    </row>
    <row r="301" spans="1:59" ht="12.75">
      <c r="A301" s="37"/>
      <c r="B301" s="156" t="s">
        <v>112</v>
      </c>
      <c r="C301" s="158" t="s">
        <v>347</v>
      </c>
      <c r="D301" s="158"/>
      <c r="E301" s="32">
        <f t="shared" si="54"/>
        <v>0</v>
      </c>
      <c r="F301" s="158">
        <v>607161</v>
      </c>
      <c r="G301" s="158" t="s">
        <v>537</v>
      </c>
      <c r="H301" s="158">
        <v>50</v>
      </c>
      <c r="I301" s="36">
        <f t="shared" si="49"/>
        <v>1</v>
      </c>
      <c r="J301" s="37">
        <f t="shared" si="34"/>
        <v>0</v>
      </c>
      <c r="K301" s="38">
        <f>VLOOKUP(B301,'TINH TOAN'!$A$2:$C$46,3,0)</f>
        <v>63.36</v>
      </c>
      <c r="L301" s="194"/>
      <c r="M301" s="194"/>
      <c r="N301" s="194"/>
      <c r="O301" s="162"/>
      <c r="P301" s="162"/>
      <c r="Q301" s="162"/>
      <c r="R301" s="162"/>
      <c r="S301" s="162"/>
      <c r="T301" s="162"/>
      <c r="U301" s="162"/>
      <c r="V301" s="158">
        <v>3</v>
      </c>
      <c r="W301" s="158">
        <v>3</v>
      </c>
      <c r="X301" s="158">
        <v>3</v>
      </c>
      <c r="Y301" s="158">
        <v>3</v>
      </c>
      <c r="Z301" s="158">
        <v>3</v>
      </c>
      <c r="AA301" s="158">
        <v>3</v>
      </c>
      <c r="AB301" s="158">
        <v>3</v>
      </c>
      <c r="AC301" s="158">
        <v>3</v>
      </c>
      <c r="AD301" s="162"/>
      <c r="AE301" s="162"/>
      <c r="AF301" s="162"/>
      <c r="AG301" s="162"/>
      <c r="AH301" s="162"/>
      <c r="AI301" s="162"/>
      <c r="AJ301" s="162"/>
      <c r="AK301" s="162"/>
      <c r="AL301" s="162"/>
      <c r="AM301" s="162"/>
      <c r="AN301" s="162"/>
      <c r="AO301" s="162"/>
      <c r="AP301" s="162"/>
      <c r="AQ301" s="162"/>
      <c r="AR301" s="15"/>
      <c r="AS301" s="15"/>
      <c r="AT301" s="15"/>
      <c r="AU301" s="15"/>
      <c r="AV301" s="15"/>
      <c r="AW301" s="15"/>
      <c r="AX301" s="4" t="s">
        <v>25</v>
      </c>
      <c r="AY301" s="4">
        <v>31</v>
      </c>
      <c r="AZ301" s="163"/>
      <c r="BA301" s="4">
        <v>93</v>
      </c>
      <c r="BB301" s="16">
        <v>101135</v>
      </c>
      <c r="BC301" s="16">
        <v>101135</v>
      </c>
      <c r="BD301" s="16" t="e">
        <v>#REF!</v>
      </c>
      <c r="BE301" s="16" t="e">
        <v>#REF!</v>
      </c>
      <c r="BF301" s="16" t="e">
        <v>#REF!</v>
      </c>
      <c r="BG301" s="16">
        <v>211238030</v>
      </c>
    </row>
    <row r="302" spans="1:59" ht="12.75">
      <c r="A302" s="37"/>
      <c r="B302" s="156" t="s">
        <v>112</v>
      </c>
      <c r="C302" s="158" t="s">
        <v>348</v>
      </c>
      <c r="D302" s="158">
        <v>1</v>
      </c>
      <c r="E302" s="32">
        <f t="shared" si="54"/>
        <v>32</v>
      </c>
      <c r="F302" s="158">
        <v>607161</v>
      </c>
      <c r="G302" s="158" t="s">
        <v>537</v>
      </c>
      <c r="H302" s="158">
        <v>15</v>
      </c>
      <c r="I302" s="36">
        <f t="shared" si="49"/>
        <v>0.75</v>
      </c>
      <c r="J302" s="37">
        <f t="shared" si="34"/>
        <v>14</v>
      </c>
      <c r="K302" s="38">
        <f>VLOOKUP(B302,'TINH TOAN'!$A$2:$C$46,3,0)</f>
        <v>63.36</v>
      </c>
      <c r="L302" s="194"/>
      <c r="M302" s="194"/>
      <c r="N302" s="194"/>
      <c r="O302" s="162"/>
      <c r="P302" s="162"/>
      <c r="Q302" s="162"/>
      <c r="R302" s="162"/>
      <c r="S302" s="162"/>
      <c r="T302" s="162"/>
      <c r="U302" s="162"/>
      <c r="V302" s="162"/>
      <c r="W302" s="158">
        <v>4</v>
      </c>
      <c r="X302" s="158">
        <v>4</v>
      </c>
      <c r="Y302" s="158">
        <v>4</v>
      </c>
      <c r="Z302" s="158">
        <v>4</v>
      </c>
      <c r="AA302" s="158">
        <v>4</v>
      </c>
      <c r="AB302" s="158">
        <v>4</v>
      </c>
      <c r="AC302" s="158">
        <v>4</v>
      </c>
      <c r="AD302" s="158">
        <v>4</v>
      </c>
      <c r="AE302" s="162"/>
      <c r="AF302" s="162"/>
      <c r="AG302" s="162"/>
      <c r="AH302" s="162"/>
      <c r="AI302" s="162"/>
      <c r="AJ302" s="162"/>
      <c r="AK302" s="162"/>
      <c r="AL302" s="162"/>
      <c r="AM302" s="162"/>
      <c r="AN302" s="162"/>
      <c r="AO302" s="162"/>
      <c r="AP302" s="162"/>
      <c r="AQ302" s="162"/>
      <c r="AR302" s="37"/>
      <c r="AS302" s="37"/>
      <c r="AT302" s="37"/>
      <c r="AU302" s="37"/>
      <c r="AV302" s="37"/>
      <c r="AW302" s="37"/>
      <c r="AX302" s="37"/>
      <c r="AY302" s="37"/>
      <c r="AZ302" s="37"/>
      <c r="BA302" s="37"/>
      <c r="BB302" s="37"/>
      <c r="BC302" s="37"/>
      <c r="BD302" s="37"/>
      <c r="BE302" s="37"/>
      <c r="BF302" s="37"/>
      <c r="BG302" s="37"/>
    </row>
    <row r="303" spans="1:59" ht="12.75">
      <c r="A303" s="37"/>
      <c r="B303" s="156" t="s">
        <v>627</v>
      </c>
      <c r="C303" s="158" t="s">
        <v>347</v>
      </c>
      <c r="D303" s="158"/>
      <c r="E303" s="32">
        <f t="shared" si="54"/>
        <v>0</v>
      </c>
      <c r="F303" s="158">
        <v>610161</v>
      </c>
      <c r="G303" s="158" t="s">
        <v>626</v>
      </c>
      <c r="H303" s="158">
        <v>25</v>
      </c>
      <c r="I303" s="36">
        <f t="shared" si="49"/>
        <v>1</v>
      </c>
      <c r="J303" s="37">
        <f t="shared" si="34"/>
        <v>0</v>
      </c>
      <c r="K303" s="38" t="e">
        <f>VLOOKUP(B303,'TINH TOAN'!$A$2:$C$46,3,0)</f>
        <v>#N/A</v>
      </c>
      <c r="L303" s="194"/>
      <c r="M303" s="194"/>
      <c r="N303" s="194"/>
      <c r="O303" s="162"/>
      <c r="P303" s="162"/>
      <c r="Q303" s="162"/>
      <c r="R303" s="162"/>
      <c r="S303" s="162"/>
      <c r="T303" s="162"/>
      <c r="U303" s="162"/>
      <c r="V303" s="158">
        <v>3</v>
      </c>
      <c r="W303" s="158">
        <v>3</v>
      </c>
      <c r="X303" s="158">
        <v>3</v>
      </c>
      <c r="Y303" s="158">
        <v>3</v>
      </c>
      <c r="Z303" s="158">
        <v>3</v>
      </c>
      <c r="AA303" s="158">
        <v>3</v>
      </c>
      <c r="AB303" s="158">
        <v>3</v>
      </c>
      <c r="AC303" s="158">
        <v>3</v>
      </c>
      <c r="AD303" s="162"/>
      <c r="AE303" s="162"/>
      <c r="AF303" s="162"/>
      <c r="AG303" s="162"/>
      <c r="AH303" s="162"/>
      <c r="AI303" s="162"/>
      <c r="AJ303" s="162"/>
      <c r="AK303" s="162"/>
      <c r="AL303" s="162"/>
      <c r="AM303" s="162"/>
      <c r="AN303" s="162"/>
      <c r="AO303" s="162"/>
      <c r="AP303" s="162"/>
      <c r="AQ303" s="162"/>
      <c r="AR303" s="37"/>
      <c r="AS303" s="37"/>
      <c r="AT303" s="37"/>
      <c r="AU303" s="37"/>
      <c r="AV303" s="37"/>
      <c r="AW303" s="37"/>
      <c r="AX303" s="37"/>
      <c r="AY303" s="37"/>
      <c r="AZ303" s="37"/>
      <c r="BA303" s="37"/>
      <c r="BB303" s="37"/>
      <c r="BC303" s="37"/>
      <c r="BD303" s="37"/>
      <c r="BE303" s="37"/>
      <c r="BF303" s="37"/>
      <c r="BG303" s="37"/>
    </row>
    <row r="304" spans="1:59" ht="12.75">
      <c r="A304" s="37"/>
      <c r="B304" s="156" t="s">
        <v>627</v>
      </c>
      <c r="C304" s="158" t="s">
        <v>348</v>
      </c>
      <c r="D304" s="158">
        <v>1</v>
      </c>
      <c r="E304" s="32">
        <f t="shared" si="54"/>
        <v>32</v>
      </c>
      <c r="F304" s="158">
        <v>610161</v>
      </c>
      <c r="G304" s="158" t="s">
        <v>626</v>
      </c>
      <c r="H304" s="158">
        <v>25</v>
      </c>
      <c r="I304" s="36">
        <f t="shared" si="49"/>
        <v>1</v>
      </c>
      <c r="J304" s="37">
        <f t="shared" si="34"/>
        <v>19</v>
      </c>
      <c r="K304" s="38" t="e">
        <f>VLOOKUP(B304,'TINH TOAN'!$A$2:$C$46,3,0)</f>
        <v>#N/A</v>
      </c>
      <c r="L304" s="194"/>
      <c r="M304" s="194"/>
      <c r="N304" s="194"/>
      <c r="O304" s="162"/>
      <c r="P304" s="162"/>
      <c r="Q304" s="162"/>
      <c r="R304" s="162"/>
      <c r="S304" s="162"/>
      <c r="T304" s="162"/>
      <c r="U304" s="162"/>
      <c r="V304" s="162"/>
      <c r="W304" s="158">
        <v>4</v>
      </c>
      <c r="X304" s="158">
        <v>4</v>
      </c>
      <c r="Y304" s="158">
        <v>4</v>
      </c>
      <c r="Z304" s="158">
        <v>4</v>
      </c>
      <c r="AA304" s="158">
        <v>4</v>
      </c>
      <c r="AB304" s="158">
        <v>4</v>
      </c>
      <c r="AC304" s="158">
        <v>4</v>
      </c>
      <c r="AD304" s="158">
        <v>4</v>
      </c>
      <c r="AE304" s="162"/>
      <c r="AF304" s="162"/>
      <c r="AG304" s="162"/>
      <c r="AH304" s="162"/>
      <c r="AI304" s="162"/>
      <c r="AJ304" s="162"/>
      <c r="AK304" s="162"/>
      <c r="AL304" s="162"/>
      <c r="AM304" s="162"/>
      <c r="AN304" s="162"/>
      <c r="AO304" s="162"/>
      <c r="AP304" s="162"/>
      <c r="AQ304" s="162"/>
      <c r="AR304" s="37"/>
      <c r="AS304" s="37"/>
      <c r="AT304" s="37"/>
      <c r="AU304" s="37"/>
      <c r="AV304" s="37"/>
      <c r="AW304" s="37"/>
      <c r="AX304" s="37"/>
      <c r="AY304" s="37"/>
      <c r="AZ304" s="37"/>
      <c r="BA304" s="37"/>
      <c r="BB304" s="37"/>
      <c r="BC304" s="37"/>
      <c r="BD304" s="37"/>
      <c r="BE304" s="37"/>
      <c r="BF304" s="37"/>
      <c r="BG304" s="37"/>
    </row>
    <row r="305" spans="1:59" ht="12.75">
      <c r="A305" s="37"/>
      <c r="B305" s="211"/>
      <c r="C305" s="158" t="s">
        <v>347</v>
      </c>
      <c r="D305" s="158"/>
      <c r="E305" s="32">
        <f t="shared" si="54"/>
        <v>0</v>
      </c>
      <c r="F305" s="158">
        <v>612161</v>
      </c>
      <c r="G305" s="158" t="s">
        <v>626</v>
      </c>
      <c r="H305" s="158">
        <v>50</v>
      </c>
      <c r="I305" s="36">
        <f t="shared" si="49"/>
        <v>1</v>
      </c>
      <c r="J305" s="37">
        <f t="shared" si="34"/>
        <v>0</v>
      </c>
      <c r="K305" s="38" t="e">
        <f>VLOOKUP(B305,'TINH TOAN'!$A$2:$C$46,3,0)</f>
        <v>#N/A</v>
      </c>
      <c r="L305" s="194"/>
      <c r="M305" s="194"/>
      <c r="N305" s="194"/>
      <c r="O305" s="162"/>
      <c r="P305" s="162"/>
      <c r="Q305" s="162"/>
      <c r="R305" s="162"/>
      <c r="S305" s="162"/>
      <c r="T305" s="162"/>
      <c r="U305" s="162"/>
      <c r="V305" s="158">
        <v>3</v>
      </c>
      <c r="W305" s="158">
        <v>3</v>
      </c>
      <c r="X305" s="158">
        <v>3</v>
      </c>
      <c r="Y305" s="158">
        <v>3</v>
      </c>
      <c r="Z305" s="158">
        <v>3</v>
      </c>
      <c r="AA305" s="158">
        <v>3</v>
      </c>
      <c r="AB305" s="158">
        <v>3</v>
      </c>
      <c r="AC305" s="158">
        <v>3</v>
      </c>
      <c r="AD305" s="162"/>
      <c r="AE305" s="162"/>
      <c r="AF305" s="162"/>
      <c r="AG305" s="162"/>
      <c r="AH305" s="162"/>
      <c r="AI305" s="162"/>
      <c r="AJ305" s="162"/>
      <c r="AK305" s="162"/>
      <c r="AL305" s="162"/>
      <c r="AM305" s="162"/>
      <c r="AN305" s="162"/>
      <c r="AO305" s="162"/>
      <c r="AP305" s="162"/>
      <c r="AQ305" s="162"/>
      <c r="AR305" s="37"/>
      <c r="AS305" s="37"/>
      <c r="AT305" s="37"/>
      <c r="AU305" s="37"/>
      <c r="AV305" s="37"/>
      <c r="AW305" s="37"/>
      <c r="AX305" s="37"/>
      <c r="AY305" s="37"/>
      <c r="AZ305" s="37"/>
      <c r="BA305" s="37"/>
      <c r="BB305" s="37"/>
      <c r="BC305" s="37"/>
      <c r="BD305" s="37"/>
      <c r="BE305" s="37"/>
      <c r="BF305" s="37"/>
      <c r="BG305" s="37"/>
    </row>
    <row r="306" spans="1:59" ht="12.75">
      <c r="A306" s="37"/>
      <c r="B306" s="211" t="s">
        <v>168</v>
      </c>
      <c r="C306" s="158" t="s">
        <v>348</v>
      </c>
      <c r="D306" s="158">
        <v>1</v>
      </c>
      <c r="E306" s="32">
        <f t="shared" si="54"/>
        <v>32</v>
      </c>
      <c r="F306" s="158">
        <v>612161</v>
      </c>
      <c r="G306" s="158" t="s">
        <v>626</v>
      </c>
      <c r="H306" s="158">
        <v>25</v>
      </c>
      <c r="I306" s="36">
        <f t="shared" si="49"/>
        <v>1</v>
      </c>
      <c r="J306" s="37">
        <f t="shared" si="34"/>
        <v>19</v>
      </c>
      <c r="K306" s="38">
        <f>VLOOKUP(B306,'TINH TOAN'!$A$2:$C$46,3,0)</f>
        <v>19.2</v>
      </c>
      <c r="L306" s="194"/>
      <c r="M306" s="194"/>
      <c r="N306" s="194"/>
      <c r="O306" s="162"/>
      <c r="P306" s="162"/>
      <c r="Q306" s="162"/>
      <c r="R306" s="162"/>
      <c r="S306" s="162"/>
      <c r="T306" s="162"/>
      <c r="U306" s="162"/>
      <c r="V306" s="162"/>
      <c r="W306" s="158">
        <v>4</v>
      </c>
      <c r="X306" s="158">
        <v>4</v>
      </c>
      <c r="Y306" s="158">
        <v>4</v>
      </c>
      <c r="Z306" s="158">
        <v>4</v>
      </c>
      <c r="AA306" s="158">
        <v>4</v>
      </c>
      <c r="AB306" s="158">
        <v>4</v>
      </c>
      <c r="AC306" s="158">
        <v>4</v>
      </c>
      <c r="AD306" s="158">
        <v>4</v>
      </c>
      <c r="AE306" s="162"/>
      <c r="AF306" s="162"/>
      <c r="AG306" s="162"/>
      <c r="AH306" s="162"/>
      <c r="AI306" s="162"/>
      <c r="AJ306" s="162"/>
      <c r="AK306" s="162"/>
      <c r="AL306" s="162"/>
      <c r="AM306" s="162"/>
      <c r="AN306" s="162"/>
      <c r="AO306" s="162"/>
      <c r="AP306" s="162"/>
      <c r="AQ306" s="162"/>
      <c r="AR306" s="37"/>
      <c r="AS306" s="37"/>
      <c r="AT306" s="37"/>
      <c r="AU306" s="37"/>
      <c r="AV306" s="37"/>
      <c r="AW306" s="37"/>
      <c r="AX306" s="37"/>
      <c r="AY306" s="37"/>
      <c r="AZ306" s="37"/>
      <c r="BA306" s="37"/>
      <c r="BB306" s="37"/>
      <c r="BC306" s="37"/>
      <c r="BD306" s="37"/>
      <c r="BE306" s="37"/>
      <c r="BF306" s="37"/>
      <c r="BG306" s="37"/>
    </row>
    <row r="307" spans="1:59" ht="12.75">
      <c r="A307" s="37"/>
      <c r="B307" s="156" t="s">
        <v>627</v>
      </c>
      <c r="C307" s="158" t="s">
        <v>347</v>
      </c>
      <c r="D307" s="158"/>
      <c r="E307" s="32">
        <f t="shared" si="54"/>
        <v>0</v>
      </c>
      <c r="F307" s="158">
        <v>614161</v>
      </c>
      <c r="G307" s="158" t="s">
        <v>537</v>
      </c>
      <c r="H307" s="158">
        <v>50</v>
      </c>
      <c r="I307" s="36">
        <f t="shared" si="49"/>
        <v>1</v>
      </c>
      <c r="J307" s="37">
        <f t="shared" si="34"/>
        <v>0</v>
      </c>
      <c r="K307" s="38" t="e">
        <f>VLOOKUP(B307,'TINH TOAN'!$A$2:$C$46,3,0)</f>
        <v>#N/A</v>
      </c>
      <c r="L307" s="194"/>
      <c r="M307" s="194"/>
      <c r="N307" s="194"/>
      <c r="O307" s="162"/>
      <c r="P307" s="162"/>
      <c r="Q307" s="162"/>
      <c r="R307" s="162"/>
      <c r="S307" s="162"/>
      <c r="T307" s="162"/>
      <c r="U307" s="162"/>
      <c r="V307" s="158">
        <v>3</v>
      </c>
      <c r="W307" s="158">
        <v>3</v>
      </c>
      <c r="X307" s="158">
        <v>3</v>
      </c>
      <c r="Y307" s="158">
        <v>3</v>
      </c>
      <c r="Z307" s="158">
        <v>3</v>
      </c>
      <c r="AA307" s="158">
        <v>3</v>
      </c>
      <c r="AB307" s="158">
        <v>3</v>
      </c>
      <c r="AC307" s="158">
        <v>3</v>
      </c>
      <c r="AD307" s="162"/>
      <c r="AE307" s="162"/>
      <c r="AF307" s="162"/>
      <c r="AG307" s="162"/>
      <c r="AH307" s="162"/>
      <c r="AI307" s="162"/>
      <c r="AJ307" s="162"/>
      <c r="AK307" s="162"/>
      <c r="AL307" s="162"/>
      <c r="AM307" s="162"/>
      <c r="AN307" s="162"/>
      <c r="AO307" s="162"/>
      <c r="AP307" s="162"/>
      <c r="AQ307" s="162"/>
      <c r="AR307" s="37"/>
      <c r="AS307" s="37"/>
      <c r="AT307" s="37"/>
      <c r="AU307" s="37"/>
      <c r="AV307" s="37"/>
      <c r="AW307" s="37"/>
      <c r="AX307" s="37"/>
      <c r="AY307" s="37"/>
      <c r="AZ307" s="37"/>
      <c r="BA307" s="37"/>
      <c r="BB307" s="37"/>
      <c r="BC307" s="37"/>
      <c r="BD307" s="37"/>
      <c r="BE307" s="37"/>
      <c r="BF307" s="37"/>
      <c r="BG307" s="37"/>
    </row>
    <row r="308" spans="1:59" ht="12.75">
      <c r="A308" s="37"/>
      <c r="B308" s="156" t="s">
        <v>627</v>
      </c>
      <c r="C308" s="158" t="s">
        <v>348</v>
      </c>
      <c r="D308" s="158">
        <v>1</v>
      </c>
      <c r="E308" s="32"/>
      <c r="F308" s="158">
        <v>614161</v>
      </c>
      <c r="G308" s="158" t="s">
        <v>537</v>
      </c>
      <c r="H308" s="158">
        <v>25</v>
      </c>
      <c r="I308" s="36">
        <f t="shared" si="49"/>
        <v>1</v>
      </c>
      <c r="J308" s="37">
        <f t="shared" si="34"/>
        <v>0</v>
      </c>
      <c r="K308" s="38" t="e">
        <f>VLOOKUP(B308,'TINH TOAN'!$A$2:$C$46,3,0)</f>
        <v>#N/A</v>
      </c>
      <c r="L308" s="194"/>
      <c r="M308" s="194"/>
      <c r="N308" s="194"/>
      <c r="O308" s="162"/>
      <c r="P308" s="162"/>
      <c r="Q308" s="162"/>
      <c r="R308" s="162"/>
      <c r="S308" s="162"/>
      <c r="T308" s="162"/>
      <c r="U308" s="162"/>
      <c r="V308" s="162"/>
      <c r="W308" s="158">
        <v>4</v>
      </c>
      <c r="X308" s="158">
        <v>4</v>
      </c>
      <c r="Y308" s="158">
        <v>4</v>
      </c>
      <c r="Z308" s="158">
        <v>4</v>
      </c>
      <c r="AA308" s="158">
        <v>4</v>
      </c>
      <c r="AB308" s="158">
        <v>4</v>
      </c>
      <c r="AC308" s="158">
        <v>4</v>
      </c>
      <c r="AD308" s="158">
        <v>4</v>
      </c>
      <c r="AE308" s="162"/>
      <c r="AF308" s="162"/>
      <c r="AG308" s="162"/>
      <c r="AH308" s="162"/>
      <c r="AI308" s="162"/>
      <c r="AJ308" s="162"/>
      <c r="AK308" s="162"/>
      <c r="AL308" s="162"/>
      <c r="AM308" s="162"/>
      <c r="AN308" s="162"/>
      <c r="AO308" s="162"/>
      <c r="AP308" s="162"/>
      <c r="AQ308" s="162"/>
      <c r="AR308" s="37"/>
      <c r="AS308" s="37"/>
      <c r="AT308" s="37"/>
      <c r="AU308" s="37"/>
      <c r="AV308" s="37"/>
      <c r="AW308" s="37"/>
      <c r="AX308" s="37"/>
      <c r="AY308" s="37"/>
      <c r="AZ308" s="37"/>
      <c r="BA308" s="37"/>
      <c r="BB308" s="37"/>
      <c r="BC308" s="37"/>
      <c r="BD308" s="37"/>
      <c r="BE308" s="37"/>
      <c r="BF308" s="37"/>
      <c r="BG308" s="37"/>
    </row>
    <row r="309" spans="1:59" ht="12.75">
      <c r="A309" s="37"/>
      <c r="B309" s="156"/>
      <c r="C309" s="158"/>
      <c r="D309" s="158"/>
      <c r="E309" s="32">
        <f t="shared" ref="E309:E315" si="55">IF(LEFT(C309,3)="TH ",D309*32,D309*22.5)</f>
        <v>0</v>
      </c>
      <c r="F309" s="158">
        <v>1121610</v>
      </c>
      <c r="G309" s="158" t="s">
        <v>626</v>
      </c>
      <c r="H309" s="158">
        <v>60</v>
      </c>
      <c r="I309" s="36">
        <f t="shared" si="49"/>
        <v>1</v>
      </c>
      <c r="J309" s="37">
        <f t="shared" si="34"/>
        <v>0</v>
      </c>
      <c r="K309" s="38" t="e">
        <f>VLOOKUP(B309,'TINH TOAN'!$A$2:$C$46,3,0)</f>
        <v>#N/A</v>
      </c>
      <c r="L309" s="214"/>
      <c r="M309" s="68"/>
      <c r="N309" s="156"/>
      <c r="O309" s="162"/>
      <c r="P309" s="162"/>
      <c r="Q309" s="162"/>
      <c r="R309" s="162"/>
      <c r="S309" s="162"/>
      <c r="T309" s="162"/>
      <c r="U309" s="162"/>
      <c r="V309" s="158">
        <v>3</v>
      </c>
      <c r="W309" s="158">
        <v>3</v>
      </c>
      <c r="X309" s="158">
        <v>3</v>
      </c>
      <c r="Y309" s="158">
        <v>3</v>
      </c>
      <c r="Z309" s="158">
        <v>3</v>
      </c>
      <c r="AA309" s="158">
        <v>3</v>
      </c>
      <c r="AB309" s="158">
        <v>3</v>
      </c>
      <c r="AC309" s="158">
        <v>3</v>
      </c>
      <c r="AD309" s="162"/>
      <c r="AE309" s="212"/>
      <c r="AF309" s="162"/>
      <c r="AG309" s="162"/>
      <c r="AH309" s="162"/>
      <c r="AI309" s="162"/>
      <c r="AJ309" s="162"/>
      <c r="AK309" s="162"/>
      <c r="AL309" s="162"/>
      <c r="AM309" s="162"/>
      <c r="AN309" s="162"/>
      <c r="AO309" s="162"/>
      <c r="AP309" s="162"/>
      <c r="AQ309" s="162"/>
      <c r="AR309" s="37"/>
      <c r="AS309" s="37"/>
      <c r="AT309" s="37"/>
      <c r="AU309" s="37"/>
      <c r="AV309" s="37"/>
      <c r="AW309" s="37"/>
      <c r="AX309" s="37"/>
      <c r="AY309" s="37"/>
      <c r="AZ309" s="37"/>
      <c r="BA309" s="37"/>
      <c r="BB309" s="37"/>
      <c r="BC309" s="37"/>
      <c r="BD309" s="37"/>
      <c r="BE309" s="37"/>
      <c r="BF309" s="37"/>
      <c r="BG309" s="37"/>
    </row>
    <row r="310" spans="1:59" ht="12.75">
      <c r="A310" s="37"/>
      <c r="B310" s="156" t="s">
        <v>133</v>
      </c>
      <c r="C310" s="158" t="s">
        <v>348</v>
      </c>
      <c r="D310" s="158">
        <v>1</v>
      </c>
      <c r="E310" s="32">
        <f t="shared" si="55"/>
        <v>32</v>
      </c>
      <c r="F310" s="158">
        <v>1121610</v>
      </c>
      <c r="G310" s="158" t="s">
        <v>626</v>
      </c>
      <c r="H310" s="158">
        <v>30</v>
      </c>
      <c r="I310" s="36">
        <f t="shared" si="49"/>
        <v>1.1000000000000001</v>
      </c>
      <c r="J310" s="37">
        <f t="shared" si="34"/>
        <v>21</v>
      </c>
      <c r="K310" s="38">
        <f>VLOOKUP(B310,'TINH TOAN'!$A$2:$C$46,3,0)</f>
        <v>348.98</v>
      </c>
      <c r="L310" s="213"/>
      <c r="M310" s="194"/>
      <c r="N310" s="68"/>
      <c r="O310" s="162"/>
      <c r="P310" s="162"/>
      <c r="Q310" s="162"/>
      <c r="R310" s="162"/>
      <c r="S310" s="162"/>
      <c r="T310" s="162"/>
      <c r="U310" s="162"/>
      <c r="V310" s="162"/>
      <c r="W310" s="158">
        <v>4</v>
      </c>
      <c r="X310" s="158">
        <v>4</v>
      </c>
      <c r="Y310" s="158">
        <v>4</v>
      </c>
      <c r="Z310" s="158">
        <v>4</v>
      </c>
      <c r="AA310" s="158">
        <v>4</v>
      </c>
      <c r="AB310" s="158">
        <v>4</v>
      </c>
      <c r="AC310" s="158">
        <v>4</v>
      </c>
      <c r="AD310" s="158">
        <v>4</v>
      </c>
      <c r="AE310" s="212"/>
      <c r="AF310" s="162"/>
      <c r="AG310" s="162"/>
      <c r="AH310" s="162"/>
      <c r="AI310" s="162"/>
      <c r="AJ310" s="162"/>
      <c r="AK310" s="162"/>
      <c r="AL310" s="162"/>
      <c r="AM310" s="162"/>
      <c r="AN310" s="162"/>
      <c r="AO310" s="162"/>
      <c r="AP310" s="162"/>
      <c r="AQ310" s="162"/>
      <c r="AR310" s="37"/>
      <c r="AS310" s="37"/>
      <c r="AT310" s="37"/>
      <c r="AU310" s="37"/>
      <c r="AV310" s="37"/>
      <c r="AW310" s="37"/>
      <c r="AX310" s="37"/>
      <c r="AY310" s="37"/>
      <c r="AZ310" s="37"/>
      <c r="BA310" s="37"/>
      <c r="BB310" s="37"/>
      <c r="BC310" s="37"/>
      <c r="BD310" s="37"/>
      <c r="BE310" s="37"/>
      <c r="BF310" s="37"/>
      <c r="BG310" s="37"/>
    </row>
    <row r="311" spans="1:59" ht="12.75">
      <c r="A311" s="37"/>
      <c r="B311" s="156" t="s">
        <v>133</v>
      </c>
      <c r="C311" s="158" t="s">
        <v>348</v>
      </c>
      <c r="D311" s="158">
        <v>1</v>
      </c>
      <c r="E311" s="32">
        <f t="shared" si="55"/>
        <v>32</v>
      </c>
      <c r="F311" s="158">
        <v>1121610</v>
      </c>
      <c r="G311" s="158" t="s">
        <v>626</v>
      </c>
      <c r="H311" s="158">
        <v>30</v>
      </c>
      <c r="I311" s="36">
        <f t="shared" si="49"/>
        <v>1.1000000000000001</v>
      </c>
      <c r="J311" s="37">
        <f t="shared" si="34"/>
        <v>21</v>
      </c>
      <c r="K311" s="38">
        <f>VLOOKUP(B311,'TINH TOAN'!$A$2:$C$46,3,0)</f>
        <v>348.98</v>
      </c>
      <c r="L311" s="182"/>
      <c r="M311" s="68"/>
      <c r="N311" s="68"/>
      <c r="O311" s="162"/>
      <c r="P311" s="162"/>
      <c r="Q311" s="162"/>
      <c r="R311" s="162"/>
      <c r="S311" s="162"/>
      <c r="T311" s="162"/>
      <c r="U311" s="162"/>
      <c r="V311" s="162"/>
      <c r="W311" s="158">
        <v>4</v>
      </c>
      <c r="X311" s="158">
        <v>4</v>
      </c>
      <c r="Y311" s="158">
        <v>4</v>
      </c>
      <c r="Z311" s="158">
        <v>4</v>
      </c>
      <c r="AA311" s="158">
        <v>4</v>
      </c>
      <c r="AB311" s="158">
        <v>4</v>
      </c>
      <c r="AC311" s="158">
        <v>4</v>
      </c>
      <c r="AD311" s="158">
        <v>4</v>
      </c>
      <c r="AE311" s="212"/>
      <c r="AF311" s="162"/>
      <c r="AG311" s="162"/>
      <c r="AH311" s="162"/>
      <c r="AI311" s="162"/>
      <c r="AJ311" s="162"/>
      <c r="AK311" s="162"/>
      <c r="AL311" s="162"/>
      <c r="AM311" s="162"/>
      <c r="AN311" s="162"/>
      <c r="AO311" s="162"/>
      <c r="AP311" s="162"/>
      <c r="AQ311" s="162"/>
      <c r="AR311" s="37"/>
      <c r="AS311" s="37"/>
      <c r="AT311" s="37"/>
      <c r="AU311" s="37"/>
      <c r="AV311" s="37"/>
      <c r="AW311" s="37"/>
      <c r="AX311" s="37"/>
      <c r="AY311" s="37"/>
      <c r="AZ311" s="37"/>
      <c r="BA311" s="37"/>
      <c r="BB311" s="37"/>
      <c r="BC311" s="37"/>
      <c r="BD311" s="37"/>
      <c r="BE311" s="37"/>
      <c r="BF311" s="37"/>
      <c r="BG311" s="37"/>
    </row>
    <row r="312" spans="1:59" ht="12.75">
      <c r="A312" s="16">
        <v>3</v>
      </c>
      <c r="B312" s="156"/>
      <c r="C312" s="158" t="s">
        <v>347</v>
      </c>
      <c r="D312" s="158"/>
      <c r="E312" s="32">
        <f t="shared" si="55"/>
        <v>0</v>
      </c>
      <c r="F312" s="158" t="s">
        <v>638</v>
      </c>
      <c r="G312" s="158" t="s">
        <v>626</v>
      </c>
      <c r="H312" s="158">
        <v>30</v>
      </c>
      <c r="I312" s="36">
        <f t="shared" si="49"/>
        <v>1</v>
      </c>
      <c r="J312" s="37">
        <f t="shared" si="34"/>
        <v>0</v>
      </c>
      <c r="K312" s="38" t="e">
        <f>VLOOKUP(B312,'TINH TOAN'!$A$2:$C$46,3,0)</f>
        <v>#N/A</v>
      </c>
      <c r="L312" s="161"/>
      <c r="M312" s="161"/>
      <c r="N312" s="161"/>
      <c r="O312" s="162"/>
      <c r="P312" s="162"/>
      <c r="Q312" s="162"/>
      <c r="R312" s="162"/>
      <c r="S312" s="162"/>
      <c r="T312" s="162"/>
      <c r="U312" s="162"/>
      <c r="V312" s="158">
        <v>3</v>
      </c>
      <c r="W312" s="158">
        <v>3</v>
      </c>
      <c r="X312" s="158">
        <v>3</v>
      </c>
      <c r="Y312" s="158">
        <v>3</v>
      </c>
      <c r="Z312" s="158">
        <v>3</v>
      </c>
      <c r="AA312" s="158">
        <v>3</v>
      </c>
      <c r="AB312" s="158">
        <v>3</v>
      </c>
      <c r="AC312" s="158">
        <v>3</v>
      </c>
      <c r="AD312" s="177"/>
      <c r="AE312" s="210"/>
      <c r="AF312" s="162"/>
      <c r="AG312" s="162"/>
      <c r="AH312" s="162"/>
      <c r="AI312" s="162"/>
      <c r="AJ312" s="162"/>
      <c r="AK312" s="162"/>
      <c r="AL312" s="162"/>
      <c r="AM312" s="162"/>
      <c r="AN312" s="162"/>
      <c r="AO312" s="162"/>
      <c r="AP312" s="162"/>
      <c r="AQ312" s="162"/>
      <c r="AR312" s="37"/>
      <c r="AS312" s="37"/>
      <c r="AT312" s="37"/>
      <c r="AU312" s="37"/>
      <c r="AV312" s="37"/>
      <c r="AW312" s="37"/>
      <c r="AX312" s="37"/>
      <c r="AY312" s="37"/>
      <c r="AZ312" s="37"/>
      <c r="BA312" s="37"/>
      <c r="BB312" s="37"/>
      <c r="BC312" s="37"/>
      <c r="BD312" s="37"/>
      <c r="BE312" s="37"/>
      <c r="BF312" s="37"/>
      <c r="BG312" s="37"/>
    </row>
    <row r="313" spans="1:59" ht="12.75">
      <c r="A313" s="16">
        <v>6</v>
      </c>
      <c r="B313" s="156" t="s">
        <v>146</v>
      </c>
      <c r="C313" s="158" t="s">
        <v>348</v>
      </c>
      <c r="D313" s="158">
        <v>1</v>
      </c>
      <c r="E313" s="32">
        <f t="shared" si="55"/>
        <v>32</v>
      </c>
      <c r="F313" s="158" t="s">
        <v>638</v>
      </c>
      <c r="G313" s="158" t="s">
        <v>626</v>
      </c>
      <c r="H313" s="158">
        <v>30</v>
      </c>
      <c r="I313" s="36">
        <f t="shared" si="49"/>
        <v>1.1000000000000001</v>
      </c>
      <c r="J313" s="37">
        <f t="shared" si="34"/>
        <v>21</v>
      </c>
      <c r="K313" s="38">
        <f>VLOOKUP(B313,'TINH TOAN'!$A$2:$C$46,3,0)</f>
        <v>523.26</v>
      </c>
      <c r="L313" s="161"/>
      <c r="M313" s="161"/>
      <c r="N313" s="161"/>
      <c r="O313" s="162"/>
      <c r="P313" s="162"/>
      <c r="Q313" s="162"/>
      <c r="R313" s="162"/>
      <c r="S313" s="162"/>
      <c r="T313" s="162"/>
      <c r="U313" s="162"/>
      <c r="V313" s="177"/>
      <c r="W313" s="158">
        <v>4</v>
      </c>
      <c r="X313" s="158">
        <v>4</v>
      </c>
      <c r="Y313" s="158">
        <v>4</v>
      </c>
      <c r="Z313" s="158">
        <v>4</v>
      </c>
      <c r="AA313" s="158">
        <v>4</v>
      </c>
      <c r="AB313" s="158">
        <v>4</v>
      </c>
      <c r="AC313" s="158">
        <v>4</v>
      </c>
      <c r="AD313" s="158">
        <v>4</v>
      </c>
      <c r="AE313" s="212"/>
      <c r="AF313" s="162"/>
      <c r="AG313" s="162"/>
      <c r="AH313" s="162"/>
      <c r="AI313" s="162"/>
      <c r="AJ313" s="162"/>
      <c r="AK313" s="162"/>
      <c r="AL313" s="162"/>
      <c r="AM313" s="162"/>
      <c r="AN313" s="162"/>
      <c r="AO313" s="162"/>
      <c r="AP313" s="162"/>
      <c r="AQ313" s="162"/>
      <c r="AR313" s="37"/>
      <c r="AS313" s="37"/>
      <c r="AT313" s="37"/>
      <c r="AU313" s="37"/>
      <c r="AV313" s="37"/>
      <c r="AW313" s="37"/>
      <c r="AX313" s="37"/>
      <c r="AY313" s="37"/>
      <c r="AZ313" s="37"/>
      <c r="BA313" s="37"/>
      <c r="BB313" s="37"/>
      <c r="BC313" s="37"/>
      <c r="BD313" s="37"/>
      <c r="BE313" s="37"/>
      <c r="BF313" s="37"/>
      <c r="BG313" s="37"/>
    </row>
    <row r="314" spans="1:59" ht="12.75">
      <c r="A314" s="16">
        <v>10</v>
      </c>
      <c r="B314" s="156" t="s">
        <v>627</v>
      </c>
      <c r="C314" s="158" t="s">
        <v>347</v>
      </c>
      <c r="D314" s="158"/>
      <c r="E314" s="32">
        <f t="shared" si="55"/>
        <v>0</v>
      </c>
      <c r="F314" s="158"/>
      <c r="G314" s="158" t="s">
        <v>626</v>
      </c>
      <c r="H314" s="158">
        <v>60</v>
      </c>
      <c r="I314" s="36">
        <f t="shared" si="49"/>
        <v>1</v>
      </c>
      <c r="J314" s="37">
        <f t="shared" si="34"/>
        <v>0</v>
      </c>
      <c r="K314" s="38" t="e">
        <f>VLOOKUP(B314,'TINH TOAN'!$A$2:$C$46,3,0)</f>
        <v>#N/A</v>
      </c>
      <c r="L314" s="161"/>
      <c r="M314" s="161"/>
      <c r="N314" s="161"/>
      <c r="O314" s="162"/>
      <c r="P314" s="162"/>
      <c r="Q314" s="162"/>
      <c r="R314" s="162"/>
      <c r="S314" s="162"/>
      <c r="T314" s="162"/>
      <c r="U314" s="162"/>
      <c r="V314" s="158">
        <v>3</v>
      </c>
      <c r="W314" s="158">
        <v>3</v>
      </c>
      <c r="X314" s="158">
        <v>3</v>
      </c>
      <c r="Y314" s="158">
        <v>3</v>
      </c>
      <c r="Z314" s="158">
        <v>3</v>
      </c>
      <c r="AA314" s="158">
        <v>3</v>
      </c>
      <c r="AB314" s="158">
        <v>3</v>
      </c>
      <c r="AC314" s="158">
        <v>3</v>
      </c>
      <c r="AD314" s="162"/>
      <c r="AE314" s="212"/>
      <c r="AF314" s="162"/>
      <c r="AG314" s="162"/>
      <c r="AH314" s="162"/>
      <c r="AI314" s="162"/>
      <c r="AJ314" s="162"/>
      <c r="AK314" s="212"/>
      <c r="AL314" s="162"/>
      <c r="AM314" s="162"/>
      <c r="AN314" s="162"/>
      <c r="AO314" s="162"/>
      <c r="AP314" s="162"/>
      <c r="AQ314" s="162"/>
      <c r="AR314" s="37"/>
      <c r="AS314" s="37"/>
      <c r="AT314" s="37"/>
      <c r="AU314" s="37"/>
      <c r="AV314" s="37"/>
      <c r="AW314" s="37"/>
      <c r="AX314" s="37"/>
      <c r="AY314" s="37"/>
      <c r="AZ314" s="37"/>
      <c r="BA314" s="37"/>
      <c r="BB314" s="37"/>
      <c r="BC314" s="37"/>
      <c r="BD314" s="37"/>
      <c r="BE314" s="37"/>
      <c r="BF314" s="37"/>
      <c r="BG314" s="37"/>
    </row>
    <row r="315" spans="1:59" ht="12.75">
      <c r="A315" s="37"/>
      <c r="B315" s="156" t="s">
        <v>627</v>
      </c>
      <c r="C315" s="158" t="s">
        <v>347</v>
      </c>
      <c r="D315" s="158"/>
      <c r="E315" s="32">
        <f t="shared" si="55"/>
        <v>0</v>
      </c>
      <c r="F315" s="158"/>
      <c r="G315" s="158" t="s">
        <v>626</v>
      </c>
      <c r="H315" s="158">
        <v>60</v>
      </c>
      <c r="I315" s="36">
        <f t="shared" si="49"/>
        <v>1</v>
      </c>
      <c r="J315" s="37">
        <f t="shared" si="34"/>
        <v>0</v>
      </c>
      <c r="K315" s="38" t="e">
        <f>VLOOKUP(B315,'TINH TOAN'!$A$2:$C$46,3,0)</f>
        <v>#N/A</v>
      </c>
      <c r="L315" s="194"/>
      <c r="M315" s="194"/>
      <c r="N315" s="194"/>
      <c r="O315" s="162"/>
      <c r="P315" s="162"/>
      <c r="Q315" s="162"/>
      <c r="R315" s="162"/>
      <c r="S315" s="162"/>
      <c r="T315" s="162"/>
      <c r="U315" s="162"/>
      <c r="V315" s="158">
        <v>3</v>
      </c>
      <c r="W315" s="158">
        <v>3</v>
      </c>
      <c r="X315" s="158">
        <v>3</v>
      </c>
      <c r="Y315" s="158">
        <v>3</v>
      </c>
      <c r="Z315" s="158">
        <v>3</v>
      </c>
      <c r="AA315" s="158">
        <v>3</v>
      </c>
      <c r="AB315" s="158">
        <v>3</v>
      </c>
      <c r="AC315" s="158">
        <v>3</v>
      </c>
      <c r="AD315" s="162"/>
      <c r="AE315" s="162"/>
      <c r="AF315" s="162"/>
      <c r="AG315" s="162"/>
      <c r="AH315" s="162"/>
      <c r="AI315" s="162"/>
      <c r="AJ315" s="162"/>
      <c r="AK315" s="162"/>
      <c r="AL315" s="162"/>
      <c r="AM315" s="162"/>
      <c r="AN315" s="162"/>
      <c r="AO315" s="162"/>
      <c r="AP315" s="162"/>
      <c r="AQ315" s="162"/>
      <c r="AR315" s="37"/>
      <c r="AS315" s="37"/>
      <c r="AT315" s="37"/>
      <c r="AU315" s="37"/>
      <c r="AV315" s="37"/>
      <c r="AW315" s="37"/>
      <c r="AX315" s="37"/>
      <c r="AY315" s="37"/>
      <c r="AZ315" s="37"/>
      <c r="BA315" s="37"/>
      <c r="BB315" s="37"/>
      <c r="BC315" s="37"/>
      <c r="BD315" s="37"/>
      <c r="BE315" s="37"/>
      <c r="BF315" s="37"/>
      <c r="BG315" s="37"/>
    </row>
    <row r="316" spans="1:59" ht="12.75">
      <c r="A316" s="37"/>
      <c r="B316" s="194"/>
      <c r="C316" s="162"/>
      <c r="D316" s="162"/>
      <c r="E316" s="37"/>
      <c r="F316" s="37"/>
      <c r="G316" s="37"/>
      <c r="H316" s="37"/>
      <c r="I316" s="37"/>
      <c r="J316" s="37"/>
      <c r="K316" s="105"/>
      <c r="L316" s="194"/>
      <c r="M316" s="194"/>
      <c r="N316" s="194"/>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row>
    <row r="317" spans="1:59" ht="12.75">
      <c r="A317" s="37"/>
      <c r="B317" s="194"/>
      <c r="C317" s="162"/>
      <c r="D317" s="162"/>
      <c r="E317" s="37"/>
      <c r="F317" s="37"/>
      <c r="G317" s="37"/>
      <c r="H317" s="37"/>
      <c r="I317" s="37"/>
      <c r="J317" s="37"/>
      <c r="K317" s="105"/>
      <c r="L317" s="194"/>
      <c r="M317" s="194"/>
      <c r="N317" s="194"/>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row>
    <row r="318" spans="1:59" ht="12.75">
      <c r="A318" s="37"/>
      <c r="B318" s="194"/>
      <c r="C318" s="162"/>
      <c r="D318" s="162"/>
      <c r="E318" s="37"/>
      <c r="F318" s="37"/>
      <c r="G318" s="37"/>
      <c r="H318" s="37"/>
      <c r="I318" s="37"/>
      <c r="J318" s="37"/>
      <c r="K318" s="105"/>
      <c r="L318" s="194"/>
      <c r="M318" s="194"/>
      <c r="N318" s="194"/>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row>
    <row r="319" spans="1:59" ht="12.75">
      <c r="A319" s="37"/>
      <c r="B319" s="194"/>
      <c r="C319" s="162"/>
      <c r="D319" s="162"/>
      <c r="E319" s="37"/>
      <c r="F319" s="37"/>
      <c r="G319" s="37"/>
      <c r="H319" s="37"/>
      <c r="I319" s="37"/>
      <c r="J319" s="37"/>
      <c r="K319" s="105"/>
      <c r="L319" s="194"/>
      <c r="M319" s="194"/>
      <c r="N319" s="194"/>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row>
    <row r="320" spans="1:59" ht="12.75">
      <c r="A320" s="37"/>
      <c r="B320" s="194"/>
      <c r="C320" s="162"/>
      <c r="D320" s="162"/>
      <c r="E320" s="37"/>
      <c r="F320" s="37"/>
      <c r="G320" s="37"/>
      <c r="H320" s="37"/>
      <c r="I320" s="37"/>
      <c r="J320" s="37"/>
      <c r="K320" s="105"/>
      <c r="L320" s="194"/>
      <c r="M320" s="194"/>
      <c r="N320" s="194"/>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row>
    <row r="321" spans="1:59" ht="12.75">
      <c r="A321" s="37"/>
      <c r="B321" s="194"/>
      <c r="C321" s="162"/>
      <c r="D321" s="162"/>
      <c r="E321" s="37"/>
      <c r="F321" s="37"/>
      <c r="G321" s="37"/>
      <c r="H321" s="37"/>
      <c r="I321" s="37"/>
      <c r="J321" s="37"/>
      <c r="K321" s="105"/>
      <c r="L321" s="194"/>
      <c r="M321" s="194"/>
      <c r="N321" s="194"/>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c r="BG321" s="37"/>
    </row>
    <row r="322" spans="1:59" ht="12.75">
      <c r="A322" s="37"/>
      <c r="B322" s="194"/>
      <c r="C322" s="162"/>
      <c r="D322" s="162"/>
      <c r="E322" s="37"/>
      <c r="F322" s="37"/>
      <c r="G322" s="37"/>
      <c r="H322" s="37"/>
      <c r="I322" s="37"/>
      <c r="J322" s="37"/>
      <c r="K322" s="105"/>
      <c r="L322" s="194"/>
      <c r="M322" s="194"/>
      <c r="N322" s="194"/>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row>
    <row r="323" spans="1:59" ht="12.75">
      <c r="A323" s="37"/>
      <c r="B323" s="194"/>
      <c r="C323" s="162"/>
      <c r="D323" s="162"/>
      <c r="E323" s="37"/>
      <c r="F323" s="37"/>
      <c r="G323" s="37"/>
      <c r="H323" s="37"/>
      <c r="I323" s="37"/>
      <c r="J323" s="37"/>
      <c r="K323" s="105"/>
      <c r="L323" s="194"/>
      <c r="M323" s="194"/>
      <c r="N323" s="194"/>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c r="BG323" s="37"/>
    </row>
    <row r="324" spans="1:59" ht="12.75">
      <c r="A324" s="37"/>
      <c r="B324" s="194"/>
      <c r="C324" s="162"/>
      <c r="D324" s="162"/>
      <c r="E324" s="37"/>
      <c r="F324" s="37"/>
      <c r="G324" s="37"/>
      <c r="H324" s="37"/>
      <c r="I324" s="37"/>
      <c r="J324" s="37"/>
      <c r="K324" s="105"/>
      <c r="L324" s="194"/>
      <c r="M324" s="194"/>
      <c r="N324" s="194"/>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row>
    <row r="325" spans="1:59" ht="12.75">
      <c r="A325" s="37"/>
      <c r="B325" s="194"/>
      <c r="C325" s="162"/>
      <c r="D325" s="162"/>
      <c r="E325" s="37"/>
      <c r="F325" s="37"/>
      <c r="G325" s="37"/>
      <c r="H325" s="37"/>
      <c r="I325" s="37"/>
      <c r="J325" s="37"/>
      <c r="K325" s="105"/>
      <c r="L325" s="194"/>
      <c r="M325" s="194"/>
      <c r="N325" s="194"/>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row>
    <row r="326" spans="1:59" ht="12.75">
      <c r="A326" s="37"/>
      <c r="B326" s="194"/>
      <c r="C326" s="162"/>
      <c r="D326" s="162"/>
      <c r="E326" s="37"/>
      <c r="F326" s="37"/>
      <c r="G326" s="37"/>
      <c r="H326" s="37"/>
      <c r="I326" s="37"/>
      <c r="J326" s="37"/>
      <c r="K326" s="105"/>
      <c r="L326" s="194"/>
      <c r="M326" s="194"/>
      <c r="N326" s="194"/>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row>
    <row r="327" spans="1:59" ht="12.75">
      <c r="A327" s="37"/>
      <c r="B327" s="194"/>
      <c r="C327" s="162"/>
      <c r="D327" s="162"/>
      <c r="E327" s="37"/>
      <c r="F327" s="37"/>
      <c r="G327" s="37"/>
      <c r="H327" s="37"/>
      <c r="I327" s="37"/>
      <c r="J327" s="37"/>
      <c r="K327" s="105"/>
      <c r="L327" s="194"/>
      <c r="M327" s="194"/>
      <c r="N327" s="194"/>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row>
    <row r="328" spans="1:59" ht="12.75">
      <c r="A328" s="37"/>
      <c r="B328" s="194"/>
      <c r="C328" s="162"/>
      <c r="D328" s="162"/>
      <c r="E328" s="37"/>
      <c r="F328" s="37"/>
      <c r="G328" s="37"/>
      <c r="H328" s="37"/>
      <c r="I328" s="37"/>
      <c r="J328" s="37"/>
      <c r="K328" s="105"/>
      <c r="L328" s="194"/>
      <c r="M328" s="194"/>
      <c r="N328" s="194"/>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c r="BG328" s="37"/>
    </row>
    <row r="329" spans="1:59" ht="12.75">
      <c r="A329" s="37"/>
      <c r="B329" s="194"/>
      <c r="C329" s="162"/>
      <c r="D329" s="162"/>
      <c r="E329" s="37"/>
      <c r="F329" s="37"/>
      <c r="G329" s="37"/>
      <c r="H329" s="37"/>
      <c r="I329" s="37"/>
      <c r="J329" s="37"/>
      <c r="K329" s="105"/>
      <c r="L329" s="194"/>
      <c r="M329" s="194"/>
      <c r="N329" s="194"/>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c r="BE329" s="37"/>
      <c r="BF329" s="37"/>
      <c r="BG329" s="37"/>
    </row>
    <row r="330" spans="1:59" ht="12.75">
      <c r="A330" s="37"/>
      <c r="B330" s="194"/>
      <c r="C330" s="162"/>
      <c r="D330" s="162"/>
      <c r="E330" s="37"/>
      <c r="F330" s="37"/>
      <c r="G330" s="37"/>
      <c r="H330" s="37"/>
      <c r="I330" s="37"/>
      <c r="J330" s="37"/>
      <c r="K330" s="105"/>
      <c r="L330" s="194"/>
      <c r="M330" s="194"/>
      <c r="N330" s="194"/>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c r="BG330" s="37"/>
    </row>
    <row r="331" spans="1:59" ht="12.75">
      <c r="A331" s="37"/>
      <c r="B331" s="194"/>
      <c r="C331" s="162"/>
      <c r="D331" s="162"/>
      <c r="E331" s="37"/>
      <c r="F331" s="37"/>
      <c r="G331" s="37"/>
      <c r="H331" s="37"/>
      <c r="I331" s="37"/>
      <c r="J331" s="37"/>
      <c r="K331" s="105"/>
      <c r="L331" s="194"/>
      <c r="M331" s="194"/>
      <c r="N331" s="194"/>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37"/>
      <c r="BF331" s="37"/>
      <c r="BG331" s="37"/>
    </row>
    <row r="332" spans="1:59" ht="12.75">
      <c r="A332" s="37"/>
      <c r="B332" s="194"/>
      <c r="C332" s="162"/>
      <c r="D332" s="162"/>
      <c r="E332" s="37"/>
      <c r="F332" s="37"/>
      <c r="G332" s="37"/>
      <c r="H332" s="37"/>
      <c r="I332" s="37"/>
      <c r="J332" s="37"/>
      <c r="K332" s="105"/>
      <c r="L332" s="194"/>
      <c r="M332" s="194"/>
      <c r="N332" s="194"/>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row>
    <row r="333" spans="1:59" ht="12.75">
      <c r="A333" s="37"/>
      <c r="B333" s="194"/>
      <c r="C333" s="162"/>
      <c r="D333" s="162"/>
      <c r="E333" s="37"/>
      <c r="F333" s="37"/>
      <c r="G333" s="37"/>
      <c r="H333" s="37"/>
      <c r="I333" s="37"/>
      <c r="J333" s="37"/>
      <c r="K333" s="105"/>
      <c r="L333" s="194"/>
      <c r="M333" s="194"/>
      <c r="N333" s="194"/>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c r="BG333" s="37"/>
    </row>
    <row r="334" spans="1:59" ht="12.75">
      <c r="A334" s="37"/>
      <c r="B334" s="194"/>
      <c r="C334" s="162"/>
      <c r="D334" s="162"/>
      <c r="E334" s="37"/>
      <c r="F334" s="37"/>
      <c r="G334" s="37"/>
      <c r="H334" s="37"/>
      <c r="I334" s="37"/>
      <c r="J334" s="37"/>
      <c r="K334" s="105"/>
      <c r="L334" s="194"/>
      <c r="M334" s="194"/>
      <c r="N334" s="194"/>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row>
    <row r="335" spans="1:59" ht="12.75">
      <c r="A335" s="37"/>
      <c r="B335" s="194"/>
      <c r="C335" s="162"/>
      <c r="D335" s="162"/>
      <c r="E335" s="37"/>
      <c r="F335" s="37"/>
      <c r="G335" s="37"/>
      <c r="H335" s="37"/>
      <c r="I335" s="37"/>
      <c r="J335" s="37"/>
      <c r="K335" s="105"/>
      <c r="L335" s="194"/>
      <c r="M335" s="194"/>
      <c r="N335" s="194"/>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row>
    <row r="336" spans="1:59" ht="12.75">
      <c r="A336" s="37"/>
      <c r="B336" s="194"/>
      <c r="C336" s="162"/>
      <c r="D336" s="162"/>
      <c r="E336" s="37"/>
      <c r="F336" s="37"/>
      <c r="G336" s="37"/>
      <c r="H336" s="37"/>
      <c r="I336" s="37"/>
      <c r="J336" s="37"/>
      <c r="K336" s="105"/>
      <c r="L336" s="194"/>
      <c r="M336" s="194"/>
      <c r="N336" s="194"/>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c r="BG336" s="37"/>
    </row>
    <row r="337" spans="1:59" ht="12.75">
      <c r="A337" s="37"/>
      <c r="B337" s="194"/>
      <c r="C337" s="162"/>
      <c r="D337" s="162"/>
      <c r="E337" s="37"/>
      <c r="F337" s="37"/>
      <c r="G337" s="37"/>
      <c r="H337" s="37"/>
      <c r="I337" s="37"/>
      <c r="J337" s="37"/>
      <c r="K337" s="105"/>
      <c r="L337" s="194"/>
      <c r="M337" s="194"/>
      <c r="N337" s="194"/>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row>
    <row r="338" spans="1:59" ht="12.75">
      <c r="A338" s="37"/>
      <c r="B338" s="194"/>
      <c r="C338" s="162"/>
      <c r="D338" s="162"/>
      <c r="E338" s="37"/>
      <c r="F338" s="37"/>
      <c r="G338" s="37"/>
      <c r="H338" s="37"/>
      <c r="I338" s="37"/>
      <c r="J338" s="37"/>
      <c r="K338" s="105"/>
      <c r="L338" s="194"/>
      <c r="M338" s="194"/>
      <c r="N338" s="194"/>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c r="BE338" s="37"/>
      <c r="BF338" s="37"/>
      <c r="BG338" s="37"/>
    </row>
    <row r="339" spans="1:59" ht="12.75">
      <c r="A339" s="37"/>
      <c r="B339" s="194"/>
      <c r="C339" s="162"/>
      <c r="D339" s="162"/>
      <c r="E339" s="37"/>
      <c r="F339" s="37"/>
      <c r="G339" s="37"/>
      <c r="H339" s="37"/>
      <c r="I339" s="37"/>
      <c r="J339" s="37"/>
      <c r="K339" s="105"/>
      <c r="L339" s="194"/>
      <c r="M339" s="194"/>
      <c r="N339" s="194"/>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c r="BE339" s="37"/>
      <c r="BF339" s="37"/>
      <c r="BG339" s="37"/>
    </row>
    <row r="340" spans="1:59" ht="12.75">
      <c r="A340" s="37"/>
      <c r="B340" s="194"/>
      <c r="C340" s="162"/>
      <c r="D340" s="162"/>
      <c r="E340" s="37"/>
      <c r="F340" s="37"/>
      <c r="G340" s="37"/>
      <c r="H340" s="37"/>
      <c r="I340" s="37"/>
      <c r="J340" s="37"/>
      <c r="K340" s="105"/>
      <c r="L340" s="194"/>
      <c r="M340" s="194"/>
      <c r="N340" s="194"/>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row>
    <row r="341" spans="1:59" ht="12.75">
      <c r="A341" s="37"/>
      <c r="B341" s="194"/>
      <c r="C341" s="162"/>
      <c r="D341" s="162"/>
      <c r="E341" s="37"/>
      <c r="F341" s="37"/>
      <c r="G341" s="37"/>
      <c r="H341" s="37"/>
      <c r="I341" s="37"/>
      <c r="J341" s="37"/>
      <c r="K341" s="105"/>
      <c r="L341" s="194"/>
      <c r="M341" s="194"/>
      <c r="N341" s="194"/>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row>
    <row r="342" spans="1:59" ht="12.75">
      <c r="A342" s="37"/>
      <c r="B342" s="194"/>
      <c r="C342" s="162"/>
      <c r="D342" s="162"/>
      <c r="E342" s="37"/>
      <c r="F342" s="37"/>
      <c r="G342" s="37"/>
      <c r="H342" s="37"/>
      <c r="I342" s="37"/>
      <c r="J342" s="37"/>
      <c r="K342" s="105"/>
      <c r="L342" s="194"/>
      <c r="M342" s="194"/>
      <c r="N342" s="194"/>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row>
    <row r="343" spans="1:59" ht="12.75">
      <c r="A343" s="37"/>
      <c r="B343" s="194"/>
      <c r="C343" s="162"/>
      <c r="D343" s="162"/>
      <c r="E343" s="37"/>
      <c r="F343" s="37"/>
      <c r="G343" s="37"/>
      <c r="H343" s="37"/>
      <c r="I343" s="37"/>
      <c r="J343" s="37"/>
      <c r="K343" s="105"/>
      <c r="L343" s="194"/>
      <c r="M343" s="194"/>
      <c r="N343" s="194"/>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row>
    <row r="344" spans="1:59" ht="12.75">
      <c r="A344" s="37"/>
      <c r="B344" s="194"/>
      <c r="C344" s="162"/>
      <c r="D344" s="162"/>
      <c r="E344" s="37"/>
      <c r="F344" s="37"/>
      <c r="G344" s="37"/>
      <c r="H344" s="37"/>
      <c r="I344" s="37"/>
      <c r="J344" s="37"/>
      <c r="K344" s="105"/>
      <c r="L344" s="194"/>
      <c r="M344" s="194"/>
      <c r="N344" s="194"/>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row>
    <row r="345" spans="1:59" ht="12.75">
      <c r="A345" s="37"/>
      <c r="B345" s="194"/>
      <c r="C345" s="162"/>
      <c r="D345" s="162"/>
      <c r="E345" s="37"/>
      <c r="F345" s="37"/>
      <c r="G345" s="37"/>
      <c r="H345" s="37"/>
      <c r="I345" s="37"/>
      <c r="J345" s="37"/>
      <c r="K345" s="105"/>
      <c r="L345" s="194"/>
      <c r="M345" s="194"/>
      <c r="N345" s="194"/>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c r="BG345" s="37"/>
    </row>
    <row r="346" spans="1:59" ht="12.75">
      <c r="A346" s="37"/>
      <c r="B346" s="194"/>
      <c r="C346" s="162"/>
      <c r="D346" s="162"/>
      <c r="E346" s="37"/>
      <c r="F346" s="37"/>
      <c r="G346" s="37"/>
      <c r="H346" s="37"/>
      <c r="I346" s="37"/>
      <c r="J346" s="37"/>
      <c r="K346" s="105"/>
      <c r="L346" s="194"/>
      <c r="M346" s="194"/>
      <c r="N346" s="194"/>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row>
    <row r="347" spans="1:59" ht="12.75">
      <c r="A347" s="37"/>
      <c r="B347" s="194"/>
      <c r="C347" s="162"/>
      <c r="D347" s="162"/>
      <c r="E347" s="37"/>
      <c r="F347" s="37"/>
      <c r="G347" s="37"/>
      <c r="H347" s="37"/>
      <c r="I347" s="37"/>
      <c r="J347" s="37"/>
      <c r="K347" s="105"/>
      <c r="L347" s="194"/>
      <c r="M347" s="194"/>
      <c r="N347" s="194"/>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row>
    <row r="348" spans="1:59" ht="12.75">
      <c r="A348" s="37"/>
      <c r="B348" s="194"/>
      <c r="C348" s="162"/>
      <c r="D348" s="162"/>
      <c r="E348" s="37"/>
      <c r="F348" s="37"/>
      <c r="G348" s="37"/>
      <c r="H348" s="37"/>
      <c r="I348" s="37"/>
      <c r="J348" s="37"/>
      <c r="K348" s="105"/>
      <c r="L348" s="194"/>
      <c r="M348" s="194"/>
      <c r="N348" s="194"/>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row>
    <row r="349" spans="1:59" ht="12.75">
      <c r="A349" s="37"/>
      <c r="B349" s="194"/>
      <c r="C349" s="162"/>
      <c r="D349" s="162"/>
      <c r="E349" s="37"/>
      <c r="F349" s="37"/>
      <c r="G349" s="37"/>
      <c r="H349" s="37"/>
      <c r="I349" s="37"/>
      <c r="J349" s="37"/>
      <c r="K349" s="105"/>
      <c r="L349" s="194"/>
      <c r="M349" s="194"/>
      <c r="N349" s="194"/>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c r="BG349" s="37"/>
    </row>
    <row r="350" spans="1:59" ht="12.75">
      <c r="A350" s="37"/>
      <c r="B350" s="194"/>
      <c r="C350" s="162"/>
      <c r="D350" s="162"/>
      <c r="E350" s="37"/>
      <c r="F350" s="37"/>
      <c r="G350" s="37"/>
      <c r="H350" s="37"/>
      <c r="I350" s="37"/>
      <c r="J350" s="37"/>
      <c r="K350" s="105"/>
      <c r="L350" s="194"/>
      <c r="M350" s="194"/>
      <c r="N350" s="194"/>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row>
    <row r="351" spans="1:59" ht="12.75">
      <c r="A351" s="37"/>
      <c r="B351" s="194"/>
      <c r="C351" s="162"/>
      <c r="D351" s="162"/>
      <c r="E351" s="37"/>
      <c r="F351" s="37"/>
      <c r="G351" s="37"/>
      <c r="H351" s="37"/>
      <c r="I351" s="37"/>
      <c r="J351" s="37"/>
      <c r="K351" s="105"/>
      <c r="L351" s="194"/>
      <c r="M351" s="194"/>
      <c r="N351" s="194"/>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row>
    <row r="352" spans="1:59" ht="12.75">
      <c r="A352" s="37"/>
      <c r="B352" s="194"/>
      <c r="C352" s="162"/>
      <c r="D352" s="162"/>
      <c r="E352" s="37"/>
      <c r="F352" s="37"/>
      <c r="G352" s="37"/>
      <c r="H352" s="37"/>
      <c r="I352" s="37"/>
      <c r="J352" s="37"/>
      <c r="K352" s="105"/>
      <c r="L352" s="194"/>
      <c r="M352" s="194"/>
      <c r="N352" s="194"/>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row>
    <row r="353" spans="1:59" ht="12.75">
      <c r="A353" s="37"/>
      <c r="B353" s="194"/>
      <c r="C353" s="162"/>
      <c r="D353" s="162"/>
      <c r="E353" s="37"/>
      <c r="F353" s="37"/>
      <c r="G353" s="37"/>
      <c r="H353" s="37"/>
      <c r="I353" s="37"/>
      <c r="J353" s="37"/>
      <c r="K353" s="105"/>
      <c r="L353" s="194"/>
      <c r="M353" s="194"/>
      <c r="N353" s="194"/>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row>
    <row r="354" spans="1:59" ht="12.75">
      <c r="A354" s="37"/>
      <c r="B354" s="194"/>
      <c r="C354" s="162"/>
      <c r="D354" s="162"/>
      <c r="E354" s="37"/>
      <c r="F354" s="37"/>
      <c r="G354" s="37"/>
      <c r="H354" s="37"/>
      <c r="I354" s="37"/>
      <c r="J354" s="37"/>
      <c r="K354" s="105"/>
      <c r="L354" s="194"/>
      <c r="M354" s="194"/>
      <c r="N354" s="194"/>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row>
    <row r="355" spans="1:59" ht="12.75">
      <c r="A355" s="37"/>
      <c r="B355" s="194"/>
      <c r="C355" s="162"/>
      <c r="D355" s="162"/>
      <c r="E355" s="37"/>
      <c r="F355" s="37"/>
      <c r="G355" s="37"/>
      <c r="H355" s="37"/>
      <c r="I355" s="37"/>
      <c r="J355" s="37"/>
      <c r="K355" s="105"/>
      <c r="L355" s="194"/>
      <c r="M355" s="194"/>
      <c r="N355" s="194"/>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row>
    <row r="356" spans="1:59" ht="12.75">
      <c r="A356" s="37"/>
      <c r="B356" s="194"/>
      <c r="C356" s="162"/>
      <c r="D356" s="162"/>
      <c r="E356" s="37"/>
      <c r="F356" s="37"/>
      <c r="G356" s="37"/>
      <c r="H356" s="37"/>
      <c r="I356" s="37"/>
      <c r="J356" s="37"/>
      <c r="K356" s="105"/>
      <c r="L356" s="194"/>
      <c r="M356" s="194"/>
      <c r="N356" s="194"/>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row>
    <row r="357" spans="1:59" ht="12.75">
      <c r="A357" s="37"/>
      <c r="B357" s="194"/>
      <c r="C357" s="162"/>
      <c r="D357" s="162"/>
      <c r="E357" s="37"/>
      <c r="F357" s="37"/>
      <c r="G357" s="37"/>
      <c r="H357" s="37"/>
      <c r="I357" s="37"/>
      <c r="J357" s="37"/>
      <c r="K357" s="105"/>
      <c r="L357" s="194"/>
      <c r="M357" s="194"/>
      <c r="N357" s="194"/>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row>
    <row r="358" spans="1:59" ht="12.75">
      <c r="A358" s="37"/>
      <c r="B358" s="194"/>
      <c r="C358" s="162"/>
      <c r="D358" s="162"/>
      <c r="E358" s="37"/>
      <c r="F358" s="37"/>
      <c r="G358" s="37"/>
      <c r="H358" s="37"/>
      <c r="I358" s="37"/>
      <c r="J358" s="37"/>
      <c r="K358" s="105"/>
      <c r="L358" s="194"/>
      <c r="M358" s="194"/>
      <c r="N358" s="194"/>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row>
    <row r="359" spans="1:59" ht="12.75">
      <c r="A359" s="37"/>
      <c r="B359" s="194"/>
      <c r="C359" s="162"/>
      <c r="D359" s="162"/>
      <c r="E359" s="37"/>
      <c r="F359" s="37"/>
      <c r="G359" s="37"/>
      <c r="H359" s="37"/>
      <c r="I359" s="37"/>
      <c r="J359" s="37"/>
      <c r="K359" s="105"/>
      <c r="L359" s="194"/>
      <c r="M359" s="194"/>
      <c r="N359" s="194"/>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row>
    <row r="360" spans="1:59" ht="12.75">
      <c r="A360" s="37"/>
      <c r="B360" s="194"/>
      <c r="C360" s="162"/>
      <c r="D360" s="162"/>
      <c r="E360" s="37"/>
      <c r="F360" s="37"/>
      <c r="G360" s="37"/>
      <c r="H360" s="37"/>
      <c r="I360" s="37"/>
      <c r="J360" s="37"/>
      <c r="K360" s="105"/>
      <c r="L360" s="194"/>
      <c r="M360" s="194"/>
      <c r="N360" s="194"/>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row>
    <row r="361" spans="1:59" ht="12.75">
      <c r="A361" s="37"/>
      <c r="B361" s="194"/>
      <c r="C361" s="162"/>
      <c r="D361" s="162"/>
      <c r="E361" s="37"/>
      <c r="F361" s="37"/>
      <c r="G361" s="37"/>
      <c r="H361" s="37"/>
      <c r="I361" s="37"/>
      <c r="J361" s="37"/>
      <c r="K361" s="105"/>
      <c r="L361" s="194"/>
      <c r="M361" s="194"/>
      <c r="N361" s="194"/>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row>
    <row r="362" spans="1:59" ht="12.75">
      <c r="A362" s="37"/>
      <c r="B362" s="194"/>
      <c r="C362" s="162"/>
      <c r="D362" s="162"/>
      <c r="E362" s="37"/>
      <c r="F362" s="37"/>
      <c r="G362" s="37"/>
      <c r="H362" s="37"/>
      <c r="I362" s="37"/>
      <c r="J362" s="37"/>
      <c r="K362" s="105"/>
      <c r="L362" s="194"/>
      <c r="M362" s="194"/>
      <c r="N362" s="194"/>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row>
    <row r="363" spans="1:59" ht="12.75">
      <c r="A363" s="37"/>
      <c r="B363" s="194"/>
      <c r="C363" s="162"/>
      <c r="D363" s="162"/>
      <c r="E363" s="37"/>
      <c r="F363" s="37"/>
      <c r="G363" s="37"/>
      <c r="H363" s="37"/>
      <c r="I363" s="37"/>
      <c r="J363" s="37"/>
      <c r="K363" s="105"/>
      <c r="L363" s="194"/>
      <c r="M363" s="194"/>
      <c r="N363" s="194"/>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row>
    <row r="364" spans="1:59" ht="12.75">
      <c r="A364" s="37"/>
      <c r="B364" s="194"/>
      <c r="C364" s="162"/>
      <c r="D364" s="162"/>
      <c r="E364" s="37"/>
      <c r="F364" s="37"/>
      <c r="G364" s="37"/>
      <c r="H364" s="37"/>
      <c r="I364" s="37"/>
      <c r="J364" s="37"/>
      <c r="K364" s="105"/>
      <c r="L364" s="194"/>
      <c r="M364" s="194"/>
      <c r="N364" s="194"/>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row>
    <row r="365" spans="1:59" ht="12.75">
      <c r="A365" s="37"/>
      <c r="B365" s="194"/>
      <c r="C365" s="162"/>
      <c r="D365" s="162"/>
      <c r="E365" s="37"/>
      <c r="F365" s="37"/>
      <c r="G365" s="37"/>
      <c r="H365" s="37"/>
      <c r="I365" s="37"/>
      <c r="J365" s="37"/>
      <c r="K365" s="105"/>
      <c r="L365" s="194"/>
      <c r="M365" s="194"/>
      <c r="N365" s="194"/>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row>
    <row r="366" spans="1:59" ht="12.75">
      <c r="A366" s="37"/>
      <c r="B366" s="194"/>
      <c r="C366" s="162"/>
      <c r="D366" s="162"/>
      <c r="E366" s="37"/>
      <c r="F366" s="37"/>
      <c r="G366" s="37"/>
      <c r="H366" s="37"/>
      <c r="I366" s="37"/>
      <c r="J366" s="37"/>
      <c r="K366" s="105"/>
      <c r="L366" s="194"/>
      <c r="M366" s="194"/>
      <c r="N366" s="194"/>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row>
    <row r="367" spans="1:59" ht="12.75">
      <c r="A367" s="37"/>
      <c r="B367" s="194"/>
      <c r="C367" s="162"/>
      <c r="D367" s="162"/>
      <c r="E367" s="37"/>
      <c r="F367" s="37"/>
      <c r="G367" s="37"/>
      <c r="H367" s="37"/>
      <c r="I367" s="37"/>
      <c r="J367" s="37"/>
      <c r="K367" s="105"/>
      <c r="L367" s="194"/>
      <c r="M367" s="194"/>
      <c r="N367" s="194"/>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row>
    <row r="368" spans="1:59" ht="12.75">
      <c r="A368" s="37"/>
      <c r="B368" s="194"/>
      <c r="C368" s="162"/>
      <c r="D368" s="162"/>
      <c r="E368" s="37"/>
      <c r="F368" s="37"/>
      <c r="G368" s="37"/>
      <c r="H368" s="37"/>
      <c r="I368" s="37"/>
      <c r="J368" s="37"/>
      <c r="K368" s="105"/>
      <c r="L368" s="194"/>
      <c r="M368" s="194"/>
      <c r="N368" s="194"/>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row>
    <row r="369" spans="1:59" ht="12.75">
      <c r="A369" s="37"/>
      <c r="B369" s="194"/>
      <c r="C369" s="162"/>
      <c r="D369" s="162"/>
      <c r="E369" s="37"/>
      <c r="F369" s="37"/>
      <c r="G369" s="37"/>
      <c r="H369" s="37"/>
      <c r="I369" s="37"/>
      <c r="J369" s="37"/>
      <c r="K369" s="105"/>
      <c r="L369" s="194"/>
      <c r="M369" s="194"/>
      <c r="N369" s="194"/>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row>
    <row r="370" spans="1:59" ht="12.75">
      <c r="A370" s="37"/>
      <c r="B370" s="194"/>
      <c r="C370" s="162"/>
      <c r="D370" s="162"/>
      <c r="E370" s="37"/>
      <c r="F370" s="37"/>
      <c r="G370" s="37"/>
      <c r="H370" s="37"/>
      <c r="I370" s="37"/>
      <c r="J370" s="37"/>
      <c r="K370" s="105"/>
      <c r="L370" s="194"/>
      <c r="M370" s="194"/>
      <c r="N370" s="194"/>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row>
    <row r="371" spans="1:59" ht="12.75">
      <c r="A371" s="37"/>
      <c r="B371" s="194"/>
      <c r="C371" s="162"/>
      <c r="D371" s="162"/>
      <c r="E371" s="37"/>
      <c r="F371" s="37"/>
      <c r="G371" s="37"/>
      <c r="H371" s="37"/>
      <c r="I371" s="37"/>
      <c r="J371" s="37"/>
      <c r="K371" s="105"/>
      <c r="L371" s="194"/>
      <c r="M371" s="194"/>
      <c r="N371" s="194"/>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row>
    <row r="372" spans="1:59" ht="12.75">
      <c r="A372" s="37"/>
      <c r="B372" s="194"/>
      <c r="C372" s="162"/>
      <c r="D372" s="162"/>
      <c r="E372" s="37"/>
      <c r="F372" s="37"/>
      <c r="G372" s="37"/>
      <c r="H372" s="37"/>
      <c r="I372" s="37"/>
      <c r="J372" s="37"/>
      <c r="K372" s="105"/>
      <c r="L372" s="194"/>
      <c r="M372" s="194"/>
      <c r="N372" s="194"/>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row>
    <row r="373" spans="1:59" ht="12.75">
      <c r="A373" s="37"/>
      <c r="B373" s="194"/>
      <c r="C373" s="162"/>
      <c r="D373" s="162"/>
      <c r="E373" s="37"/>
      <c r="F373" s="37"/>
      <c r="G373" s="37"/>
      <c r="H373" s="37"/>
      <c r="I373" s="37"/>
      <c r="J373" s="37"/>
      <c r="K373" s="105"/>
      <c r="L373" s="194"/>
      <c r="M373" s="194"/>
      <c r="N373" s="194"/>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row>
    <row r="374" spans="1:59" ht="12.75">
      <c r="A374" s="37"/>
      <c r="B374" s="194"/>
      <c r="C374" s="162"/>
      <c r="D374" s="162"/>
      <c r="E374" s="37"/>
      <c r="F374" s="37"/>
      <c r="G374" s="37"/>
      <c r="H374" s="37"/>
      <c r="I374" s="37"/>
      <c r="J374" s="37"/>
      <c r="K374" s="105"/>
      <c r="L374" s="194"/>
      <c r="M374" s="194"/>
      <c r="N374" s="194"/>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row>
    <row r="375" spans="1:59" ht="12.75">
      <c r="A375" s="37"/>
      <c r="B375" s="194"/>
      <c r="C375" s="162"/>
      <c r="D375" s="162"/>
      <c r="E375" s="37"/>
      <c r="F375" s="37"/>
      <c r="G375" s="37"/>
      <c r="H375" s="37"/>
      <c r="I375" s="37"/>
      <c r="J375" s="37"/>
      <c r="K375" s="105"/>
      <c r="L375" s="194"/>
      <c r="M375" s="194"/>
      <c r="N375" s="194"/>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row>
    <row r="376" spans="1:59" ht="12.75">
      <c r="A376" s="37"/>
      <c r="B376" s="194"/>
      <c r="C376" s="162"/>
      <c r="D376" s="162"/>
      <c r="E376" s="37"/>
      <c r="F376" s="37"/>
      <c r="G376" s="37"/>
      <c r="H376" s="37"/>
      <c r="I376" s="37"/>
      <c r="J376" s="37"/>
      <c r="K376" s="105"/>
      <c r="L376" s="194"/>
      <c r="M376" s="194"/>
      <c r="N376" s="194"/>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row>
    <row r="377" spans="1:59" ht="12.75">
      <c r="A377" s="37"/>
      <c r="B377" s="194"/>
      <c r="C377" s="162"/>
      <c r="D377" s="162"/>
      <c r="E377" s="37"/>
      <c r="F377" s="37"/>
      <c r="G377" s="37"/>
      <c r="H377" s="37"/>
      <c r="I377" s="37"/>
      <c r="J377" s="37"/>
      <c r="K377" s="105"/>
      <c r="L377" s="194"/>
      <c r="M377" s="194"/>
      <c r="N377" s="194"/>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row>
    <row r="378" spans="1:59" ht="12.75">
      <c r="A378" s="37"/>
      <c r="B378" s="194"/>
      <c r="C378" s="162"/>
      <c r="D378" s="162"/>
      <c r="E378" s="37"/>
      <c r="F378" s="37"/>
      <c r="G378" s="37"/>
      <c r="H378" s="37"/>
      <c r="I378" s="37"/>
      <c r="J378" s="37"/>
      <c r="K378" s="105"/>
      <c r="L378" s="194"/>
      <c r="M378" s="194"/>
      <c r="N378" s="194"/>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row>
    <row r="379" spans="1:59" ht="12.75">
      <c r="A379" s="37"/>
      <c r="B379" s="194"/>
      <c r="C379" s="162"/>
      <c r="D379" s="162"/>
      <c r="E379" s="37"/>
      <c r="F379" s="37"/>
      <c r="G379" s="37"/>
      <c r="H379" s="37"/>
      <c r="I379" s="37"/>
      <c r="J379" s="37"/>
      <c r="K379" s="105"/>
      <c r="L379" s="194"/>
      <c r="M379" s="194"/>
      <c r="N379" s="194"/>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row>
    <row r="380" spans="1:59" ht="12.75">
      <c r="A380" s="37"/>
      <c r="B380" s="194"/>
      <c r="C380" s="162"/>
      <c r="D380" s="162"/>
      <c r="E380" s="37"/>
      <c r="F380" s="37"/>
      <c r="G380" s="37"/>
      <c r="H380" s="37"/>
      <c r="I380" s="37"/>
      <c r="J380" s="37"/>
      <c r="K380" s="105"/>
      <c r="L380" s="194"/>
      <c r="M380" s="194"/>
      <c r="N380" s="194"/>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row>
    <row r="381" spans="1:59" ht="12.75">
      <c r="A381" s="37"/>
      <c r="B381" s="194"/>
      <c r="C381" s="162"/>
      <c r="D381" s="162"/>
      <c r="E381" s="37"/>
      <c r="F381" s="37"/>
      <c r="G381" s="37"/>
      <c r="H381" s="37"/>
      <c r="I381" s="37"/>
      <c r="J381" s="37"/>
      <c r="K381" s="105"/>
      <c r="L381" s="194"/>
      <c r="M381" s="194"/>
      <c r="N381" s="194"/>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row>
    <row r="382" spans="1:59" ht="12.75">
      <c r="A382" s="37"/>
      <c r="B382" s="194"/>
      <c r="C382" s="162"/>
      <c r="D382" s="162"/>
      <c r="E382" s="37"/>
      <c r="F382" s="37"/>
      <c r="G382" s="37"/>
      <c r="H382" s="37"/>
      <c r="I382" s="37"/>
      <c r="J382" s="37"/>
      <c r="K382" s="105"/>
      <c r="L382" s="194"/>
      <c r="M382" s="194"/>
      <c r="N382" s="194"/>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row>
    <row r="383" spans="1:59" ht="12.75">
      <c r="A383" s="37"/>
      <c r="B383" s="194"/>
      <c r="C383" s="162"/>
      <c r="D383" s="162"/>
      <c r="E383" s="37"/>
      <c r="F383" s="37"/>
      <c r="G383" s="37"/>
      <c r="H383" s="37"/>
      <c r="I383" s="37"/>
      <c r="J383" s="37"/>
      <c r="K383" s="105"/>
      <c r="L383" s="194"/>
      <c r="M383" s="194"/>
      <c r="N383" s="194"/>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row>
    <row r="384" spans="1:59" ht="12.75">
      <c r="A384" s="37"/>
      <c r="B384" s="194"/>
      <c r="C384" s="162"/>
      <c r="D384" s="162"/>
      <c r="E384" s="37"/>
      <c r="F384" s="37"/>
      <c r="G384" s="37"/>
      <c r="H384" s="37"/>
      <c r="I384" s="37"/>
      <c r="J384" s="37"/>
      <c r="K384" s="105"/>
      <c r="L384" s="194"/>
      <c r="M384" s="194"/>
      <c r="N384" s="194"/>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row>
    <row r="385" spans="1:59" ht="12.75">
      <c r="A385" s="37"/>
      <c r="B385" s="194"/>
      <c r="C385" s="162"/>
      <c r="D385" s="162"/>
      <c r="E385" s="37"/>
      <c r="F385" s="37"/>
      <c r="G385" s="37"/>
      <c r="H385" s="37"/>
      <c r="I385" s="37"/>
      <c r="J385" s="37"/>
      <c r="K385" s="105"/>
      <c r="L385" s="194"/>
      <c r="M385" s="194"/>
      <c r="N385" s="194"/>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row>
    <row r="386" spans="1:59" ht="12.75">
      <c r="A386" s="37"/>
      <c r="B386" s="194"/>
      <c r="C386" s="162"/>
      <c r="D386" s="162"/>
      <c r="E386" s="37"/>
      <c r="F386" s="37"/>
      <c r="G386" s="37"/>
      <c r="H386" s="37"/>
      <c r="I386" s="37"/>
      <c r="J386" s="37"/>
      <c r="K386" s="105"/>
      <c r="L386" s="194"/>
      <c r="M386" s="194"/>
      <c r="N386" s="194"/>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row>
    <row r="387" spans="1:59" ht="12.75">
      <c r="A387" s="37"/>
      <c r="B387" s="194"/>
      <c r="C387" s="162"/>
      <c r="D387" s="162"/>
      <c r="E387" s="37"/>
      <c r="F387" s="37"/>
      <c r="G387" s="37"/>
      <c r="H387" s="37"/>
      <c r="I387" s="37"/>
      <c r="J387" s="37"/>
      <c r="K387" s="105"/>
      <c r="L387" s="194"/>
      <c r="M387" s="194"/>
      <c r="N387" s="194"/>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row>
    <row r="388" spans="1:59" ht="12.75">
      <c r="A388" s="37"/>
      <c r="B388" s="194"/>
      <c r="C388" s="162"/>
      <c r="D388" s="162"/>
      <c r="E388" s="37"/>
      <c r="F388" s="37"/>
      <c r="G388" s="37"/>
      <c r="H388" s="37"/>
      <c r="I388" s="37"/>
      <c r="J388" s="37"/>
      <c r="K388" s="105"/>
      <c r="L388" s="194"/>
      <c r="M388" s="194"/>
      <c r="N388" s="194"/>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row>
    <row r="389" spans="1:59" ht="12.75">
      <c r="A389" s="37"/>
      <c r="B389" s="194"/>
      <c r="C389" s="162"/>
      <c r="D389" s="162"/>
      <c r="E389" s="37"/>
      <c r="F389" s="37"/>
      <c r="G389" s="37"/>
      <c r="H389" s="37"/>
      <c r="I389" s="37"/>
      <c r="J389" s="37"/>
      <c r="K389" s="105"/>
      <c r="L389" s="194"/>
      <c r="M389" s="194"/>
      <c r="N389" s="194"/>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row>
    <row r="390" spans="1:59" ht="12.75">
      <c r="A390" s="37"/>
      <c r="B390" s="194"/>
      <c r="C390" s="162"/>
      <c r="D390" s="162"/>
      <c r="E390" s="37"/>
      <c r="F390" s="37"/>
      <c r="G390" s="37"/>
      <c r="H390" s="37"/>
      <c r="I390" s="37"/>
      <c r="J390" s="37"/>
      <c r="K390" s="105"/>
      <c r="L390" s="194"/>
      <c r="M390" s="194"/>
      <c r="N390" s="194"/>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row>
  </sheetData>
  <mergeCells count="1">
    <mergeCell ref="BA9:BB9"/>
  </mergeCells>
  <conditionalFormatting sqref="B81 B83:B86 B88:B99 B102:B118 B148:B150 B160 B195">
    <cfRule type="notContainsBlanks" dxfId="0" priority="1">
      <formula>LEN(TRIM(B81))&gt;0</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x14:formula1>
            <xm:f>'GIAO VIEN'!#REF!</xm:f>
          </x14:formula1>
          <xm:sqref>B10:B315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7"/>
  <sheetViews>
    <sheetView workbookViewId="0">
      <pane ySplit="1" topLeftCell="A2" activePane="bottomLeft" state="frozen"/>
      <selection pane="bottomLeft" activeCell="B3" sqref="B3"/>
    </sheetView>
  </sheetViews>
  <sheetFormatPr defaultColWidth="14.42578125" defaultRowHeight="15.75" customHeight="1"/>
  <cols>
    <col min="1" max="1" width="22.5703125" customWidth="1"/>
    <col min="2" max="2" width="18.42578125" customWidth="1"/>
    <col min="3" max="3" width="7.85546875" customWidth="1"/>
    <col min="4" max="4" width="7" customWidth="1"/>
    <col min="5" max="5" width="14.28515625" customWidth="1"/>
    <col min="6" max="6" width="9.28515625" customWidth="1"/>
    <col min="7" max="7" width="10.7109375" customWidth="1"/>
    <col min="8" max="8" width="13.140625" customWidth="1"/>
    <col min="9" max="9" width="35.85546875" customWidth="1"/>
    <col min="10" max="28" width="3.85546875" hidden="1" customWidth="1"/>
    <col min="29" max="29" width="68.7109375" hidden="1" customWidth="1"/>
    <col min="30" max="30" width="5.5703125" customWidth="1"/>
    <col min="31" max="31" width="8.5703125" customWidth="1"/>
    <col min="32" max="38" width="7.28515625" customWidth="1"/>
    <col min="39" max="39" width="4.28515625" customWidth="1"/>
  </cols>
  <sheetData>
    <row r="1" spans="1:39" ht="14.25">
      <c r="A1" s="2" t="s">
        <v>323</v>
      </c>
      <c r="B1" s="2" t="s">
        <v>1</v>
      </c>
      <c r="C1" s="6" t="s">
        <v>508</v>
      </c>
      <c r="D1" s="155" t="s">
        <v>509</v>
      </c>
      <c r="E1" s="155" t="s">
        <v>12</v>
      </c>
      <c r="F1" s="155" t="s">
        <v>13</v>
      </c>
      <c r="G1" s="6" t="s">
        <v>14</v>
      </c>
      <c r="H1" s="6" t="s">
        <v>15</v>
      </c>
      <c r="I1" s="8" t="s">
        <v>16</v>
      </c>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4.25">
      <c r="A2" s="1" t="s">
        <v>9</v>
      </c>
      <c r="B2" s="2" t="s">
        <v>10</v>
      </c>
      <c r="C2" s="8" t="e">
        <f t="shared" ref="C2:C42" si="0">SUMIF('[1]KHGV KY 2 (15-16)'!$B$2:$B$287,A2,'[1]KHGV KY 2 (15-16)'!$I$2:$I$287)</f>
        <v>#VALUE!</v>
      </c>
      <c r="D2" s="155"/>
      <c r="E2" s="155"/>
      <c r="F2" s="155">
        <v>275</v>
      </c>
      <c r="G2" s="8" t="e">
        <f t="shared" ref="G2:G41" si="1">IF(SUM(C2:E2)&gt;F2,SUM(C2:E2)-F2,0)</f>
        <v>#VALUE!</v>
      </c>
      <c r="H2" s="8" t="e">
        <f t="shared" ref="H2:H42" si="2">IF(SUM(C2:E2)&lt;F2,F2-SUM(C2:E2),0)</f>
        <v>#VALUE!</v>
      </c>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ht="14.25">
      <c r="A3" s="1" t="s">
        <v>29</v>
      </c>
      <c r="B3" s="2" t="s">
        <v>10</v>
      </c>
      <c r="C3" s="8" t="e">
        <f t="shared" si="0"/>
        <v>#VALUE!</v>
      </c>
      <c r="D3" s="157"/>
      <c r="E3" s="157">
        <v>40</v>
      </c>
      <c r="F3" s="155">
        <f>275/2</f>
        <v>137.5</v>
      </c>
      <c r="G3" s="8" t="e">
        <f t="shared" si="1"/>
        <v>#VALUE!</v>
      </c>
      <c r="H3" s="8" t="e">
        <f t="shared" si="2"/>
        <v>#VALUE!</v>
      </c>
      <c r="I3" s="4" t="s">
        <v>378</v>
      </c>
      <c r="J3" s="15"/>
      <c r="K3" s="15"/>
      <c r="L3" s="15"/>
      <c r="M3" s="15"/>
      <c r="N3" s="15"/>
      <c r="O3" s="15"/>
      <c r="P3" s="15"/>
      <c r="Q3" s="15"/>
      <c r="R3" s="15"/>
      <c r="S3" s="15"/>
      <c r="T3" s="15"/>
      <c r="U3" s="15"/>
      <c r="V3" s="15"/>
      <c r="W3" s="15"/>
      <c r="X3" s="15"/>
      <c r="Y3" s="15"/>
      <c r="Z3" s="15"/>
      <c r="AA3" s="15"/>
      <c r="AB3" s="15"/>
      <c r="AC3" s="17"/>
      <c r="AD3" s="18"/>
      <c r="AE3" s="18"/>
      <c r="AF3" s="18"/>
      <c r="AG3" s="15"/>
      <c r="AH3" s="20"/>
      <c r="AI3" s="20"/>
      <c r="AJ3" s="20"/>
      <c r="AK3" s="20"/>
      <c r="AL3" s="22"/>
      <c r="AM3" s="22"/>
    </row>
    <row r="4" spans="1:39" ht="14.25">
      <c r="A4" s="1" t="s">
        <v>26</v>
      </c>
      <c r="B4" s="2" t="s">
        <v>10</v>
      </c>
      <c r="C4" s="8" t="e">
        <f t="shared" si="0"/>
        <v>#VALUE!</v>
      </c>
      <c r="D4" s="159"/>
      <c r="E4" s="159"/>
      <c r="F4" s="155">
        <v>275</v>
      </c>
      <c r="G4" s="8" t="e">
        <f t="shared" si="1"/>
        <v>#VALUE!</v>
      </c>
      <c r="H4" s="8" t="e">
        <f t="shared" si="2"/>
        <v>#VALUE!</v>
      </c>
      <c r="I4" s="15"/>
      <c r="J4" s="15"/>
      <c r="K4" s="15"/>
      <c r="L4" s="15"/>
      <c r="M4" s="15"/>
      <c r="N4" s="15"/>
      <c r="O4" s="15"/>
      <c r="P4" s="15"/>
      <c r="Q4" s="15"/>
      <c r="R4" s="15"/>
      <c r="S4" s="15"/>
      <c r="T4" s="15"/>
      <c r="U4" s="15"/>
      <c r="V4" s="15"/>
      <c r="W4" s="15"/>
      <c r="X4" s="15"/>
      <c r="Y4" s="15"/>
      <c r="Z4" s="15"/>
      <c r="AA4" s="15"/>
      <c r="AB4" s="15"/>
      <c r="AC4" s="17"/>
      <c r="AD4" s="18"/>
      <c r="AE4" s="18"/>
      <c r="AF4" s="18"/>
      <c r="AG4" s="15"/>
      <c r="AH4" s="20"/>
      <c r="AI4" s="20"/>
      <c r="AJ4" s="20"/>
      <c r="AK4" s="20"/>
      <c r="AL4" s="22"/>
      <c r="AM4" s="22"/>
    </row>
    <row r="5" spans="1:39" ht="14.25">
      <c r="A5" s="1" t="s">
        <v>30</v>
      </c>
      <c r="B5" s="2" t="s">
        <v>10</v>
      </c>
      <c r="C5" s="8" t="e">
        <f t="shared" si="0"/>
        <v>#VALUE!</v>
      </c>
      <c r="D5" s="157"/>
      <c r="E5" s="157">
        <v>40</v>
      </c>
      <c r="F5" s="155">
        <v>275</v>
      </c>
      <c r="G5" s="8" t="e">
        <f t="shared" si="1"/>
        <v>#VALUE!</v>
      </c>
      <c r="H5" s="8" t="e">
        <f t="shared" si="2"/>
        <v>#VALUE!</v>
      </c>
      <c r="I5" s="4" t="s">
        <v>378</v>
      </c>
      <c r="J5" s="15"/>
      <c r="K5" s="15"/>
      <c r="L5" s="15"/>
      <c r="M5" s="15"/>
      <c r="N5" s="15"/>
      <c r="O5" s="15"/>
      <c r="P5" s="15"/>
      <c r="Q5" s="15"/>
      <c r="R5" s="15"/>
      <c r="S5" s="15"/>
      <c r="T5" s="15"/>
      <c r="U5" s="15"/>
      <c r="V5" s="15"/>
      <c r="W5" s="15"/>
      <c r="X5" s="15"/>
      <c r="Y5" s="15"/>
      <c r="Z5" s="15"/>
      <c r="AA5" s="15"/>
      <c r="AB5" s="15"/>
      <c r="AC5" s="17"/>
      <c r="AD5" s="18"/>
      <c r="AE5" s="18"/>
      <c r="AF5" s="18"/>
      <c r="AG5" s="15"/>
      <c r="AH5" s="20"/>
      <c r="AI5" s="20"/>
      <c r="AJ5" s="20"/>
      <c r="AK5" s="20"/>
      <c r="AL5" s="22"/>
      <c r="AM5" s="22"/>
    </row>
    <row r="6" spans="1:39" ht="14.25">
      <c r="A6" s="1" t="s">
        <v>38</v>
      </c>
      <c r="B6" s="2" t="s">
        <v>10</v>
      </c>
      <c r="C6" s="8" t="e">
        <f t="shared" si="0"/>
        <v>#VALUE!</v>
      </c>
      <c r="D6" s="160"/>
      <c r="E6" s="160"/>
      <c r="F6" s="155">
        <v>315</v>
      </c>
      <c r="G6" s="8" t="e">
        <f t="shared" si="1"/>
        <v>#VALUE!</v>
      </c>
      <c r="H6" s="8" t="e">
        <f t="shared" si="2"/>
        <v>#VALUE!</v>
      </c>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row>
    <row r="7" spans="1:39" ht="14.25">
      <c r="A7" s="1" t="s">
        <v>36</v>
      </c>
      <c r="B7" s="2" t="s">
        <v>10</v>
      </c>
      <c r="C7" s="8" t="e">
        <f t="shared" si="0"/>
        <v>#VALUE!</v>
      </c>
      <c r="D7" s="160"/>
      <c r="E7" s="160"/>
      <c r="F7" s="155">
        <f>275*0.4</f>
        <v>110</v>
      </c>
      <c r="G7" s="8" t="e">
        <f t="shared" si="1"/>
        <v>#VALUE!</v>
      </c>
      <c r="H7" s="8" t="e">
        <f t="shared" si="2"/>
        <v>#VALUE!</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row>
    <row r="8" spans="1:39" ht="14.25">
      <c r="A8" s="1" t="s">
        <v>45</v>
      </c>
      <c r="B8" s="2" t="s">
        <v>10</v>
      </c>
      <c r="C8" s="8" t="e">
        <f t="shared" si="0"/>
        <v>#VALUE!</v>
      </c>
      <c r="D8" s="160"/>
      <c r="E8" s="160"/>
      <c r="F8" s="155">
        <v>275</v>
      </c>
      <c r="G8" s="8" t="e">
        <f t="shared" si="1"/>
        <v>#VALUE!</v>
      </c>
      <c r="H8" s="8" t="e">
        <f t="shared" si="2"/>
        <v>#VALUE!</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row>
    <row r="9" spans="1:39" ht="14.25">
      <c r="A9" s="1" t="s">
        <v>82</v>
      </c>
      <c r="B9" s="2" t="s">
        <v>10</v>
      </c>
      <c r="C9" s="8" t="e">
        <f t="shared" si="0"/>
        <v>#VALUE!</v>
      </c>
      <c r="D9" s="160"/>
      <c r="E9" s="160">
        <v>40</v>
      </c>
      <c r="F9" s="155">
        <v>275</v>
      </c>
      <c r="G9" s="8" t="e">
        <f t="shared" si="1"/>
        <v>#VALUE!</v>
      </c>
      <c r="H9" s="8" t="e">
        <f t="shared" si="2"/>
        <v>#VALUE!</v>
      </c>
      <c r="I9" s="4" t="s">
        <v>378</v>
      </c>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row>
    <row r="10" spans="1:39" ht="15.75" customHeight="1">
      <c r="A10" s="1" t="s">
        <v>85</v>
      </c>
      <c r="B10" s="2" t="s">
        <v>10</v>
      </c>
      <c r="C10" s="8" t="e">
        <f t="shared" si="0"/>
        <v>#VALUE!</v>
      </c>
      <c r="D10" s="155"/>
      <c r="E10" s="155"/>
      <c r="F10" s="155">
        <v>240</v>
      </c>
      <c r="G10" s="8" t="e">
        <f t="shared" si="1"/>
        <v>#VALUE!</v>
      </c>
      <c r="H10" s="8" t="e">
        <f t="shared" si="2"/>
        <v>#VALUE!</v>
      </c>
      <c r="I10" s="6"/>
      <c r="J10" s="41"/>
      <c r="K10" s="41"/>
      <c r="L10" s="41"/>
      <c r="M10" s="41"/>
      <c r="N10" s="41"/>
      <c r="O10" s="6"/>
      <c r="P10" s="6"/>
      <c r="Q10" s="6"/>
      <c r="R10" s="6"/>
      <c r="S10" s="6"/>
      <c r="T10" s="6"/>
      <c r="U10" s="6"/>
      <c r="V10" s="6"/>
      <c r="W10" s="6"/>
      <c r="X10" s="6"/>
      <c r="Y10" s="41"/>
      <c r="Z10" s="41"/>
      <c r="AA10" s="41"/>
      <c r="AB10" s="41"/>
      <c r="AC10" s="41"/>
      <c r="AD10" s="43"/>
      <c r="AE10" s="6"/>
      <c r="AF10" s="6"/>
      <c r="AG10" s="44"/>
      <c r="AH10" s="6"/>
      <c r="AI10" s="6"/>
      <c r="AJ10" s="6"/>
      <c r="AK10" s="6"/>
      <c r="AL10" s="6"/>
      <c r="AM10" s="44"/>
    </row>
    <row r="11" spans="1:39" ht="15.75" customHeight="1">
      <c r="A11" s="1" t="s">
        <v>73</v>
      </c>
      <c r="B11" s="2" t="s">
        <v>10</v>
      </c>
      <c r="C11" s="8" t="e">
        <f t="shared" si="0"/>
        <v>#VALUE!</v>
      </c>
      <c r="D11" s="155"/>
      <c r="E11" s="155"/>
      <c r="F11" s="155">
        <v>275</v>
      </c>
      <c r="G11" s="8" t="e">
        <f t="shared" si="1"/>
        <v>#VALUE!</v>
      </c>
      <c r="H11" s="8" t="e">
        <f t="shared" si="2"/>
        <v>#VALUE!</v>
      </c>
      <c r="I11" s="6"/>
      <c r="J11" s="41"/>
      <c r="K11" s="41"/>
      <c r="L11" s="41"/>
      <c r="M11" s="41"/>
      <c r="N11" s="41"/>
      <c r="O11" s="6"/>
      <c r="P11" s="6"/>
      <c r="Q11" s="6"/>
      <c r="R11" s="6"/>
      <c r="S11" s="6"/>
      <c r="T11" s="6"/>
      <c r="U11" s="6"/>
      <c r="V11" s="6"/>
      <c r="W11" s="6"/>
      <c r="X11" s="6"/>
      <c r="Y11" s="41"/>
      <c r="Z11" s="41"/>
      <c r="AA11" s="41"/>
      <c r="AB11" s="41"/>
      <c r="AC11" s="41"/>
      <c r="AD11" s="43"/>
      <c r="AE11" s="6"/>
      <c r="AF11" s="44"/>
      <c r="AG11" s="44"/>
      <c r="AH11" s="44"/>
      <c r="AI11" s="44"/>
      <c r="AJ11" s="44"/>
      <c r="AK11" s="44"/>
      <c r="AL11" s="44"/>
      <c r="AM11" s="44"/>
    </row>
    <row r="12" spans="1:39" ht="15.75" customHeight="1">
      <c r="A12" s="1" t="s">
        <v>77</v>
      </c>
      <c r="B12" s="2" t="s">
        <v>10</v>
      </c>
      <c r="C12" s="8" t="e">
        <f t="shared" si="0"/>
        <v>#VALUE!</v>
      </c>
      <c r="D12" s="155"/>
      <c r="E12" s="155"/>
      <c r="F12" s="155">
        <v>220</v>
      </c>
      <c r="G12" s="8" t="e">
        <f t="shared" si="1"/>
        <v>#VALUE!</v>
      </c>
      <c r="H12" s="8" t="e">
        <f t="shared" si="2"/>
        <v>#VALUE!</v>
      </c>
      <c r="I12" s="6"/>
      <c r="J12" s="41"/>
      <c r="K12" s="41"/>
      <c r="L12" s="41"/>
      <c r="M12" s="41"/>
      <c r="N12" s="41"/>
      <c r="O12" s="41"/>
      <c r="P12" s="41"/>
      <c r="Q12" s="41"/>
      <c r="R12" s="41"/>
      <c r="S12" s="6"/>
      <c r="T12" s="6"/>
      <c r="U12" s="6"/>
      <c r="V12" s="6"/>
      <c r="W12" s="6"/>
      <c r="X12" s="6"/>
      <c r="Y12" s="6"/>
      <c r="Z12" s="6"/>
      <c r="AA12" s="6"/>
      <c r="AB12" s="6"/>
      <c r="AC12" s="41"/>
      <c r="AD12" s="43"/>
      <c r="AE12" s="6"/>
      <c r="AF12" s="44"/>
      <c r="AG12" s="44"/>
      <c r="AH12" s="44"/>
      <c r="AI12" s="44"/>
      <c r="AJ12" s="44"/>
      <c r="AK12" s="44"/>
      <c r="AL12" s="44"/>
      <c r="AM12" s="44"/>
    </row>
    <row r="13" spans="1:39" ht="15.75" customHeight="1">
      <c r="A13" s="1" t="s">
        <v>92</v>
      </c>
      <c r="B13" s="2" t="s">
        <v>10</v>
      </c>
      <c r="C13" s="8" t="e">
        <f t="shared" si="0"/>
        <v>#VALUE!</v>
      </c>
      <c r="D13" s="155"/>
      <c r="E13" s="155"/>
      <c r="F13" s="155">
        <v>275</v>
      </c>
      <c r="G13" s="8" t="e">
        <f t="shared" si="1"/>
        <v>#VALUE!</v>
      </c>
      <c r="H13" s="8" t="e">
        <f t="shared" si="2"/>
        <v>#VALUE!</v>
      </c>
      <c r="I13" s="6"/>
      <c r="J13" s="41"/>
      <c r="K13" s="41"/>
      <c r="L13" s="41"/>
      <c r="M13" s="41"/>
      <c r="N13" s="41"/>
      <c r="O13" s="41"/>
      <c r="P13" s="41"/>
      <c r="Q13" s="41"/>
      <c r="R13" s="41"/>
      <c r="S13" s="41"/>
      <c r="T13" s="41"/>
      <c r="U13" s="41"/>
      <c r="V13" s="41"/>
      <c r="W13" s="6"/>
      <c r="X13" s="6"/>
      <c r="Y13" s="6"/>
      <c r="Z13" s="6"/>
      <c r="AA13" s="41"/>
      <c r="AB13" s="41"/>
      <c r="AC13" s="41"/>
      <c r="AD13" s="43"/>
      <c r="AE13" s="6"/>
      <c r="AF13" s="44"/>
      <c r="AG13" s="44"/>
      <c r="AH13" s="44"/>
      <c r="AI13" s="44"/>
      <c r="AJ13" s="44"/>
      <c r="AK13" s="44"/>
      <c r="AL13" s="44"/>
      <c r="AM13" s="6"/>
    </row>
    <row r="14" spans="1:39" ht="15.75" customHeight="1">
      <c r="A14" s="1" t="s">
        <v>18</v>
      </c>
      <c r="B14" s="2" t="s">
        <v>10</v>
      </c>
      <c r="C14" s="8" t="e">
        <f t="shared" si="0"/>
        <v>#VALUE!</v>
      </c>
      <c r="D14" s="155"/>
      <c r="E14" s="155"/>
      <c r="F14" s="155">
        <f>0.8*310</f>
        <v>248</v>
      </c>
      <c r="G14" s="8" t="e">
        <f t="shared" si="1"/>
        <v>#VALUE!</v>
      </c>
      <c r="H14" s="8" t="e">
        <f t="shared" si="2"/>
        <v>#VALUE!</v>
      </c>
      <c r="I14" s="6"/>
      <c r="J14" s="41"/>
      <c r="K14" s="41"/>
      <c r="L14" s="41"/>
      <c r="M14" s="41"/>
      <c r="N14" s="41"/>
      <c r="O14" s="41"/>
      <c r="P14" s="41"/>
      <c r="Q14" s="6"/>
      <c r="R14" s="6"/>
      <c r="S14" s="6"/>
      <c r="T14" s="6"/>
      <c r="U14" s="6"/>
      <c r="V14" s="6"/>
      <c r="W14" s="6"/>
      <c r="X14" s="6"/>
      <c r="Y14" s="6"/>
      <c r="Z14" s="6"/>
      <c r="AA14" s="41"/>
      <c r="AB14" s="41"/>
      <c r="AC14" s="41"/>
      <c r="AD14" s="43"/>
      <c r="AE14" s="6"/>
      <c r="AF14" s="44"/>
      <c r="AG14" s="44"/>
      <c r="AH14" s="44"/>
      <c r="AI14" s="44"/>
      <c r="AJ14" s="44"/>
      <c r="AK14" s="44"/>
      <c r="AL14" s="44"/>
      <c r="AM14" s="44"/>
    </row>
    <row r="15" spans="1:39" ht="15.75" customHeight="1">
      <c r="A15" s="1" t="s">
        <v>169</v>
      </c>
      <c r="B15" s="2" t="s">
        <v>10</v>
      </c>
      <c r="C15" s="8" t="e">
        <f t="shared" si="0"/>
        <v>#VALUE!</v>
      </c>
      <c r="D15" s="155"/>
      <c r="E15" s="155"/>
      <c r="F15" s="155">
        <v>315</v>
      </c>
      <c r="G15" s="8" t="e">
        <f t="shared" si="1"/>
        <v>#VALUE!</v>
      </c>
      <c r="H15" s="8" t="e">
        <f t="shared" si="2"/>
        <v>#VALUE!</v>
      </c>
      <c r="I15" s="6"/>
      <c r="J15" s="41"/>
      <c r="K15" s="41"/>
      <c r="L15" s="41"/>
      <c r="M15" s="41"/>
      <c r="N15" s="41"/>
      <c r="O15" s="6"/>
      <c r="P15" s="6"/>
      <c r="Q15" s="6"/>
      <c r="R15" s="6"/>
      <c r="S15" s="6"/>
      <c r="T15" s="6"/>
      <c r="U15" s="6"/>
      <c r="V15" s="6"/>
      <c r="W15" s="6"/>
      <c r="X15" s="6"/>
      <c r="Y15" s="41"/>
      <c r="Z15" s="41"/>
      <c r="AA15" s="41"/>
      <c r="AB15" s="41"/>
      <c r="AC15" s="41"/>
      <c r="AD15" s="43"/>
      <c r="AE15" s="6"/>
      <c r="AF15" s="44"/>
      <c r="AG15" s="44"/>
      <c r="AH15" s="44"/>
      <c r="AI15" s="44"/>
      <c r="AJ15" s="44"/>
      <c r="AK15" s="44"/>
      <c r="AL15" s="44"/>
      <c r="AM15" s="44"/>
    </row>
    <row r="16" spans="1:39" ht="15.75" customHeight="1">
      <c r="A16" s="1" t="s">
        <v>122</v>
      </c>
      <c r="B16" s="2" t="s">
        <v>10</v>
      </c>
      <c r="C16" s="8" t="e">
        <f t="shared" si="0"/>
        <v>#VALUE!</v>
      </c>
      <c r="D16" s="155"/>
      <c r="E16" s="155"/>
      <c r="F16" s="155">
        <v>315</v>
      </c>
      <c r="G16" s="8" t="e">
        <f t="shared" si="1"/>
        <v>#VALUE!</v>
      </c>
      <c r="H16" s="8" t="e">
        <f t="shared" si="2"/>
        <v>#VALUE!</v>
      </c>
      <c r="I16" s="6"/>
      <c r="J16" s="6"/>
      <c r="K16" s="6"/>
      <c r="L16" s="6"/>
      <c r="M16" s="6"/>
      <c r="N16" s="6"/>
      <c r="O16" s="6"/>
      <c r="P16" s="6"/>
      <c r="Q16" s="6"/>
      <c r="R16" s="6"/>
      <c r="S16" s="6"/>
      <c r="T16" s="6"/>
      <c r="U16" s="6"/>
      <c r="V16" s="6"/>
      <c r="W16" s="6"/>
      <c r="X16" s="6"/>
      <c r="Y16" s="41"/>
      <c r="Z16" s="41"/>
      <c r="AA16" s="41"/>
      <c r="AB16" s="41"/>
      <c r="AC16" s="41"/>
      <c r="AD16" s="43"/>
      <c r="AE16" s="6"/>
      <c r="AF16" s="44"/>
      <c r="AG16" s="44"/>
      <c r="AH16" s="44"/>
      <c r="AI16" s="44"/>
      <c r="AJ16" s="44"/>
      <c r="AK16" s="44"/>
      <c r="AL16" s="44"/>
      <c r="AM16" s="44"/>
    </row>
    <row r="17" spans="1:39" ht="15.75" customHeight="1">
      <c r="A17" s="1" t="s">
        <v>105</v>
      </c>
      <c r="B17" s="2" t="s">
        <v>106</v>
      </c>
      <c r="C17" s="8" t="e">
        <f t="shared" si="0"/>
        <v>#VALUE!</v>
      </c>
      <c r="D17" s="155"/>
      <c r="E17" s="155"/>
      <c r="F17" s="155">
        <v>275</v>
      </c>
      <c r="G17" s="8" t="e">
        <f t="shared" si="1"/>
        <v>#VALUE!</v>
      </c>
      <c r="H17" s="8" t="e">
        <f t="shared" si="2"/>
        <v>#VALUE!</v>
      </c>
      <c r="I17" s="6"/>
      <c r="J17" s="41"/>
      <c r="K17" s="41"/>
      <c r="L17" s="41"/>
      <c r="M17" s="41"/>
      <c r="N17" s="41"/>
      <c r="O17" s="41"/>
      <c r="P17" s="41"/>
      <c r="Q17" s="41"/>
      <c r="R17" s="41"/>
      <c r="S17" s="41"/>
      <c r="T17" s="41"/>
      <c r="U17" s="41"/>
      <c r="V17" s="41"/>
      <c r="W17" s="6"/>
      <c r="X17" s="6"/>
      <c r="Y17" s="6"/>
      <c r="Z17" s="6"/>
      <c r="AA17" s="41"/>
      <c r="AB17" s="41"/>
      <c r="AC17" s="41"/>
      <c r="AD17" s="43"/>
      <c r="AE17" s="6"/>
      <c r="AF17" s="44"/>
      <c r="AG17" s="44"/>
      <c r="AH17" s="44"/>
      <c r="AI17" s="44"/>
      <c r="AJ17" s="44"/>
      <c r="AK17" s="44"/>
      <c r="AL17" s="44"/>
      <c r="AM17" s="6"/>
    </row>
    <row r="18" spans="1:39" ht="15.75" customHeight="1">
      <c r="A18" s="1" t="s">
        <v>108</v>
      </c>
      <c r="B18" s="2" t="s">
        <v>106</v>
      </c>
      <c r="C18" s="8" t="e">
        <f t="shared" si="0"/>
        <v>#VALUE!</v>
      </c>
      <c r="D18" s="155"/>
      <c r="E18" s="155"/>
      <c r="F18" s="155">
        <v>275</v>
      </c>
      <c r="G18" s="8" t="e">
        <f t="shared" si="1"/>
        <v>#VALUE!</v>
      </c>
      <c r="H18" s="8" t="e">
        <f t="shared" si="2"/>
        <v>#VALUE!</v>
      </c>
      <c r="J18" s="41"/>
      <c r="K18" s="41"/>
      <c r="L18" s="41"/>
      <c r="M18" s="41"/>
      <c r="N18" s="41"/>
      <c r="O18" s="41"/>
      <c r="P18" s="41"/>
      <c r="Q18" s="41"/>
      <c r="R18" s="6"/>
      <c r="S18" s="6"/>
      <c r="T18" s="6"/>
      <c r="U18" s="6"/>
      <c r="V18" s="6"/>
      <c r="W18" s="6"/>
      <c r="X18" s="6"/>
      <c r="Y18" s="6"/>
      <c r="Z18" s="6"/>
      <c r="AA18" s="6"/>
      <c r="AB18" s="41"/>
      <c r="AC18" s="41"/>
      <c r="AD18" s="43"/>
      <c r="AE18" s="6"/>
      <c r="AF18" s="44"/>
      <c r="AG18" s="44"/>
      <c r="AH18" s="44"/>
      <c r="AI18" s="44"/>
      <c r="AJ18" s="44"/>
      <c r="AK18" s="44"/>
      <c r="AL18" s="44"/>
      <c r="AM18" s="44"/>
    </row>
    <row r="19" spans="1:39" ht="15.75" customHeight="1">
      <c r="A19" s="1" t="s">
        <v>110</v>
      </c>
      <c r="B19" s="2" t="s">
        <v>106</v>
      </c>
      <c r="C19" s="8" t="e">
        <f t="shared" si="0"/>
        <v>#VALUE!</v>
      </c>
      <c r="D19" s="155"/>
      <c r="E19" s="155"/>
      <c r="F19" s="155">
        <f>0.8*275</f>
        <v>220</v>
      </c>
      <c r="G19" s="8" t="e">
        <f t="shared" si="1"/>
        <v>#VALUE!</v>
      </c>
      <c r="H19" s="8" t="e">
        <f t="shared" si="2"/>
        <v>#VALUE!</v>
      </c>
      <c r="I19" s="6"/>
      <c r="J19" s="41"/>
      <c r="K19" s="41"/>
      <c r="L19" s="41"/>
      <c r="M19" s="41"/>
      <c r="N19" s="41"/>
      <c r="O19" s="41"/>
      <c r="P19" s="41"/>
      <c r="Q19" s="41"/>
      <c r="R19" s="6"/>
      <c r="S19" s="6"/>
      <c r="T19" s="6"/>
      <c r="U19" s="6"/>
      <c r="V19" s="6"/>
      <c r="W19" s="6"/>
      <c r="X19" s="6"/>
      <c r="Y19" s="6"/>
      <c r="Z19" s="6"/>
      <c r="AA19" s="6"/>
      <c r="AB19" s="41"/>
      <c r="AC19" s="41"/>
      <c r="AD19" s="43"/>
      <c r="AE19" s="6"/>
      <c r="AF19" s="44"/>
      <c r="AG19" s="44"/>
      <c r="AH19" s="44"/>
      <c r="AI19" s="44"/>
      <c r="AJ19" s="44"/>
      <c r="AK19" s="44"/>
      <c r="AL19" s="44"/>
      <c r="AM19" s="6"/>
    </row>
    <row r="20" spans="1:39" ht="15.75" customHeight="1">
      <c r="A20" s="1" t="s">
        <v>112</v>
      </c>
      <c r="B20" s="2" t="s">
        <v>106</v>
      </c>
      <c r="C20" s="8" t="e">
        <f t="shared" si="0"/>
        <v>#VALUE!</v>
      </c>
      <c r="D20" s="155">
        <v>310</v>
      </c>
      <c r="E20" s="155"/>
      <c r="F20" s="155">
        <v>275</v>
      </c>
      <c r="G20" s="8" t="e">
        <f t="shared" si="1"/>
        <v>#VALUE!</v>
      </c>
      <c r="H20" s="8" t="e">
        <f t="shared" si="2"/>
        <v>#VALUE!</v>
      </c>
      <c r="I20" s="8" t="s">
        <v>539</v>
      </c>
      <c r="J20" s="41"/>
      <c r="K20" s="41"/>
      <c r="L20" s="41"/>
      <c r="M20" s="41"/>
      <c r="N20" s="41"/>
      <c r="O20" s="41"/>
      <c r="P20" s="41"/>
      <c r="Q20" s="41"/>
      <c r="R20" s="44"/>
      <c r="S20" s="44"/>
      <c r="T20" s="44"/>
      <c r="U20" s="44"/>
      <c r="V20" s="44"/>
      <c r="W20" s="44"/>
      <c r="X20" s="44"/>
      <c r="Y20" s="44"/>
      <c r="Z20" s="44"/>
      <c r="AA20" s="44"/>
      <c r="AB20" s="41"/>
      <c r="AC20" s="41"/>
      <c r="AD20" s="43"/>
      <c r="AE20" s="6"/>
      <c r="AF20" s="44"/>
      <c r="AG20" s="44"/>
      <c r="AH20" s="44"/>
      <c r="AI20" s="44"/>
      <c r="AJ20" s="44"/>
      <c r="AK20" s="44"/>
      <c r="AL20" s="44"/>
      <c r="AM20" s="44"/>
    </row>
    <row r="21" spans="1:39" ht="15.75" customHeight="1">
      <c r="A21" s="1" t="s">
        <v>114</v>
      </c>
      <c r="B21" s="2" t="s">
        <v>106</v>
      </c>
      <c r="C21" s="8" t="e">
        <f t="shared" si="0"/>
        <v>#VALUE!</v>
      </c>
      <c r="D21" s="155"/>
      <c r="E21" s="155"/>
      <c r="F21" s="155">
        <v>275</v>
      </c>
      <c r="G21" s="8" t="e">
        <f t="shared" si="1"/>
        <v>#VALUE!</v>
      </c>
      <c r="H21" s="8" t="e">
        <f t="shared" si="2"/>
        <v>#VALUE!</v>
      </c>
      <c r="I21" s="8"/>
      <c r="J21" s="6"/>
      <c r="K21" s="6"/>
      <c r="L21" s="6"/>
      <c r="M21" s="6"/>
      <c r="N21" s="6"/>
      <c r="O21" s="6"/>
      <c r="P21" s="6"/>
      <c r="Q21" s="41"/>
      <c r="R21" s="41"/>
      <c r="S21" s="41"/>
      <c r="T21" s="41"/>
      <c r="U21" s="41"/>
      <c r="V21" s="41"/>
      <c r="W21" s="41"/>
      <c r="X21" s="41"/>
      <c r="Y21" s="41"/>
      <c r="Z21" s="41"/>
      <c r="AA21" s="41"/>
      <c r="AB21" s="41"/>
      <c r="AC21" s="41"/>
      <c r="AD21" s="43"/>
      <c r="AE21" s="6"/>
      <c r="AF21" s="6"/>
      <c r="AG21" s="44"/>
      <c r="AH21" s="44"/>
      <c r="AI21" s="6"/>
      <c r="AJ21" s="6"/>
      <c r="AK21" s="6"/>
      <c r="AL21" s="6"/>
      <c r="AM21" s="44"/>
    </row>
    <row r="22" spans="1:39" ht="15.75" customHeight="1">
      <c r="A22" s="1" t="s">
        <v>117</v>
      </c>
      <c r="B22" s="2" t="s">
        <v>106</v>
      </c>
      <c r="C22" s="8" t="e">
        <f t="shared" si="0"/>
        <v>#VALUE!</v>
      </c>
      <c r="D22" s="155"/>
      <c r="E22" s="155">
        <v>80</v>
      </c>
      <c r="F22" s="155">
        <v>275</v>
      </c>
      <c r="G22" s="8" t="e">
        <f t="shared" si="1"/>
        <v>#VALUE!</v>
      </c>
      <c r="H22" s="8" t="e">
        <f t="shared" si="2"/>
        <v>#VALUE!</v>
      </c>
      <c r="I22" s="8" t="s">
        <v>540</v>
      </c>
      <c r="J22" s="41"/>
      <c r="K22" s="6"/>
      <c r="L22" s="6"/>
      <c r="M22" s="6"/>
      <c r="N22" s="6"/>
      <c r="O22" s="6"/>
      <c r="P22" s="6"/>
      <c r="Q22" s="41"/>
      <c r="R22" s="41"/>
      <c r="S22" s="41"/>
      <c r="T22" s="41"/>
      <c r="U22" s="41"/>
      <c r="V22" s="41"/>
      <c r="W22" s="41"/>
      <c r="X22" s="41"/>
      <c r="Y22" s="41"/>
      <c r="Z22" s="41"/>
      <c r="AA22" s="41"/>
      <c r="AB22" s="41"/>
      <c r="AC22" s="41"/>
      <c r="AD22" s="43"/>
      <c r="AE22" s="6"/>
      <c r="AF22" s="44"/>
      <c r="AG22" s="44"/>
      <c r="AH22" s="44"/>
      <c r="AI22" s="44"/>
      <c r="AJ22" s="44"/>
      <c r="AK22" s="44"/>
      <c r="AL22" s="44"/>
      <c r="AM22" s="6"/>
    </row>
    <row r="23" spans="1:39" ht="15.75" customHeight="1">
      <c r="A23" s="1" t="s">
        <v>120</v>
      </c>
      <c r="B23" s="2" t="s">
        <v>106</v>
      </c>
      <c r="C23" s="8" t="e">
        <f t="shared" si="0"/>
        <v>#VALUE!</v>
      </c>
      <c r="D23" s="155"/>
      <c r="E23" s="155"/>
      <c r="F23" s="155">
        <v>275</v>
      </c>
      <c r="G23" s="8" t="e">
        <f t="shared" si="1"/>
        <v>#VALUE!</v>
      </c>
      <c r="H23" s="8" t="e">
        <f t="shared" si="2"/>
        <v>#VALUE!</v>
      </c>
      <c r="I23" s="8"/>
      <c r="J23" s="6"/>
      <c r="K23" s="6"/>
      <c r="L23" s="6"/>
      <c r="M23" s="41"/>
      <c r="N23" s="41"/>
      <c r="O23" s="41"/>
      <c r="P23" s="41"/>
      <c r="Q23" s="41"/>
      <c r="R23" s="41"/>
      <c r="S23" s="41"/>
      <c r="T23" s="41"/>
      <c r="U23" s="41"/>
      <c r="V23" s="41"/>
      <c r="W23" s="41"/>
      <c r="X23" s="41"/>
      <c r="Y23" s="41"/>
      <c r="Z23" s="41"/>
      <c r="AA23" s="41"/>
      <c r="AB23" s="41"/>
      <c r="AC23" s="41"/>
      <c r="AD23" s="43"/>
      <c r="AE23" s="6"/>
      <c r="AF23" s="44"/>
      <c r="AG23" s="44"/>
      <c r="AH23" s="44"/>
      <c r="AI23" s="44"/>
      <c r="AJ23" s="44"/>
      <c r="AK23" s="44"/>
      <c r="AL23" s="44"/>
      <c r="AM23" s="44"/>
    </row>
    <row r="24" spans="1:39" ht="15.75" customHeight="1">
      <c r="A24" s="1" t="s">
        <v>123</v>
      </c>
      <c r="B24" s="2" t="s">
        <v>106</v>
      </c>
      <c r="C24" s="8" t="e">
        <f t="shared" si="0"/>
        <v>#VALUE!</v>
      </c>
      <c r="D24" s="155"/>
      <c r="E24" s="155">
        <v>40</v>
      </c>
      <c r="F24" s="155">
        <v>275</v>
      </c>
      <c r="G24" s="8" t="e">
        <f t="shared" si="1"/>
        <v>#VALUE!</v>
      </c>
      <c r="H24" s="8" t="e">
        <f t="shared" si="2"/>
        <v>#VALUE!</v>
      </c>
      <c r="I24" s="8" t="s">
        <v>541</v>
      </c>
      <c r="J24" s="44"/>
      <c r="K24" s="44"/>
      <c r="L24" s="44"/>
      <c r="M24" s="41"/>
      <c r="N24" s="41"/>
      <c r="O24" s="41"/>
      <c r="P24" s="41"/>
      <c r="Q24" s="41"/>
      <c r="R24" s="41"/>
      <c r="S24" s="41"/>
      <c r="T24" s="41"/>
      <c r="U24" s="41"/>
      <c r="V24" s="41"/>
      <c r="W24" s="41"/>
      <c r="X24" s="41"/>
      <c r="Y24" s="41"/>
      <c r="Z24" s="41"/>
      <c r="AA24" s="41"/>
      <c r="AB24" s="41"/>
      <c r="AC24" s="41"/>
      <c r="AD24" s="43"/>
      <c r="AE24" s="6"/>
      <c r="AF24" s="44"/>
      <c r="AG24" s="44"/>
      <c r="AH24" s="44"/>
      <c r="AI24" s="44"/>
      <c r="AJ24" s="44"/>
      <c r="AK24" s="44"/>
      <c r="AL24" s="44"/>
      <c r="AM24" s="44"/>
    </row>
    <row r="25" spans="1:39" ht="15">
      <c r="A25" s="1" t="s">
        <v>176</v>
      </c>
      <c r="B25" s="2" t="s">
        <v>106</v>
      </c>
      <c r="C25" s="8" t="e">
        <f t="shared" si="0"/>
        <v>#VALUE!</v>
      </c>
      <c r="D25" s="155"/>
      <c r="E25" s="155"/>
      <c r="F25" s="155">
        <v>315</v>
      </c>
      <c r="G25" s="8" t="e">
        <f t="shared" si="1"/>
        <v>#VALUE!</v>
      </c>
      <c r="H25" s="8" t="e">
        <f t="shared" si="2"/>
        <v>#VALUE!</v>
      </c>
      <c r="I25" s="6"/>
      <c r="J25" s="41"/>
      <c r="K25" s="41"/>
      <c r="L25" s="41"/>
      <c r="M25" s="41"/>
      <c r="N25" s="41"/>
      <c r="O25" s="41"/>
      <c r="P25" s="41"/>
      <c r="Q25" s="6"/>
      <c r="R25" s="6"/>
      <c r="S25" s="6"/>
      <c r="T25" s="6"/>
      <c r="U25" s="6"/>
      <c r="V25" s="6"/>
      <c r="W25" s="6"/>
      <c r="X25" s="6"/>
      <c r="Y25" s="41"/>
      <c r="Z25" s="41"/>
      <c r="AA25" s="41"/>
      <c r="AB25" s="41"/>
      <c r="AC25" s="41"/>
      <c r="AD25" s="43"/>
      <c r="AE25" s="6"/>
      <c r="AF25" s="44"/>
      <c r="AG25" s="44"/>
      <c r="AH25" s="44"/>
      <c r="AI25" s="44"/>
      <c r="AJ25" s="44"/>
      <c r="AK25" s="44"/>
      <c r="AL25" s="44"/>
      <c r="AM25" s="44"/>
    </row>
    <row r="26" spans="1:39" ht="15">
      <c r="A26" s="1" t="s">
        <v>158</v>
      </c>
      <c r="B26" s="2" t="s">
        <v>106</v>
      </c>
      <c r="C26" s="8" t="e">
        <f t="shared" si="0"/>
        <v>#VALUE!</v>
      </c>
      <c r="D26" s="155"/>
      <c r="E26" s="155"/>
      <c r="F26" s="155">
        <v>315</v>
      </c>
      <c r="G26" s="8" t="e">
        <f t="shared" si="1"/>
        <v>#VALUE!</v>
      </c>
      <c r="H26" s="8" t="e">
        <f t="shared" si="2"/>
        <v>#VALUE!</v>
      </c>
      <c r="I26" s="6"/>
      <c r="J26" s="41"/>
      <c r="K26" s="41"/>
      <c r="L26" s="41"/>
      <c r="M26" s="41"/>
      <c r="N26" s="41"/>
      <c r="O26" s="41"/>
      <c r="P26" s="41"/>
      <c r="Q26" s="6"/>
      <c r="R26" s="6"/>
      <c r="S26" s="6"/>
      <c r="T26" s="6"/>
      <c r="U26" s="6"/>
      <c r="V26" s="6"/>
      <c r="W26" s="6"/>
      <c r="X26" s="6"/>
      <c r="Y26" s="41"/>
      <c r="Z26" s="41"/>
      <c r="AA26" s="41"/>
      <c r="AB26" s="41"/>
      <c r="AC26" s="41"/>
      <c r="AD26" s="43"/>
      <c r="AE26" s="6"/>
      <c r="AF26" s="44"/>
      <c r="AG26" s="44"/>
      <c r="AH26" s="44"/>
      <c r="AI26" s="44"/>
      <c r="AJ26" s="44"/>
      <c r="AK26" s="44"/>
      <c r="AL26" s="44"/>
      <c r="AM26" s="44"/>
    </row>
    <row r="27" spans="1:39" ht="15">
      <c r="A27" s="1" t="s">
        <v>128</v>
      </c>
      <c r="B27" s="2" t="s">
        <v>129</v>
      </c>
      <c r="C27" s="8" t="e">
        <f t="shared" si="0"/>
        <v>#VALUE!</v>
      </c>
      <c r="D27" s="155"/>
      <c r="E27" s="155"/>
      <c r="F27" s="155">
        <v>275</v>
      </c>
      <c r="G27" s="8" t="e">
        <f t="shared" si="1"/>
        <v>#VALUE!</v>
      </c>
      <c r="H27" s="8" t="e">
        <f t="shared" si="2"/>
        <v>#VALUE!</v>
      </c>
      <c r="I27" s="6"/>
      <c r="J27" s="41"/>
      <c r="K27" s="41"/>
      <c r="L27" s="6"/>
      <c r="M27" s="6"/>
      <c r="N27" s="6"/>
      <c r="O27" s="6"/>
      <c r="P27" s="6"/>
      <c r="Q27" s="6"/>
      <c r="R27" s="6"/>
      <c r="S27" s="6"/>
      <c r="T27" s="41"/>
      <c r="U27" s="41"/>
      <c r="V27" s="41"/>
      <c r="W27" s="41"/>
      <c r="X27" s="41"/>
      <c r="Y27" s="41"/>
      <c r="Z27" s="41"/>
      <c r="AA27" s="41"/>
      <c r="AB27" s="41"/>
      <c r="AC27" s="41"/>
      <c r="AD27" s="43"/>
      <c r="AE27" s="6"/>
      <c r="AF27" s="44"/>
      <c r="AG27" s="44"/>
      <c r="AH27" s="44"/>
      <c r="AI27" s="44"/>
      <c r="AJ27" s="44"/>
      <c r="AK27" s="44"/>
      <c r="AL27" s="44"/>
      <c r="AM27" s="44"/>
    </row>
    <row r="28" spans="1:39" ht="15">
      <c r="A28" s="1" t="s">
        <v>131</v>
      </c>
      <c r="B28" s="2" t="s">
        <v>129</v>
      </c>
      <c r="C28" s="8" t="e">
        <f t="shared" si="0"/>
        <v>#VALUE!</v>
      </c>
      <c r="D28" s="155"/>
      <c r="E28" s="155"/>
      <c r="F28" s="155">
        <f>0.8*275</f>
        <v>220</v>
      </c>
      <c r="G28" s="8" t="e">
        <f t="shared" si="1"/>
        <v>#VALUE!</v>
      </c>
      <c r="H28" s="8" t="e">
        <f t="shared" si="2"/>
        <v>#VALUE!</v>
      </c>
      <c r="I28" s="6"/>
      <c r="J28" s="41"/>
      <c r="K28" s="41"/>
      <c r="L28" s="6"/>
      <c r="M28" s="6"/>
      <c r="N28" s="6"/>
      <c r="O28" s="6"/>
      <c r="P28" s="6"/>
      <c r="Q28" s="6"/>
      <c r="R28" s="6"/>
      <c r="S28" s="6"/>
      <c r="T28" s="41"/>
      <c r="U28" s="41"/>
      <c r="V28" s="41"/>
      <c r="W28" s="41"/>
      <c r="X28" s="41"/>
      <c r="Y28" s="41"/>
      <c r="Z28" s="41"/>
      <c r="AA28" s="41"/>
      <c r="AB28" s="41"/>
      <c r="AC28" s="41"/>
      <c r="AD28" s="43"/>
      <c r="AE28" s="6"/>
      <c r="AF28" s="44"/>
      <c r="AG28" s="44"/>
      <c r="AH28" s="44"/>
      <c r="AI28" s="44"/>
      <c r="AJ28" s="44"/>
      <c r="AK28" s="44"/>
      <c r="AL28" s="44"/>
      <c r="AM28" s="44"/>
    </row>
    <row r="29" spans="1:39" ht="15">
      <c r="A29" s="1" t="s">
        <v>133</v>
      </c>
      <c r="B29" s="2" t="s">
        <v>129</v>
      </c>
      <c r="C29" s="8" t="e">
        <f t="shared" si="0"/>
        <v>#VALUE!</v>
      </c>
      <c r="D29" s="155"/>
      <c r="E29" s="155"/>
      <c r="F29" s="155">
        <v>275</v>
      </c>
      <c r="G29" s="8" t="e">
        <f t="shared" si="1"/>
        <v>#VALUE!</v>
      </c>
      <c r="H29" s="8" t="e">
        <f t="shared" si="2"/>
        <v>#VALUE!</v>
      </c>
      <c r="I29" s="6"/>
      <c r="J29" s="6"/>
      <c r="K29" s="6"/>
      <c r="L29" s="6"/>
      <c r="M29" s="6"/>
      <c r="N29" s="6"/>
      <c r="O29" s="6"/>
      <c r="P29" s="6"/>
      <c r="Q29" s="6"/>
      <c r="R29" s="6"/>
      <c r="S29" s="6"/>
      <c r="T29" s="6"/>
      <c r="U29" s="6"/>
      <c r="V29" s="6"/>
      <c r="W29" s="41"/>
      <c r="X29" s="41"/>
      <c r="Y29" s="41"/>
      <c r="Z29" s="41"/>
      <c r="AA29" s="41"/>
      <c r="AB29" s="41"/>
      <c r="AC29" s="41"/>
      <c r="AD29" s="43"/>
      <c r="AE29" s="6"/>
      <c r="AF29" s="44"/>
      <c r="AG29" s="44"/>
      <c r="AH29" s="44"/>
      <c r="AI29" s="44"/>
      <c r="AJ29" s="44"/>
      <c r="AK29" s="44"/>
      <c r="AL29" s="44"/>
      <c r="AM29" s="44"/>
    </row>
    <row r="30" spans="1:39" ht="15">
      <c r="A30" s="1" t="s">
        <v>136</v>
      </c>
      <c r="B30" s="2" t="s">
        <v>129</v>
      </c>
      <c r="C30" s="8" t="e">
        <f t="shared" si="0"/>
        <v>#VALUE!</v>
      </c>
      <c r="D30" s="155"/>
      <c r="E30" s="155">
        <v>80</v>
      </c>
      <c r="F30" s="155">
        <v>275</v>
      </c>
      <c r="G30" s="8" t="e">
        <f t="shared" si="1"/>
        <v>#VALUE!</v>
      </c>
      <c r="H30" s="8" t="e">
        <f t="shared" si="2"/>
        <v>#VALUE!</v>
      </c>
      <c r="I30" s="6" t="s">
        <v>545</v>
      </c>
      <c r="J30" s="41"/>
      <c r="K30" s="41"/>
      <c r="L30" s="41"/>
      <c r="M30" s="41"/>
      <c r="N30" s="41"/>
      <c r="O30" s="6"/>
      <c r="P30" s="6"/>
      <c r="Q30" s="6"/>
      <c r="R30" s="6"/>
      <c r="S30" s="6"/>
      <c r="T30" s="6"/>
      <c r="U30" s="6"/>
      <c r="V30" s="6"/>
      <c r="W30" s="41"/>
      <c r="X30" s="41"/>
      <c r="Y30" s="41"/>
      <c r="Z30" s="41"/>
      <c r="AA30" s="41"/>
      <c r="AB30" s="41"/>
      <c r="AC30" s="41"/>
      <c r="AD30" s="43"/>
      <c r="AE30" s="6"/>
      <c r="AF30" s="44"/>
      <c r="AG30" s="44"/>
      <c r="AH30" s="44"/>
      <c r="AI30" s="44"/>
      <c r="AJ30" s="44"/>
      <c r="AK30" s="44"/>
      <c r="AL30" s="44"/>
      <c r="AM30" s="44"/>
    </row>
    <row r="31" spans="1:39" ht="15">
      <c r="A31" s="1" t="s">
        <v>140</v>
      </c>
      <c r="B31" s="2" t="s">
        <v>129</v>
      </c>
      <c r="C31" s="8" t="e">
        <f t="shared" si="0"/>
        <v>#VALUE!</v>
      </c>
      <c r="D31" s="155"/>
      <c r="E31" s="155">
        <v>80</v>
      </c>
      <c r="F31" s="155">
        <v>75</v>
      </c>
      <c r="G31" s="8" t="e">
        <f t="shared" si="1"/>
        <v>#VALUE!</v>
      </c>
      <c r="H31" s="8" t="e">
        <f t="shared" si="2"/>
        <v>#VALUE!</v>
      </c>
      <c r="I31" s="6" t="s">
        <v>546</v>
      </c>
      <c r="J31" s="41"/>
      <c r="K31" s="41"/>
      <c r="L31" s="41"/>
      <c r="M31" s="41"/>
      <c r="N31" s="41"/>
      <c r="O31" s="6"/>
      <c r="P31" s="6"/>
      <c r="Q31" s="6"/>
      <c r="R31" s="6"/>
      <c r="S31" s="6"/>
      <c r="T31" s="6"/>
      <c r="U31" s="6"/>
      <c r="V31" s="6"/>
      <c r="W31" s="6"/>
      <c r="X31" s="6"/>
      <c r="Y31" s="41"/>
      <c r="Z31" s="41"/>
      <c r="AA31" s="41"/>
      <c r="AB31" s="41"/>
      <c r="AC31" s="41"/>
      <c r="AD31" s="43"/>
      <c r="AE31" s="6"/>
      <c r="AF31" s="44"/>
      <c r="AG31" s="44"/>
      <c r="AH31" s="44"/>
      <c r="AI31" s="44"/>
      <c r="AJ31" s="44"/>
      <c r="AK31" s="44"/>
      <c r="AL31" s="44"/>
      <c r="AM31" s="44"/>
    </row>
    <row r="32" spans="1:39" ht="15">
      <c r="A32" s="1" t="s">
        <v>142</v>
      </c>
      <c r="B32" s="2" t="s">
        <v>129</v>
      </c>
      <c r="C32" s="8" t="e">
        <f t="shared" si="0"/>
        <v>#VALUE!</v>
      </c>
      <c r="D32" s="155"/>
      <c r="E32" s="155">
        <v>40</v>
      </c>
      <c r="F32" s="155">
        <v>135</v>
      </c>
      <c r="G32" s="8" t="e">
        <f t="shared" si="1"/>
        <v>#VALUE!</v>
      </c>
      <c r="H32" s="8" t="e">
        <f t="shared" si="2"/>
        <v>#VALUE!</v>
      </c>
      <c r="I32" s="6"/>
      <c r="J32" s="6"/>
      <c r="K32" s="6"/>
      <c r="L32" s="6"/>
      <c r="M32" s="6"/>
      <c r="N32" s="6"/>
      <c r="O32" s="6"/>
      <c r="P32" s="6"/>
      <c r="Q32" s="6"/>
      <c r="R32" s="6"/>
      <c r="S32" s="6"/>
      <c r="T32" s="41"/>
      <c r="U32" s="41"/>
      <c r="V32" s="41"/>
      <c r="W32" s="41"/>
      <c r="X32" s="41"/>
      <c r="Y32" s="41"/>
      <c r="Z32" s="41"/>
      <c r="AA32" s="41"/>
      <c r="AB32" s="41"/>
      <c r="AC32" s="41"/>
      <c r="AD32" s="43"/>
      <c r="AE32" s="6"/>
      <c r="AF32" s="44"/>
      <c r="AG32" s="44"/>
      <c r="AH32" s="44"/>
      <c r="AI32" s="44"/>
      <c r="AJ32" s="44"/>
      <c r="AK32" s="44"/>
      <c r="AL32" s="44"/>
      <c r="AM32" s="44"/>
    </row>
    <row r="33" spans="1:39" ht="15">
      <c r="A33" s="1" t="s">
        <v>144</v>
      </c>
      <c r="B33" s="2" t="s">
        <v>129</v>
      </c>
      <c r="C33" s="8" t="e">
        <f t="shared" si="0"/>
        <v>#VALUE!</v>
      </c>
      <c r="D33" s="155"/>
      <c r="E33" s="155"/>
      <c r="F33" s="155">
        <v>275</v>
      </c>
      <c r="G33" s="8" t="e">
        <f t="shared" si="1"/>
        <v>#VALUE!</v>
      </c>
      <c r="H33" s="8" t="e">
        <f t="shared" si="2"/>
        <v>#VALUE!</v>
      </c>
      <c r="I33" s="6"/>
      <c r="J33" s="41"/>
      <c r="K33" s="41"/>
      <c r="L33" s="6"/>
      <c r="M33" s="6"/>
      <c r="N33" s="6"/>
      <c r="O33" s="6"/>
      <c r="P33" s="6"/>
      <c r="Q33" s="6"/>
      <c r="R33" s="6"/>
      <c r="S33" s="6"/>
      <c r="T33" s="41"/>
      <c r="U33" s="41"/>
      <c r="V33" s="41"/>
      <c r="W33" s="41"/>
      <c r="X33" s="41"/>
      <c r="Y33" s="41"/>
      <c r="Z33" s="41"/>
      <c r="AA33" s="41"/>
      <c r="AB33" s="41"/>
      <c r="AC33" s="41"/>
      <c r="AD33" s="43"/>
      <c r="AE33" s="6"/>
      <c r="AF33" s="44"/>
      <c r="AG33" s="44"/>
      <c r="AH33" s="44"/>
      <c r="AI33" s="44"/>
      <c r="AJ33" s="44"/>
      <c r="AK33" s="44"/>
      <c r="AL33" s="44"/>
      <c r="AM33" s="6"/>
    </row>
    <row r="34" spans="1:39" ht="15">
      <c r="A34" s="1" t="s">
        <v>146</v>
      </c>
      <c r="B34" s="2" t="s">
        <v>129</v>
      </c>
      <c r="C34" s="8" t="e">
        <f t="shared" si="0"/>
        <v>#VALUE!</v>
      </c>
      <c r="D34" s="155"/>
      <c r="E34" s="155"/>
      <c r="F34" s="155">
        <v>275</v>
      </c>
      <c r="G34" s="8" t="e">
        <f t="shared" si="1"/>
        <v>#VALUE!</v>
      </c>
      <c r="H34" s="8" t="e">
        <f t="shared" si="2"/>
        <v>#VALUE!</v>
      </c>
      <c r="I34" s="6" t="s">
        <v>547</v>
      </c>
      <c r="J34" s="41"/>
      <c r="K34" s="41"/>
      <c r="L34" s="41"/>
      <c r="M34" s="41"/>
      <c r="N34" s="41"/>
      <c r="O34" s="6"/>
      <c r="P34" s="6"/>
      <c r="Q34" s="6"/>
      <c r="R34" s="6"/>
      <c r="S34" s="6"/>
      <c r="T34" s="6"/>
      <c r="U34" s="6"/>
      <c r="V34" s="6"/>
      <c r="W34" s="6"/>
      <c r="X34" s="6"/>
      <c r="Y34" s="41"/>
      <c r="Z34" s="41"/>
      <c r="AA34" s="41"/>
      <c r="AB34" s="41"/>
      <c r="AC34" s="41"/>
      <c r="AD34" s="43"/>
      <c r="AE34" s="6"/>
      <c r="AF34" s="44"/>
      <c r="AG34" s="44"/>
      <c r="AH34" s="44"/>
      <c r="AI34" s="44"/>
      <c r="AJ34" s="44"/>
      <c r="AK34" s="44"/>
      <c r="AL34" s="44"/>
      <c r="AM34" s="44"/>
    </row>
    <row r="35" spans="1:39" ht="15">
      <c r="A35" s="1" t="s">
        <v>149</v>
      </c>
      <c r="B35" s="2" t="s">
        <v>129</v>
      </c>
      <c r="C35" s="8" t="e">
        <f t="shared" si="0"/>
        <v>#VALUE!</v>
      </c>
      <c r="D35" s="179"/>
      <c r="E35" s="179"/>
      <c r="F35" s="155">
        <v>275</v>
      </c>
      <c r="G35" s="8" t="e">
        <f t="shared" si="1"/>
        <v>#VALUE!</v>
      </c>
      <c r="H35" s="8" t="e">
        <f t="shared" si="2"/>
        <v>#VALUE!</v>
      </c>
      <c r="I35" s="6"/>
      <c r="J35" s="41"/>
      <c r="K35" s="41"/>
      <c r="L35" s="41"/>
      <c r="M35" s="41"/>
      <c r="N35" s="41"/>
      <c r="O35" s="44"/>
      <c r="P35" s="44"/>
      <c r="Q35" s="44"/>
      <c r="R35" s="44"/>
      <c r="S35" s="44"/>
      <c r="T35" s="44"/>
      <c r="U35" s="44"/>
      <c r="V35" s="44"/>
      <c r="W35" s="44"/>
      <c r="X35" s="44"/>
      <c r="Y35" s="41"/>
      <c r="Z35" s="41"/>
      <c r="AA35" s="41"/>
      <c r="AB35" s="41"/>
      <c r="AC35" s="41"/>
      <c r="AD35" s="43"/>
      <c r="AE35" s="6"/>
      <c r="AF35" s="44"/>
      <c r="AG35" s="44"/>
      <c r="AH35" s="44"/>
      <c r="AI35" s="44"/>
      <c r="AJ35" s="44"/>
      <c r="AK35" s="44"/>
      <c r="AL35" s="44"/>
      <c r="AM35" s="44"/>
    </row>
    <row r="36" spans="1:39" ht="15">
      <c r="A36" s="1" t="s">
        <v>165</v>
      </c>
      <c r="B36" s="2" t="s">
        <v>129</v>
      </c>
      <c r="C36" s="8" t="e">
        <f t="shared" si="0"/>
        <v>#VALUE!</v>
      </c>
      <c r="D36" s="155"/>
      <c r="E36" s="155">
        <v>40</v>
      </c>
      <c r="F36" s="155">
        <v>275</v>
      </c>
      <c r="G36" s="8" t="e">
        <f t="shared" si="1"/>
        <v>#VALUE!</v>
      </c>
      <c r="H36" s="8" t="e">
        <f t="shared" si="2"/>
        <v>#VALUE!</v>
      </c>
      <c r="I36" s="6" t="s">
        <v>548</v>
      </c>
      <c r="J36" s="41"/>
      <c r="K36" s="41"/>
      <c r="L36" s="41"/>
      <c r="M36" s="41"/>
      <c r="N36" s="41"/>
      <c r="O36" s="41"/>
      <c r="P36" s="41"/>
      <c r="Q36" s="41"/>
      <c r="R36" s="41"/>
      <c r="S36" s="41"/>
      <c r="T36" s="41"/>
      <c r="U36" s="41"/>
      <c r="V36" s="41"/>
      <c r="W36" s="41"/>
      <c r="X36" s="41"/>
      <c r="Y36" s="41"/>
      <c r="Z36" s="41"/>
      <c r="AA36" s="41"/>
      <c r="AB36" s="41"/>
      <c r="AC36" s="41"/>
      <c r="AD36" s="43"/>
      <c r="AE36" s="6"/>
      <c r="AF36" s="44"/>
      <c r="AG36" s="44"/>
      <c r="AH36" s="44"/>
      <c r="AI36" s="44"/>
      <c r="AJ36" s="44"/>
      <c r="AK36" s="44"/>
      <c r="AL36" s="44"/>
      <c r="AM36" s="44"/>
    </row>
    <row r="37" spans="1:39" ht="15">
      <c r="A37" s="1" t="s">
        <v>118</v>
      </c>
      <c r="B37" s="2" t="s">
        <v>129</v>
      </c>
      <c r="C37" s="8" t="e">
        <f t="shared" si="0"/>
        <v>#VALUE!</v>
      </c>
      <c r="D37" s="155"/>
      <c r="E37" s="155"/>
      <c r="F37" s="155">
        <v>315</v>
      </c>
      <c r="G37" s="8" t="e">
        <f t="shared" si="1"/>
        <v>#VALUE!</v>
      </c>
      <c r="H37" s="8" t="e">
        <f t="shared" si="2"/>
        <v>#VALUE!</v>
      </c>
      <c r="I37" s="6" t="s">
        <v>549</v>
      </c>
      <c r="J37" s="41"/>
      <c r="K37" s="41"/>
      <c r="L37" s="41"/>
      <c r="M37" s="41"/>
      <c r="N37" s="41"/>
      <c r="O37" s="41"/>
      <c r="P37" s="41"/>
      <c r="Q37" s="41"/>
      <c r="R37" s="41"/>
      <c r="S37" s="41"/>
      <c r="T37" s="41"/>
      <c r="U37" s="41"/>
      <c r="V37" s="41"/>
      <c r="W37" s="41"/>
      <c r="X37" s="41"/>
      <c r="Y37" s="41"/>
      <c r="Z37" s="41"/>
      <c r="AA37" s="41"/>
      <c r="AB37" s="41"/>
      <c r="AC37" s="41"/>
      <c r="AD37" s="43"/>
      <c r="AE37" s="6"/>
      <c r="AF37" s="6"/>
      <c r="AG37" s="6"/>
      <c r="AH37" s="44"/>
      <c r="AI37" s="6"/>
      <c r="AJ37" s="6"/>
      <c r="AK37" s="6"/>
      <c r="AL37" s="6"/>
      <c r="AM37" s="44"/>
    </row>
    <row r="38" spans="1:39" ht="15">
      <c r="A38" s="1" t="s">
        <v>152</v>
      </c>
      <c r="B38" s="2" t="s">
        <v>153</v>
      </c>
      <c r="C38" s="8" t="e">
        <f t="shared" si="0"/>
        <v>#VALUE!</v>
      </c>
      <c r="D38" s="155"/>
      <c r="E38" s="155"/>
      <c r="F38" s="155"/>
      <c r="G38" s="8" t="e">
        <f t="shared" si="1"/>
        <v>#VALUE!</v>
      </c>
      <c r="H38" s="8" t="e">
        <f t="shared" si="2"/>
        <v>#VALUE!</v>
      </c>
      <c r="I38" s="6"/>
      <c r="J38" s="6"/>
      <c r="K38" s="6"/>
      <c r="L38" s="6"/>
      <c r="M38" s="6"/>
      <c r="N38" s="6"/>
      <c r="O38" s="6"/>
      <c r="P38" s="6"/>
      <c r="Q38" s="6"/>
      <c r="R38" s="6"/>
      <c r="S38" s="6"/>
      <c r="T38" s="41"/>
      <c r="U38" s="41"/>
      <c r="V38" s="41"/>
      <c r="W38" s="41"/>
      <c r="X38" s="41"/>
      <c r="Y38" s="41"/>
      <c r="Z38" s="41"/>
      <c r="AA38" s="41"/>
      <c r="AB38" s="41"/>
      <c r="AC38" s="41"/>
      <c r="AD38" s="43"/>
      <c r="AE38" s="6"/>
      <c r="AF38" s="6"/>
      <c r="AG38" s="44"/>
      <c r="AH38" s="44"/>
      <c r="AI38" s="6"/>
      <c r="AJ38" s="6"/>
      <c r="AK38" s="6"/>
      <c r="AL38" s="6"/>
      <c r="AM38" s="44"/>
    </row>
    <row r="39" spans="1:39" ht="15">
      <c r="A39" s="1" t="s">
        <v>156</v>
      </c>
      <c r="B39" s="2" t="s">
        <v>153</v>
      </c>
      <c r="C39" s="8" t="e">
        <f t="shared" si="0"/>
        <v>#VALUE!</v>
      </c>
      <c r="D39" s="155"/>
      <c r="E39" s="155"/>
      <c r="F39" s="155"/>
      <c r="G39" s="8" t="e">
        <f t="shared" si="1"/>
        <v>#VALUE!</v>
      </c>
      <c r="H39" s="8" t="e">
        <f t="shared" si="2"/>
        <v>#VALUE!</v>
      </c>
      <c r="I39" s="6"/>
      <c r="J39" s="41"/>
      <c r="K39" s="41"/>
      <c r="L39" s="41"/>
      <c r="M39" s="41"/>
      <c r="N39" s="41"/>
      <c r="O39" s="6"/>
      <c r="P39" s="6"/>
      <c r="Q39" s="6"/>
      <c r="R39" s="6"/>
      <c r="S39" s="6"/>
      <c r="T39" s="6"/>
      <c r="U39" s="6"/>
      <c r="V39" s="6"/>
      <c r="W39" s="6"/>
      <c r="X39" s="6"/>
      <c r="Y39" s="41"/>
      <c r="Z39" s="41"/>
      <c r="AA39" s="41"/>
      <c r="AB39" s="41"/>
      <c r="AC39" s="41"/>
      <c r="AD39" s="43"/>
      <c r="AE39" s="6"/>
      <c r="AF39" s="44"/>
      <c r="AG39" s="44"/>
      <c r="AH39" s="44"/>
      <c r="AI39" s="44"/>
      <c r="AJ39" s="44"/>
      <c r="AK39" s="44"/>
      <c r="AL39" s="44"/>
      <c r="AM39" s="44"/>
    </row>
    <row r="40" spans="1:39" ht="15">
      <c r="A40" s="1" t="s">
        <v>159</v>
      </c>
      <c r="B40" s="2" t="s">
        <v>153</v>
      </c>
      <c r="C40" s="8" t="e">
        <f t="shared" si="0"/>
        <v>#VALUE!</v>
      </c>
      <c r="D40" s="155"/>
      <c r="E40" s="155"/>
      <c r="F40" s="155"/>
      <c r="G40" s="8" t="e">
        <f t="shared" si="1"/>
        <v>#VALUE!</v>
      </c>
      <c r="H40" s="8" t="e">
        <f t="shared" si="2"/>
        <v>#VALUE!</v>
      </c>
      <c r="I40" s="6"/>
      <c r="J40" s="41"/>
      <c r="K40" s="41"/>
      <c r="L40" s="41"/>
      <c r="M40" s="41"/>
      <c r="N40" s="41"/>
      <c r="O40" s="41"/>
      <c r="P40" s="41"/>
      <c r="Q40" s="41"/>
      <c r="R40" s="6"/>
      <c r="S40" s="6"/>
      <c r="T40" s="6"/>
      <c r="U40" s="6"/>
      <c r="V40" s="6"/>
      <c r="W40" s="6"/>
      <c r="X40" s="6"/>
      <c r="Y40" s="6"/>
      <c r="Z40" s="6"/>
      <c r="AA40" s="6"/>
      <c r="AB40" s="6"/>
      <c r="AC40" s="6"/>
      <c r="AD40" s="43"/>
      <c r="AE40" s="6"/>
      <c r="AF40" s="44"/>
      <c r="AG40" s="44"/>
      <c r="AH40" s="44"/>
      <c r="AI40" s="44"/>
      <c r="AJ40" s="44"/>
      <c r="AK40" s="44"/>
      <c r="AL40" s="44"/>
      <c r="AM40" s="44"/>
    </row>
    <row r="41" spans="1:39" ht="15">
      <c r="A41" s="1" t="s">
        <v>93</v>
      </c>
      <c r="B41" s="2" t="s">
        <v>153</v>
      </c>
      <c r="C41" s="8" t="e">
        <f t="shared" si="0"/>
        <v>#VALUE!</v>
      </c>
      <c r="D41" s="155"/>
      <c r="E41" s="155"/>
      <c r="F41" s="155">
        <v>75</v>
      </c>
      <c r="G41" s="8" t="e">
        <f t="shared" si="1"/>
        <v>#VALUE!</v>
      </c>
      <c r="H41" s="8" t="e">
        <f t="shared" si="2"/>
        <v>#VALUE!</v>
      </c>
      <c r="I41" s="6"/>
      <c r="J41" s="41"/>
      <c r="K41" s="41"/>
      <c r="L41" s="41"/>
      <c r="M41" s="41"/>
      <c r="N41" s="41"/>
      <c r="O41" s="41"/>
      <c r="P41" s="41"/>
      <c r="Q41" s="41"/>
      <c r="R41" s="41"/>
      <c r="S41" s="41"/>
      <c r="T41" s="41"/>
      <c r="U41" s="6"/>
      <c r="V41" s="6"/>
      <c r="W41" s="6"/>
      <c r="X41" s="6"/>
      <c r="Y41" s="6"/>
      <c r="Z41" s="6"/>
      <c r="AA41" s="6"/>
      <c r="AB41" s="6"/>
      <c r="AC41" s="41"/>
      <c r="AD41" s="43"/>
      <c r="AE41" s="6"/>
      <c r="AF41" s="44"/>
      <c r="AG41" s="44"/>
      <c r="AH41" s="44"/>
      <c r="AI41" s="44"/>
      <c r="AJ41" s="44"/>
      <c r="AK41" s="44"/>
      <c r="AL41" s="44"/>
      <c r="AM41" s="6"/>
    </row>
    <row r="42" spans="1:39" ht="15">
      <c r="A42" s="1" t="s">
        <v>168</v>
      </c>
      <c r="B42" s="2" t="s">
        <v>153</v>
      </c>
      <c r="C42" s="8" t="e">
        <f t="shared" si="0"/>
        <v>#VALUE!</v>
      </c>
      <c r="D42" s="179"/>
      <c r="E42" s="179"/>
      <c r="F42" s="155"/>
      <c r="G42" s="6"/>
      <c r="H42" s="8" t="e">
        <f t="shared" si="2"/>
        <v>#VALUE!</v>
      </c>
      <c r="I42" s="6"/>
      <c r="J42" s="41"/>
      <c r="K42" s="41"/>
      <c r="L42" s="41"/>
      <c r="M42" s="41"/>
      <c r="N42" s="41"/>
      <c r="O42" s="41"/>
      <c r="P42" s="41"/>
      <c r="Q42" s="41"/>
      <c r="R42" s="41"/>
      <c r="S42" s="41"/>
      <c r="T42" s="41"/>
      <c r="U42" s="41"/>
      <c r="V42" s="41"/>
      <c r="W42" s="41"/>
      <c r="X42" s="41"/>
      <c r="Y42" s="41"/>
      <c r="Z42" s="41"/>
      <c r="AA42" s="41"/>
      <c r="AB42" s="41"/>
      <c r="AC42" s="41"/>
      <c r="AD42" s="43"/>
      <c r="AE42" s="6"/>
      <c r="AF42" s="44"/>
      <c r="AG42" s="44"/>
      <c r="AH42" s="44"/>
      <c r="AI42" s="44"/>
      <c r="AJ42" s="44"/>
      <c r="AK42" s="44"/>
      <c r="AL42" s="44"/>
      <c r="AM42" s="44"/>
    </row>
    <row r="43" spans="1:39" ht="15">
      <c r="A43" s="43"/>
      <c r="B43" s="69"/>
      <c r="C43" s="70"/>
      <c r="D43" s="155"/>
      <c r="E43" s="155"/>
      <c r="F43" s="155"/>
      <c r="G43" s="6"/>
      <c r="H43" s="71"/>
      <c r="I43" s="6"/>
      <c r="J43" s="41"/>
      <c r="K43" s="41"/>
      <c r="L43" s="41"/>
      <c r="M43" s="41"/>
      <c r="N43" s="41"/>
      <c r="O43" s="6"/>
      <c r="P43" s="6"/>
      <c r="Q43" s="6"/>
      <c r="R43" s="6"/>
      <c r="S43" s="6"/>
      <c r="T43" s="6"/>
      <c r="U43" s="6"/>
      <c r="V43" s="6"/>
      <c r="W43" s="6"/>
      <c r="X43" s="6"/>
      <c r="Y43" s="41"/>
      <c r="Z43" s="41"/>
      <c r="AA43" s="41"/>
      <c r="AB43" s="41"/>
      <c r="AC43" s="41"/>
      <c r="AD43" s="43"/>
      <c r="AE43" s="6"/>
      <c r="AF43" s="44"/>
      <c r="AG43" s="44"/>
      <c r="AH43" s="44"/>
      <c r="AI43" s="44"/>
      <c r="AJ43" s="44"/>
      <c r="AK43" s="44"/>
      <c r="AL43" s="44"/>
      <c r="AM43" s="44"/>
    </row>
    <row r="44" spans="1:39" ht="15">
      <c r="A44" s="43"/>
      <c r="B44" s="69"/>
      <c r="C44" s="70"/>
      <c r="D44" s="155"/>
      <c r="E44" s="155"/>
      <c r="F44" s="155"/>
      <c r="G44" s="6"/>
      <c r="H44" s="71"/>
      <c r="I44" s="6"/>
      <c r="J44" s="6"/>
      <c r="K44" s="6"/>
      <c r="L44" s="6"/>
      <c r="M44" s="6"/>
      <c r="N44" s="6"/>
      <c r="O44" s="6"/>
      <c r="P44" s="6"/>
      <c r="Q44" s="6"/>
      <c r="R44" s="6"/>
      <c r="S44" s="6"/>
      <c r="T44" s="6"/>
      <c r="U44" s="6"/>
      <c r="V44" s="71"/>
      <c r="W44" s="41"/>
      <c r="X44" s="41"/>
      <c r="Y44" s="41"/>
      <c r="Z44" s="41"/>
      <c r="AA44" s="41"/>
      <c r="AB44" s="41"/>
      <c r="AC44" s="41"/>
      <c r="AD44" s="43"/>
      <c r="AE44" s="6"/>
      <c r="AF44" s="44"/>
      <c r="AG44" s="44"/>
      <c r="AH44" s="44"/>
      <c r="AI44" s="44"/>
      <c r="AJ44" s="44"/>
      <c r="AK44" s="44"/>
      <c r="AL44" s="44"/>
      <c r="AM44" s="44"/>
    </row>
    <row r="45" spans="1:39" ht="15">
      <c r="A45" s="43"/>
      <c r="B45" s="69"/>
      <c r="C45" s="70"/>
      <c r="D45" s="155"/>
      <c r="E45" s="155"/>
      <c r="F45" s="155"/>
      <c r="G45" s="6"/>
      <c r="H45" s="71"/>
      <c r="I45" s="6"/>
      <c r="J45" s="41"/>
      <c r="K45" s="41"/>
      <c r="L45" s="41"/>
      <c r="M45" s="41"/>
      <c r="N45" s="41"/>
      <c r="O45" s="6"/>
      <c r="P45" s="6"/>
      <c r="Q45" s="6"/>
      <c r="R45" s="6"/>
      <c r="S45" s="6"/>
      <c r="T45" s="6"/>
      <c r="U45" s="6"/>
      <c r="V45" s="71"/>
      <c r="W45" s="41"/>
      <c r="X45" s="41"/>
      <c r="Y45" s="41"/>
      <c r="Z45" s="41"/>
      <c r="AA45" s="41"/>
      <c r="AB45" s="41"/>
      <c r="AC45" s="41"/>
      <c r="AD45" s="43"/>
      <c r="AE45" s="6"/>
      <c r="AF45" s="44"/>
      <c r="AG45" s="44"/>
      <c r="AH45" s="44"/>
      <c r="AI45" s="44"/>
      <c r="AJ45" s="44"/>
      <c r="AK45" s="44"/>
      <c r="AL45" s="44"/>
      <c r="AM45" s="44"/>
    </row>
    <row r="46" spans="1:39" ht="15">
      <c r="A46" s="43"/>
      <c r="B46" s="69"/>
      <c r="C46" s="70"/>
      <c r="D46" s="155"/>
      <c r="E46" s="155"/>
      <c r="F46" s="155"/>
      <c r="G46" s="6"/>
      <c r="H46" s="71"/>
      <c r="I46" s="6"/>
      <c r="J46" s="41"/>
      <c r="K46" s="41"/>
      <c r="L46" s="41"/>
      <c r="M46" s="41"/>
      <c r="N46" s="41"/>
      <c r="O46" s="41"/>
      <c r="P46" s="41"/>
      <c r="Q46" s="41"/>
      <c r="R46" s="41"/>
      <c r="S46" s="41"/>
      <c r="T46" s="41"/>
      <c r="U46" s="41"/>
      <c r="V46" s="6"/>
      <c r="W46" s="6"/>
      <c r="X46" s="6"/>
      <c r="Y46" s="6"/>
      <c r="Z46" s="41"/>
      <c r="AA46" s="41"/>
      <c r="AB46" s="41"/>
      <c r="AC46" s="41"/>
      <c r="AD46" s="43"/>
      <c r="AE46" s="6"/>
      <c r="AF46" s="44"/>
      <c r="AG46" s="44"/>
      <c r="AH46" s="44"/>
      <c r="AI46" s="44"/>
      <c r="AJ46" s="44"/>
      <c r="AK46" s="44"/>
      <c r="AL46" s="44"/>
      <c r="AM46" s="44"/>
    </row>
    <row r="47" spans="1:39" ht="15">
      <c r="A47" s="43"/>
      <c r="B47" s="69"/>
      <c r="C47" s="41"/>
      <c r="D47" s="179"/>
      <c r="E47" s="179"/>
      <c r="F47" s="155"/>
      <c r="G47" s="44"/>
      <c r="H47" s="72"/>
      <c r="I47" s="6"/>
      <c r="J47" s="41"/>
      <c r="K47" s="41"/>
      <c r="L47" s="41"/>
      <c r="M47" s="41"/>
      <c r="N47" s="41"/>
      <c r="O47" s="41"/>
      <c r="P47" s="41"/>
      <c r="Q47" s="41"/>
      <c r="R47" s="41"/>
      <c r="S47" s="41"/>
      <c r="T47" s="41"/>
      <c r="U47" s="41"/>
      <c r="V47" s="44"/>
      <c r="W47" s="44"/>
      <c r="X47" s="44"/>
      <c r="Y47" s="44"/>
      <c r="Z47" s="41"/>
      <c r="AA47" s="41"/>
      <c r="AB47" s="41"/>
      <c r="AC47" s="41"/>
      <c r="AD47" s="43"/>
      <c r="AE47" s="6"/>
      <c r="AF47" s="44"/>
      <c r="AG47" s="44"/>
      <c r="AH47" s="44"/>
      <c r="AI47" s="44"/>
      <c r="AJ47" s="44"/>
      <c r="AK47" s="44"/>
      <c r="AL47" s="44"/>
      <c r="AM47" s="44"/>
    </row>
    <row r="48" spans="1:39" ht="15">
      <c r="A48" s="73"/>
      <c r="B48" s="8"/>
      <c r="C48" s="70"/>
      <c r="D48" s="155"/>
      <c r="E48" s="155"/>
      <c r="F48" s="155"/>
      <c r="G48" s="6"/>
      <c r="H48" s="71"/>
      <c r="I48" s="6"/>
      <c r="J48" s="41"/>
      <c r="K48" s="41"/>
      <c r="L48" s="41"/>
      <c r="M48" s="41"/>
      <c r="N48" s="41"/>
      <c r="O48" s="41"/>
      <c r="P48" s="41"/>
      <c r="Q48" s="41"/>
      <c r="R48" s="41"/>
      <c r="S48" s="41"/>
      <c r="T48" s="41"/>
      <c r="U48" s="41"/>
      <c r="V48" s="41"/>
      <c r="W48" s="41"/>
      <c r="X48" s="41"/>
      <c r="Y48" s="41"/>
      <c r="Z48" s="41"/>
      <c r="AA48" s="41"/>
      <c r="AB48" s="41"/>
      <c r="AC48" s="41"/>
      <c r="AD48" s="43"/>
      <c r="AE48" s="6"/>
      <c r="AF48" s="6"/>
      <c r="AG48" s="44"/>
      <c r="AH48" s="44"/>
      <c r="AI48" s="6"/>
      <c r="AJ48" s="6"/>
      <c r="AK48" s="6"/>
      <c r="AL48" s="6"/>
      <c r="AM48" s="44"/>
    </row>
    <row r="49" spans="1:39" ht="15">
      <c r="A49" s="43"/>
      <c r="B49" s="69"/>
      <c r="C49" s="70"/>
      <c r="D49" s="155"/>
      <c r="E49" s="155"/>
      <c r="F49" s="155"/>
      <c r="G49" s="6"/>
      <c r="H49" s="71"/>
      <c r="I49" s="6"/>
      <c r="J49" s="41"/>
      <c r="K49" s="41"/>
      <c r="L49" s="41"/>
      <c r="M49" s="41"/>
      <c r="N49" s="41"/>
      <c r="O49" s="6"/>
      <c r="P49" s="6"/>
      <c r="Q49" s="6"/>
      <c r="R49" s="6"/>
      <c r="S49" s="6"/>
      <c r="T49" s="6"/>
      <c r="U49" s="6"/>
      <c r="V49" s="6"/>
      <c r="W49" s="6"/>
      <c r="X49" s="6"/>
      <c r="Y49" s="41"/>
      <c r="Z49" s="41"/>
      <c r="AA49" s="41"/>
      <c r="AB49" s="41"/>
      <c r="AC49" s="41"/>
      <c r="AD49" s="43"/>
      <c r="AE49" s="6"/>
      <c r="AF49" s="44"/>
      <c r="AG49" s="44"/>
      <c r="AH49" s="44"/>
      <c r="AI49" s="44"/>
      <c r="AJ49" s="44"/>
      <c r="AK49" s="44"/>
      <c r="AL49" s="44"/>
      <c r="AM49" s="44"/>
    </row>
    <row r="50" spans="1:39" ht="15">
      <c r="A50" s="43"/>
      <c r="B50" s="69"/>
      <c r="C50" s="70"/>
      <c r="D50" s="155"/>
      <c r="E50" s="155"/>
      <c r="F50" s="155"/>
      <c r="G50" s="6"/>
      <c r="H50" s="71"/>
      <c r="I50" s="6"/>
      <c r="J50" s="6"/>
      <c r="K50" s="6"/>
      <c r="L50" s="6"/>
      <c r="M50" s="6"/>
      <c r="N50" s="6"/>
      <c r="O50" s="6"/>
      <c r="P50" s="6"/>
      <c r="Q50" s="6"/>
      <c r="R50" s="6"/>
      <c r="S50" s="6"/>
      <c r="T50" s="6"/>
      <c r="U50" s="6"/>
      <c r="V50" s="6"/>
      <c r="W50" s="41"/>
      <c r="X50" s="41"/>
      <c r="Y50" s="41"/>
      <c r="Z50" s="41"/>
      <c r="AA50" s="41"/>
      <c r="AB50" s="41"/>
      <c r="AC50" s="41"/>
      <c r="AD50" s="43"/>
      <c r="AE50" s="6"/>
      <c r="AF50" s="44"/>
      <c r="AG50" s="44"/>
      <c r="AH50" s="44"/>
      <c r="AI50" s="44"/>
      <c r="AJ50" s="44"/>
      <c r="AK50" s="44"/>
      <c r="AL50" s="44"/>
      <c r="AM50" s="44"/>
    </row>
    <row r="51" spans="1:39" ht="15">
      <c r="A51" s="43"/>
      <c r="B51" s="69"/>
      <c r="C51" s="70"/>
      <c r="D51" s="155"/>
      <c r="E51" s="155"/>
      <c r="F51" s="155"/>
      <c r="G51" s="6"/>
      <c r="H51" s="71"/>
      <c r="I51" s="6"/>
      <c r="J51" s="41"/>
      <c r="K51" s="41"/>
      <c r="L51" s="41"/>
      <c r="M51" s="41"/>
      <c r="N51" s="41"/>
      <c r="O51" s="6"/>
      <c r="P51" s="6"/>
      <c r="Q51" s="6"/>
      <c r="R51" s="6"/>
      <c r="S51" s="6"/>
      <c r="T51" s="6"/>
      <c r="U51" s="6"/>
      <c r="V51" s="6"/>
      <c r="W51" s="41"/>
      <c r="X51" s="41"/>
      <c r="Y51" s="41"/>
      <c r="Z51" s="41"/>
      <c r="AA51" s="41"/>
      <c r="AB51" s="41"/>
      <c r="AC51" s="41"/>
      <c r="AD51" s="43"/>
      <c r="AE51" s="6"/>
      <c r="AF51" s="44"/>
      <c r="AG51" s="44"/>
      <c r="AH51" s="44"/>
      <c r="AI51" s="44"/>
      <c r="AJ51" s="44"/>
      <c r="AK51" s="44"/>
      <c r="AL51" s="44"/>
      <c r="AM51" s="44"/>
    </row>
    <row r="52" spans="1:39" ht="15">
      <c r="A52" s="43"/>
      <c r="B52" s="69"/>
      <c r="C52" s="70"/>
      <c r="D52" s="155"/>
      <c r="E52" s="155"/>
      <c r="F52" s="155"/>
      <c r="G52" s="6"/>
      <c r="H52" s="71"/>
      <c r="I52" s="6"/>
      <c r="J52" s="41"/>
      <c r="K52" s="41"/>
      <c r="L52" s="41"/>
      <c r="M52" s="41"/>
      <c r="N52" s="41"/>
      <c r="O52" s="41"/>
      <c r="P52" s="41"/>
      <c r="Q52" s="41"/>
      <c r="R52" s="6"/>
      <c r="S52" s="6"/>
      <c r="T52" s="6"/>
      <c r="U52" s="6"/>
      <c r="V52" s="6"/>
      <c r="W52" s="6"/>
      <c r="X52" s="6"/>
      <c r="Y52" s="6"/>
      <c r="Z52" s="6"/>
      <c r="AA52" s="6"/>
      <c r="AB52" s="6"/>
      <c r="AC52" s="6"/>
      <c r="AD52" s="43"/>
      <c r="AE52" s="6"/>
      <c r="AF52" s="44"/>
      <c r="AG52" s="44"/>
      <c r="AH52" s="44"/>
      <c r="AI52" s="44"/>
      <c r="AJ52" s="44"/>
      <c r="AK52" s="44"/>
      <c r="AL52" s="44"/>
      <c r="AM52" s="44"/>
    </row>
    <row r="53" spans="1:39" ht="15">
      <c r="A53" s="43"/>
      <c r="B53" s="69"/>
      <c r="C53" s="70"/>
      <c r="D53" s="155"/>
      <c r="E53" s="155"/>
      <c r="F53" s="155"/>
      <c r="G53" s="6"/>
      <c r="H53" s="71"/>
      <c r="I53" s="6"/>
      <c r="J53" s="41"/>
      <c r="K53" s="41"/>
      <c r="L53" s="41"/>
      <c r="M53" s="41"/>
      <c r="N53" s="41"/>
      <c r="O53" s="41"/>
      <c r="P53" s="41"/>
      <c r="Q53" s="41"/>
      <c r="R53" s="41"/>
      <c r="S53" s="41"/>
      <c r="T53" s="41"/>
      <c r="U53" s="6"/>
      <c r="V53" s="6"/>
      <c r="W53" s="6"/>
      <c r="X53" s="6"/>
      <c r="Y53" s="6"/>
      <c r="Z53" s="6"/>
      <c r="AA53" s="6"/>
      <c r="AB53" s="6"/>
      <c r="AC53" s="70"/>
      <c r="AD53" s="43"/>
      <c r="AE53" s="6"/>
      <c r="AF53" s="44"/>
      <c r="AG53" s="44"/>
      <c r="AH53" s="44"/>
      <c r="AI53" s="44"/>
      <c r="AJ53" s="44"/>
      <c r="AK53" s="44"/>
      <c r="AL53" s="44"/>
      <c r="AM53" s="44"/>
    </row>
    <row r="54" spans="1:39" ht="15">
      <c r="A54" s="43"/>
      <c r="B54" s="69"/>
      <c r="C54" s="70"/>
      <c r="D54" s="155"/>
      <c r="E54" s="155"/>
      <c r="F54" s="155"/>
      <c r="G54" s="6"/>
      <c r="H54" s="71"/>
      <c r="I54" s="6"/>
      <c r="J54" s="41"/>
      <c r="K54" s="41"/>
      <c r="L54" s="41"/>
      <c r="M54" s="41"/>
      <c r="N54" s="41"/>
      <c r="O54" s="41"/>
      <c r="P54" s="41"/>
      <c r="Q54" s="41"/>
      <c r="R54" s="41"/>
      <c r="S54" s="41"/>
      <c r="T54" s="41"/>
      <c r="U54" s="6"/>
      <c r="V54" s="6"/>
      <c r="W54" s="6"/>
      <c r="X54" s="6"/>
      <c r="Y54" s="6"/>
      <c r="Z54" s="6"/>
      <c r="AA54" s="6"/>
      <c r="AB54" s="6"/>
      <c r="AC54" s="70"/>
      <c r="AD54" s="43"/>
      <c r="AE54" s="6"/>
      <c r="AF54" s="44"/>
      <c r="AG54" s="44"/>
      <c r="AH54" s="44"/>
      <c r="AI54" s="44"/>
      <c r="AJ54" s="44"/>
      <c r="AK54" s="44"/>
      <c r="AL54" s="44"/>
      <c r="AM54" s="44"/>
    </row>
    <row r="55" spans="1:39" ht="15">
      <c r="A55" s="43"/>
      <c r="B55" s="69"/>
      <c r="C55" s="70"/>
      <c r="D55" s="155"/>
      <c r="E55" s="155"/>
      <c r="F55" s="155"/>
      <c r="G55" s="6"/>
      <c r="H55" s="71"/>
      <c r="I55" s="6"/>
      <c r="J55" s="41"/>
      <c r="K55" s="41"/>
      <c r="L55" s="41"/>
      <c r="M55" s="41"/>
      <c r="N55" s="41"/>
      <c r="O55" s="41"/>
      <c r="P55" s="41"/>
      <c r="Q55" s="41"/>
      <c r="R55" s="41"/>
      <c r="S55" s="41"/>
      <c r="T55" s="6"/>
      <c r="U55" s="6"/>
      <c r="V55" s="6"/>
      <c r="W55" s="6"/>
      <c r="X55" s="6"/>
      <c r="Y55" s="41"/>
      <c r="Z55" s="41"/>
      <c r="AA55" s="41"/>
      <c r="AB55" s="41"/>
      <c r="AC55" s="41"/>
      <c r="AD55" s="43"/>
      <c r="AE55" s="6"/>
      <c r="AF55" s="44"/>
      <c r="AG55" s="44"/>
      <c r="AH55" s="44"/>
      <c r="AI55" s="44"/>
      <c r="AJ55" s="44"/>
      <c r="AK55" s="44"/>
      <c r="AL55" s="44"/>
      <c r="AM55" s="44"/>
    </row>
    <row r="56" spans="1:39" ht="15">
      <c r="A56" s="43"/>
      <c r="B56" s="69"/>
      <c r="C56" s="70"/>
      <c r="D56" s="155"/>
      <c r="E56" s="155"/>
      <c r="F56" s="155"/>
      <c r="G56" s="6"/>
      <c r="H56" s="71"/>
      <c r="I56" s="6"/>
      <c r="J56" s="41"/>
      <c r="K56" s="41"/>
      <c r="L56" s="41"/>
      <c r="M56" s="41"/>
      <c r="N56" s="41"/>
      <c r="O56" s="41"/>
      <c r="P56" s="41"/>
      <c r="Q56" s="41"/>
      <c r="R56" s="41"/>
      <c r="S56" s="41"/>
      <c r="T56" s="6"/>
      <c r="U56" s="6"/>
      <c r="V56" s="6"/>
      <c r="W56" s="6"/>
      <c r="X56" s="6"/>
      <c r="Y56" s="6"/>
      <c r="Z56" s="6"/>
      <c r="AA56" s="41"/>
      <c r="AB56" s="41"/>
      <c r="AC56" s="41"/>
      <c r="AD56" s="43"/>
      <c r="AE56" s="6"/>
      <c r="AF56" s="44"/>
      <c r="AG56" s="44"/>
      <c r="AH56" s="44"/>
      <c r="AI56" s="44"/>
      <c r="AJ56" s="44"/>
      <c r="AK56" s="44"/>
      <c r="AL56" s="44"/>
      <c r="AM56" s="44"/>
    </row>
    <row r="57" spans="1:39" ht="15">
      <c r="A57" s="43"/>
      <c r="B57" s="69"/>
      <c r="C57" s="41"/>
      <c r="D57" s="179"/>
      <c r="E57" s="179"/>
      <c r="F57" s="155"/>
      <c r="G57" s="44"/>
      <c r="H57" s="72"/>
      <c r="I57" s="6"/>
      <c r="J57" s="41"/>
      <c r="K57" s="41"/>
      <c r="L57" s="41"/>
      <c r="M57" s="41"/>
      <c r="N57" s="41"/>
      <c r="O57" s="41"/>
      <c r="P57" s="41"/>
      <c r="Q57" s="41"/>
      <c r="R57" s="41"/>
      <c r="S57" s="41"/>
      <c r="T57" s="44"/>
      <c r="U57" s="44"/>
      <c r="V57" s="44"/>
      <c r="W57" s="44"/>
      <c r="X57" s="44"/>
      <c r="Y57" s="44"/>
      <c r="Z57" s="44"/>
      <c r="AA57" s="41"/>
      <c r="AB57" s="41"/>
      <c r="AC57" s="41"/>
      <c r="AD57" s="43"/>
      <c r="AE57" s="6"/>
      <c r="AF57" s="44"/>
      <c r="AG57" s="44"/>
      <c r="AH57" s="44"/>
      <c r="AI57" s="44"/>
      <c r="AJ57" s="44"/>
      <c r="AK57" s="44"/>
      <c r="AL57" s="44"/>
      <c r="AM57" s="44"/>
    </row>
    <row r="58" spans="1:39" ht="15">
      <c r="A58" s="73"/>
      <c r="B58" s="8"/>
      <c r="C58" s="70"/>
      <c r="D58" s="155"/>
      <c r="E58" s="155"/>
      <c r="F58" s="155"/>
      <c r="G58" s="6"/>
      <c r="H58" s="71"/>
      <c r="I58" s="6"/>
      <c r="J58" s="6"/>
      <c r="K58" s="6"/>
      <c r="L58" s="6"/>
      <c r="M58" s="6"/>
      <c r="N58" s="6"/>
      <c r="O58" s="6"/>
      <c r="P58" s="6"/>
      <c r="Q58" s="6"/>
      <c r="R58" s="6"/>
      <c r="S58" s="6"/>
      <c r="T58" s="6"/>
      <c r="U58" s="6"/>
      <c r="V58" s="6"/>
      <c r="W58" s="6"/>
      <c r="X58" s="6"/>
      <c r="Y58" s="41"/>
      <c r="Z58" s="41"/>
      <c r="AA58" s="41"/>
      <c r="AB58" s="41"/>
      <c r="AC58" s="41"/>
      <c r="AD58" s="43"/>
      <c r="AE58" s="6"/>
      <c r="AF58" s="6"/>
      <c r="AG58" s="44"/>
      <c r="AH58" s="44"/>
      <c r="AI58" s="6"/>
      <c r="AJ58" s="6"/>
      <c r="AK58" s="6"/>
      <c r="AL58" s="6"/>
      <c r="AM58" s="44"/>
    </row>
    <row r="59" spans="1:39" ht="15">
      <c r="A59" s="43"/>
      <c r="B59" s="69"/>
      <c r="C59" s="70"/>
      <c r="D59" s="155"/>
      <c r="E59" s="155"/>
      <c r="F59" s="155"/>
      <c r="G59" s="6"/>
      <c r="H59" s="71"/>
      <c r="I59" s="6"/>
      <c r="J59" s="41"/>
      <c r="K59" s="41"/>
      <c r="L59" s="41"/>
      <c r="M59" s="41"/>
      <c r="N59" s="41"/>
      <c r="O59" s="70"/>
      <c r="P59" s="70"/>
      <c r="Q59" s="70"/>
      <c r="R59" s="70"/>
      <c r="S59" s="70"/>
      <c r="T59" s="70"/>
      <c r="U59" s="70"/>
      <c r="V59" s="70"/>
      <c r="W59" s="70"/>
      <c r="X59" s="70"/>
      <c r="Y59" s="41"/>
      <c r="Z59" s="41"/>
      <c r="AA59" s="41"/>
      <c r="AB59" s="41"/>
      <c r="AC59" s="41"/>
      <c r="AD59" s="43"/>
      <c r="AE59" s="6"/>
      <c r="AF59" s="44"/>
      <c r="AG59" s="44"/>
      <c r="AH59" s="44"/>
      <c r="AI59" s="44"/>
      <c r="AJ59" s="44"/>
      <c r="AK59" s="44"/>
      <c r="AL59" s="44"/>
      <c r="AM59" s="44"/>
    </row>
    <row r="60" spans="1:39" ht="15">
      <c r="A60" s="43"/>
      <c r="B60" s="69"/>
      <c r="C60" s="70"/>
      <c r="D60" s="155"/>
      <c r="E60" s="155"/>
      <c r="F60" s="155"/>
      <c r="G60" s="6"/>
      <c r="H60" s="71"/>
      <c r="I60" s="6"/>
      <c r="J60" s="6"/>
      <c r="K60" s="6"/>
      <c r="L60" s="6"/>
      <c r="M60" s="6"/>
      <c r="N60" s="6"/>
      <c r="O60" s="6"/>
      <c r="P60" s="6"/>
      <c r="Q60" s="6"/>
      <c r="R60" s="6"/>
      <c r="S60" s="6"/>
      <c r="T60" s="6"/>
      <c r="U60" s="6"/>
      <c r="V60" s="6"/>
      <c r="W60" s="6"/>
      <c r="X60" s="6"/>
      <c r="Y60" s="41"/>
      <c r="Z60" s="41"/>
      <c r="AA60" s="41"/>
      <c r="AB60" s="41"/>
      <c r="AC60" s="41"/>
      <c r="AD60" s="43"/>
      <c r="AE60" s="6"/>
      <c r="AF60" s="44"/>
      <c r="AG60" s="44"/>
      <c r="AH60" s="44"/>
      <c r="AI60" s="44"/>
      <c r="AJ60" s="44"/>
      <c r="AK60" s="44"/>
      <c r="AL60" s="44"/>
      <c r="AM60" s="44"/>
    </row>
    <row r="61" spans="1:39" ht="15">
      <c r="A61" s="43"/>
      <c r="B61" s="69"/>
      <c r="C61" s="70"/>
      <c r="D61" s="155"/>
      <c r="E61" s="155"/>
      <c r="F61" s="155"/>
      <c r="G61" s="6"/>
      <c r="H61" s="71"/>
      <c r="I61" s="6"/>
      <c r="J61" s="41"/>
      <c r="K61" s="41"/>
      <c r="L61" s="41"/>
      <c r="M61" s="41"/>
      <c r="N61" s="41"/>
      <c r="O61" s="41"/>
      <c r="P61" s="41"/>
      <c r="Q61" s="6"/>
      <c r="R61" s="6"/>
      <c r="S61" s="6"/>
      <c r="T61" s="6"/>
      <c r="U61" s="6"/>
      <c r="V61" s="6"/>
      <c r="W61" s="6"/>
      <c r="X61" s="6"/>
      <c r="Y61" s="41"/>
      <c r="Z61" s="41"/>
      <c r="AA61" s="41"/>
      <c r="AB61" s="41"/>
      <c r="AC61" s="41"/>
      <c r="AD61" s="43"/>
      <c r="AE61" s="6"/>
      <c r="AF61" s="44"/>
      <c r="AG61" s="44"/>
      <c r="AH61" s="44"/>
      <c r="AI61" s="44"/>
      <c r="AJ61" s="44"/>
      <c r="AK61" s="44"/>
      <c r="AL61" s="44"/>
      <c r="AM61" s="6"/>
    </row>
    <row r="62" spans="1:39" ht="15">
      <c r="A62" s="43"/>
      <c r="B62" s="69"/>
      <c r="C62" s="70"/>
      <c r="D62" s="155"/>
      <c r="E62" s="155"/>
      <c r="F62" s="155"/>
      <c r="G62" s="6"/>
      <c r="H62" s="71"/>
      <c r="I62" s="6"/>
      <c r="J62" s="41"/>
      <c r="K62" s="41"/>
      <c r="L62" s="41"/>
      <c r="M62" s="41"/>
      <c r="N62" s="41"/>
      <c r="O62" s="6"/>
      <c r="P62" s="6"/>
      <c r="Q62" s="6"/>
      <c r="R62" s="6"/>
      <c r="S62" s="6"/>
      <c r="T62" s="6"/>
      <c r="U62" s="6"/>
      <c r="V62" s="6"/>
      <c r="W62" s="6"/>
      <c r="X62" s="6"/>
      <c r="Y62" s="41"/>
      <c r="Z62" s="41"/>
      <c r="AA62" s="41"/>
      <c r="AB62" s="41"/>
      <c r="AC62" s="41"/>
      <c r="AD62" s="43"/>
      <c r="AE62" s="6"/>
      <c r="AF62" s="44"/>
      <c r="AG62" s="44"/>
      <c r="AH62" s="44"/>
      <c r="AI62" s="44"/>
      <c r="AJ62" s="44"/>
      <c r="AK62" s="44"/>
      <c r="AL62" s="44"/>
      <c r="AM62" s="44"/>
    </row>
    <row r="63" spans="1:39" ht="15">
      <c r="A63" s="43"/>
      <c r="B63" s="69"/>
      <c r="C63" s="70"/>
      <c r="D63" s="155"/>
      <c r="E63" s="155"/>
      <c r="F63" s="155"/>
      <c r="G63" s="6"/>
      <c r="H63" s="71"/>
      <c r="I63" s="6"/>
      <c r="J63" s="41"/>
      <c r="K63" s="41"/>
      <c r="L63" s="41"/>
      <c r="M63" s="41"/>
      <c r="N63" s="41"/>
      <c r="O63" s="41"/>
      <c r="P63" s="41"/>
      <c r="Q63" s="41"/>
      <c r="R63" s="41"/>
      <c r="S63" s="41"/>
      <c r="T63" s="41"/>
      <c r="U63" s="6"/>
      <c r="V63" s="6"/>
      <c r="W63" s="6"/>
      <c r="X63" s="41"/>
      <c r="Y63" s="41"/>
      <c r="Z63" s="41"/>
      <c r="AA63" s="41"/>
      <c r="AB63" s="41"/>
      <c r="AC63" s="41"/>
      <c r="AD63" s="43"/>
      <c r="AE63" s="6"/>
      <c r="AF63" s="44"/>
      <c r="AG63" s="44"/>
      <c r="AH63" s="44"/>
      <c r="AI63" s="44"/>
      <c r="AJ63" s="44"/>
      <c r="AK63" s="44"/>
      <c r="AL63" s="44"/>
      <c r="AM63" s="44"/>
    </row>
    <row r="64" spans="1:39" ht="15">
      <c r="A64" s="43"/>
      <c r="B64" s="69"/>
      <c r="C64" s="41"/>
      <c r="D64" s="179"/>
      <c r="E64" s="179"/>
      <c r="F64" s="155"/>
      <c r="G64" s="44"/>
      <c r="H64" s="72"/>
      <c r="I64" s="6"/>
      <c r="J64" s="41"/>
      <c r="K64" s="41"/>
      <c r="L64" s="41"/>
      <c r="M64" s="41"/>
      <c r="N64" s="41"/>
      <c r="O64" s="41"/>
      <c r="P64" s="41"/>
      <c r="Q64" s="41"/>
      <c r="R64" s="41"/>
      <c r="S64" s="41"/>
      <c r="T64" s="41"/>
      <c r="U64" s="44"/>
      <c r="V64" s="44"/>
      <c r="W64" s="44"/>
      <c r="X64" s="41"/>
      <c r="Y64" s="41"/>
      <c r="Z64" s="41"/>
      <c r="AA64" s="41"/>
      <c r="AB64" s="41"/>
      <c r="AC64" s="41"/>
      <c r="AD64" s="43"/>
      <c r="AE64" s="6"/>
      <c r="AF64" s="44"/>
      <c r="AG64" s="44"/>
      <c r="AH64" s="44"/>
      <c r="AI64" s="44"/>
      <c r="AJ64" s="44"/>
      <c r="AK64" s="44"/>
      <c r="AL64" s="44"/>
      <c r="AM64" s="44"/>
    </row>
    <row r="65" spans="1:39" ht="15">
      <c r="A65" s="73"/>
      <c r="B65" s="8"/>
      <c r="C65" s="70"/>
      <c r="D65" s="155"/>
      <c r="E65" s="155"/>
      <c r="F65" s="155"/>
      <c r="G65" s="6"/>
      <c r="H65" s="71"/>
      <c r="I65" s="6"/>
      <c r="J65" s="6"/>
      <c r="K65" s="6"/>
      <c r="L65" s="6"/>
      <c r="M65" s="6"/>
      <c r="N65" s="6"/>
      <c r="O65" s="6"/>
      <c r="P65" s="6"/>
      <c r="Q65" s="6"/>
      <c r="R65" s="6"/>
      <c r="S65" s="6"/>
      <c r="T65" s="6"/>
      <c r="U65" s="6"/>
      <c r="V65" s="6"/>
      <c r="W65" s="6"/>
      <c r="X65" s="6"/>
      <c r="Y65" s="41"/>
      <c r="Z65" s="41"/>
      <c r="AA65" s="41"/>
      <c r="AB65" s="41"/>
      <c r="AC65" s="41"/>
      <c r="AD65" s="43"/>
      <c r="AE65" s="6"/>
      <c r="AF65" s="6"/>
      <c r="AG65" s="44"/>
      <c r="AH65" s="44"/>
      <c r="AI65" s="6"/>
      <c r="AJ65" s="6"/>
      <c r="AK65" s="6"/>
      <c r="AL65" s="6"/>
      <c r="AM65" s="44"/>
    </row>
    <row r="66" spans="1:39" ht="15">
      <c r="A66" s="43"/>
      <c r="B66" s="69"/>
      <c r="C66" s="70"/>
      <c r="D66" s="155"/>
      <c r="E66" s="155"/>
      <c r="F66" s="155"/>
      <c r="G66" s="6"/>
      <c r="H66" s="71"/>
      <c r="I66" s="6"/>
      <c r="J66" s="41"/>
      <c r="K66" s="41"/>
      <c r="L66" s="41"/>
      <c r="M66" s="41"/>
      <c r="N66" s="41"/>
      <c r="O66" s="41"/>
      <c r="P66" s="41"/>
      <c r="Q66" s="41"/>
      <c r="R66" s="41"/>
      <c r="S66" s="41"/>
      <c r="T66" s="6"/>
      <c r="U66" s="6"/>
      <c r="V66" s="6"/>
      <c r="W66" s="6"/>
      <c r="X66" s="6"/>
      <c r="Y66" s="6"/>
      <c r="Z66" s="6"/>
      <c r="AA66" s="6"/>
      <c r="AB66" s="41"/>
      <c r="AC66" s="41"/>
      <c r="AD66" s="43"/>
      <c r="AE66" s="6"/>
      <c r="AF66" s="44"/>
      <c r="AG66" s="44"/>
      <c r="AH66" s="44"/>
      <c r="AI66" s="44"/>
      <c r="AJ66" s="44"/>
      <c r="AK66" s="44"/>
      <c r="AL66" s="44"/>
      <c r="AM66" s="44"/>
    </row>
    <row r="67" spans="1:39" ht="15">
      <c r="A67" s="43"/>
      <c r="B67" s="69"/>
      <c r="C67" s="70"/>
      <c r="D67" s="155"/>
      <c r="E67" s="155"/>
      <c r="F67" s="155"/>
      <c r="G67" s="6"/>
      <c r="H67" s="71"/>
      <c r="I67" s="6"/>
      <c r="J67" s="41"/>
      <c r="K67" s="41"/>
      <c r="L67" s="41"/>
      <c r="M67" s="41"/>
      <c r="N67" s="41"/>
      <c r="O67" s="6"/>
      <c r="P67" s="6"/>
      <c r="Q67" s="6"/>
      <c r="R67" s="6"/>
      <c r="S67" s="6"/>
      <c r="T67" s="6"/>
      <c r="U67" s="6"/>
      <c r="V67" s="6"/>
      <c r="W67" s="6"/>
      <c r="X67" s="6"/>
      <c r="Y67" s="41"/>
      <c r="Z67" s="41"/>
      <c r="AA67" s="41"/>
      <c r="AB67" s="41"/>
      <c r="AC67" s="41"/>
      <c r="AD67" s="43"/>
      <c r="AE67" s="6"/>
      <c r="AF67" s="44"/>
      <c r="AG67" s="44"/>
      <c r="AH67" s="44"/>
      <c r="AI67" s="44"/>
      <c r="AJ67" s="44"/>
      <c r="AK67" s="44"/>
      <c r="AL67" s="44"/>
      <c r="AM67" s="44"/>
    </row>
    <row r="68" spans="1:39" ht="15">
      <c r="A68" s="43"/>
      <c r="B68" s="69"/>
      <c r="C68" s="70"/>
      <c r="D68" s="155"/>
      <c r="E68" s="155"/>
      <c r="F68" s="155"/>
      <c r="G68" s="6"/>
      <c r="H68" s="71"/>
      <c r="I68" s="6"/>
      <c r="J68" s="41"/>
      <c r="K68" s="41"/>
      <c r="L68" s="41"/>
      <c r="M68" s="41"/>
      <c r="N68" s="41"/>
      <c r="O68" s="6"/>
      <c r="P68" s="6"/>
      <c r="Q68" s="6"/>
      <c r="R68" s="6"/>
      <c r="S68" s="6"/>
      <c r="T68" s="6"/>
      <c r="U68" s="6"/>
      <c r="V68" s="6"/>
      <c r="W68" s="6"/>
      <c r="X68" s="6"/>
      <c r="Y68" s="41"/>
      <c r="Z68" s="41"/>
      <c r="AA68" s="41"/>
      <c r="AB68" s="41"/>
      <c r="AC68" s="41"/>
      <c r="AD68" s="43"/>
      <c r="AE68" s="6"/>
      <c r="AF68" s="44"/>
      <c r="AG68" s="44"/>
      <c r="AH68" s="44"/>
      <c r="AI68" s="44"/>
      <c r="AJ68" s="44"/>
      <c r="AK68" s="44"/>
      <c r="AL68" s="44"/>
      <c r="AM68" s="44"/>
    </row>
    <row r="69" spans="1:39" ht="15">
      <c r="A69" s="43"/>
      <c r="B69" s="69"/>
      <c r="C69" s="70"/>
      <c r="D69" s="155"/>
      <c r="E69" s="155"/>
      <c r="F69" s="155"/>
      <c r="G69" s="6"/>
      <c r="H69" s="71"/>
      <c r="I69" s="6"/>
      <c r="J69" s="41"/>
      <c r="K69" s="41"/>
      <c r="L69" s="41"/>
      <c r="M69" s="41"/>
      <c r="N69" s="41"/>
      <c r="O69" s="41"/>
      <c r="P69" s="41"/>
      <c r="Q69" s="41"/>
      <c r="R69" s="6"/>
      <c r="S69" s="6"/>
      <c r="T69" s="6"/>
      <c r="U69" s="6"/>
      <c r="V69" s="6"/>
      <c r="W69" s="6"/>
      <c r="X69" s="6"/>
      <c r="Y69" s="6"/>
      <c r="Z69" s="6"/>
      <c r="AA69" s="6"/>
      <c r="AB69" s="6"/>
      <c r="AC69" s="6"/>
      <c r="AD69" s="43"/>
      <c r="AE69" s="6"/>
      <c r="AF69" s="44"/>
      <c r="AG69" s="44"/>
      <c r="AH69" s="44"/>
      <c r="AI69" s="44"/>
      <c r="AJ69" s="44"/>
      <c r="AK69" s="44"/>
      <c r="AL69" s="44"/>
      <c r="AM69" s="44"/>
    </row>
    <row r="70" spans="1:39" ht="15">
      <c r="A70" s="43"/>
      <c r="B70" s="69"/>
      <c r="C70" s="70"/>
      <c r="D70" s="155"/>
      <c r="E70" s="155"/>
      <c r="F70" s="155"/>
      <c r="G70" s="6"/>
      <c r="H70" s="71"/>
      <c r="I70" s="6"/>
      <c r="J70" s="41"/>
      <c r="K70" s="41"/>
      <c r="L70" s="41"/>
      <c r="M70" s="41"/>
      <c r="N70" s="41"/>
      <c r="O70" s="41"/>
      <c r="P70" s="41"/>
      <c r="Q70" s="41"/>
      <c r="R70" s="41"/>
      <c r="S70" s="41"/>
      <c r="T70" s="41"/>
      <c r="U70" s="6"/>
      <c r="V70" s="6"/>
      <c r="W70" s="6"/>
      <c r="X70" s="6"/>
      <c r="Y70" s="6"/>
      <c r="Z70" s="6"/>
      <c r="AA70" s="6"/>
      <c r="AB70" s="6"/>
      <c r="AC70" s="41"/>
      <c r="AD70" s="43"/>
      <c r="AE70" s="6"/>
      <c r="AF70" s="44"/>
      <c r="AG70" s="44"/>
      <c r="AH70" s="44"/>
      <c r="AI70" s="44"/>
      <c r="AJ70" s="44"/>
      <c r="AK70" s="44"/>
      <c r="AL70" s="44"/>
      <c r="AM70" s="6"/>
    </row>
    <row r="71" spans="1:39" ht="15">
      <c r="A71" s="43"/>
      <c r="B71" s="69"/>
      <c r="C71" s="41"/>
      <c r="D71" s="179"/>
      <c r="E71" s="179"/>
      <c r="F71" s="155"/>
      <c r="G71" s="44"/>
      <c r="H71" s="72"/>
      <c r="I71" s="6"/>
      <c r="J71" s="41"/>
      <c r="K71" s="41"/>
      <c r="L71" s="41"/>
      <c r="M71" s="41"/>
      <c r="N71" s="41"/>
      <c r="O71" s="41"/>
      <c r="P71" s="41"/>
      <c r="Q71" s="41"/>
      <c r="R71" s="41"/>
      <c r="S71" s="41"/>
      <c r="T71" s="41"/>
      <c r="U71" s="44"/>
      <c r="V71" s="44"/>
      <c r="W71" s="44"/>
      <c r="X71" s="44"/>
      <c r="Y71" s="44"/>
      <c r="Z71" s="44"/>
      <c r="AA71" s="44"/>
      <c r="AB71" s="44"/>
      <c r="AC71" s="41"/>
      <c r="AD71" s="43"/>
      <c r="AE71" s="6"/>
      <c r="AF71" s="44"/>
      <c r="AG71" s="44"/>
      <c r="AH71" s="44"/>
      <c r="AI71" s="44"/>
      <c r="AJ71" s="44"/>
      <c r="AK71" s="44"/>
      <c r="AL71" s="44"/>
      <c r="AM71" s="44"/>
    </row>
    <row r="72" spans="1:39" ht="15">
      <c r="A72" s="73"/>
      <c r="B72" s="8"/>
      <c r="C72" s="70"/>
      <c r="D72" s="155"/>
      <c r="E72" s="155"/>
      <c r="F72" s="155"/>
      <c r="G72" s="6"/>
      <c r="H72" s="71"/>
      <c r="I72" s="6"/>
      <c r="J72" s="41"/>
      <c r="K72" s="41"/>
      <c r="L72" s="41"/>
      <c r="M72" s="41"/>
      <c r="N72" s="41"/>
      <c r="O72" s="6"/>
      <c r="P72" s="6"/>
      <c r="Q72" s="6"/>
      <c r="R72" s="6"/>
      <c r="S72" s="6"/>
      <c r="T72" s="6"/>
      <c r="U72" s="6"/>
      <c r="V72" s="6"/>
      <c r="W72" s="6"/>
      <c r="X72" s="6"/>
      <c r="Y72" s="41"/>
      <c r="Z72" s="41"/>
      <c r="AA72" s="41"/>
      <c r="AB72" s="41"/>
      <c r="AC72" s="41"/>
      <c r="AD72" s="43"/>
      <c r="AE72" s="6"/>
      <c r="AF72" s="6"/>
      <c r="AG72" s="44"/>
      <c r="AH72" s="44"/>
      <c r="AI72" s="6"/>
      <c r="AJ72" s="6"/>
      <c r="AK72" s="6"/>
      <c r="AL72" s="6"/>
      <c r="AM72" s="44"/>
    </row>
    <row r="73" spans="1:39" ht="15">
      <c r="A73" s="43"/>
      <c r="B73" s="69"/>
      <c r="C73" s="70"/>
      <c r="D73" s="155"/>
      <c r="E73" s="155"/>
      <c r="F73" s="155"/>
      <c r="G73" s="6"/>
      <c r="H73" s="71"/>
      <c r="I73" s="6"/>
      <c r="J73" s="6"/>
      <c r="K73" s="6"/>
      <c r="L73" s="6"/>
      <c r="M73" s="6"/>
      <c r="N73" s="6"/>
      <c r="O73" s="6"/>
      <c r="P73" s="6"/>
      <c r="Q73" s="6"/>
      <c r="R73" s="6"/>
      <c r="S73" s="6"/>
      <c r="T73" s="41"/>
      <c r="U73" s="41"/>
      <c r="V73" s="41"/>
      <c r="W73" s="41"/>
      <c r="X73" s="41"/>
      <c r="Y73" s="41"/>
      <c r="Z73" s="41"/>
      <c r="AA73" s="41"/>
      <c r="AB73" s="41"/>
      <c r="AC73" s="41"/>
      <c r="AD73" s="43"/>
      <c r="AE73" s="6"/>
      <c r="AF73" s="44"/>
      <c r="AG73" s="44"/>
      <c r="AH73" s="44"/>
      <c r="AI73" s="44"/>
      <c r="AJ73" s="44"/>
      <c r="AK73" s="44"/>
      <c r="AL73" s="44"/>
      <c r="AM73" s="44"/>
    </row>
    <row r="74" spans="1:39" ht="15">
      <c r="A74" s="43"/>
      <c r="B74" s="69"/>
      <c r="C74" s="70"/>
      <c r="D74" s="155"/>
      <c r="E74" s="155"/>
      <c r="F74" s="155"/>
      <c r="G74" s="6"/>
      <c r="H74" s="71"/>
      <c r="I74" s="6"/>
      <c r="J74" s="41"/>
      <c r="K74" s="41"/>
      <c r="L74" s="6"/>
      <c r="M74" s="6"/>
      <c r="N74" s="6"/>
      <c r="O74" s="6"/>
      <c r="P74" s="6"/>
      <c r="Q74" s="6"/>
      <c r="R74" s="6"/>
      <c r="S74" s="6"/>
      <c r="T74" s="41"/>
      <c r="U74" s="41"/>
      <c r="V74" s="41"/>
      <c r="W74" s="41"/>
      <c r="X74" s="41"/>
      <c r="Y74" s="41"/>
      <c r="Z74" s="41"/>
      <c r="AA74" s="41"/>
      <c r="AB74" s="41"/>
      <c r="AC74" s="41"/>
      <c r="AD74" s="43"/>
      <c r="AE74" s="6"/>
      <c r="AF74" s="44"/>
      <c r="AG74" s="44"/>
      <c r="AH74" s="44"/>
      <c r="AI74" s="44"/>
      <c r="AJ74" s="44"/>
      <c r="AK74" s="44"/>
      <c r="AL74" s="44"/>
      <c r="AM74" s="6"/>
    </row>
    <row r="75" spans="1:39" ht="15">
      <c r="A75" s="43"/>
      <c r="B75" s="69"/>
      <c r="C75" s="70"/>
      <c r="D75" s="155"/>
      <c r="E75" s="155"/>
      <c r="F75" s="155"/>
      <c r="G75" s="6"/>
      <c r="H75" s="71"/>
      <c r="I75" s="6"/>
      <c r="J75" s="41"/>
      <c r="K75" s="41"/>
      <c r="L75" s="41"/>
      <c r="M75" s="41"/>
      <c r="N75" s="41"/>
      <c r="O75" s="6"/>
      <c r="P75" s="6"/>
      <c r="Q75" s="6"/>
      <c r="R75" s="6"/>
      <c r="S75" s="6"/>
      <c r="T75" s="6"/>
      <c r="U75" s="6"/>
      <c r="V75" s="6"/>
      <c r="W75" s="6"/>
      <c r="X75" s="6"/>
      <c r="Y75" s="41"/>
      <c r="Z75" s="41"/>
      <c r="AA75" s="41"/>
      <c r="AB75" s="41"/>
      <c r="AC75" s="41"/>
      <c r="AD75" s="43"/>
      <c r="AE75" s="6"/>
      <c r="AF75" s="44"/>
      <c r="AG75" s="44"/>
      <c r="AH75" s="44"/>
      <c r="AI75" s="44"/>
      <c r="AJ75" s="44"/>
      <c r="AK75" s="44"/>
      <c r="AL75" s="44"/>
      <c r="AM75" s="44"/>
    </row>
    <row r="76" spans="1:39" ht="15">
      <c r="A76" s="43"/>
      <c r="B76" s="69"/>
      <c r="C76" s="70"/>
      <c r="D76" s="155"/>
      <c r="E76" s="155"/>
      <c r="F76" s="155"/>
      <c r="G76" s="6"/>
      <c r="H76" s="71"/>
      <c r="I76" s="6"/>
      <c r="J76" s="6"/>
      <c r="K76" s="6"/>
      <c r="L76" s="6"/>
      <c r="M76" s="6"/>
      <c r="N76" s="6"/>
      <c r="O76" s="6"/>
      <c r="P76" s="6"/>
      <c r="Q76" s="6"/>
      <c r="R76" s="6"/>
      <c r="S76" s="6"/>
      <c r="T76" s="41"/>
      <c r="U76" s="41"/>
      <c r="V76" s="41"/>
      <c r="W76" s="41"/>
      <c r="X76" s="41"/>
      <c r="Y76" s="41"/>
      <c r="Z76" s="41"/>
      <c r="AA76" s="41"/>
      <c r="AB76" s="41"/>
      <c r="AC76" s="41"/>
      <c r="AD76" s="43"/>
      <c r="AE76" s="6"/>
      <c r="AF76" s="44"/>
      <c r="AG76" s="44"/>
      <c r="AH76" s="44"/>
      <c r="AI76" s="44"/>
      <c r="AJ76" s="44"/>
      <c r="AK76" s="44"/>
      <c r="AL76" s="44"/>
      <c r="AM76" s="44"/>
    </row>
    <row r="77" spans="1:39" ht="15">
      <c r="A77" s="43"/>
      <c r="B77" s="69"/>
      <c r="C77" s="70"/>
      <c r="D77" s="155"/>
      <c r="E77" s="155"/>
      <c r="F77" s="155"/>
      <c r="G77" s="6"/>
      <c r="H77" s="71"/>
      <c r="I77" s="6"/>
      <c r="J77" s="41"/>
      <c r="K77" s="41"/>
      <c r="L77" s="6"/>
      <c r="M77" s="6"/>
      <c r="N77" s="6"/>
      <c r="O77" s="6"/>
      <c r="P77" s="6"/>
      <c r="Q77" s="6"/>
      <c r="R77" s="6"/>
      <c r="S77" s="6"/>
      <c r="T77" s="41"/>
      <c r="U77" s="41"/>
      <c r="V77" s="41"/>
      <c r="W77" s="41"/>
      <c r="X77" s="41"/>
      <c r="Y77" s="41"/>
      <c r="Z77" s="41"/>
      <c r="AA77" s="41"/>
      <c r="AB77" s="41"/>
      <c r="AC77" s="41"/>
      <c r="AD77" s="43"/>
      <c r="AE77" s="6"/>
      <c r="AF77" s="44"/>
      <c r="AG77" s="44"/>
      <c r="AH77" s="44"/>
      <c r="AI77" s="44"/>
      <c r="AJ77" s="44"/>
      <c r="AK77" s="44"/>
      <c r="AL77" s="44"/>
      <c r="AM77" s="6"/>
    </row>
    <row r="78" spans="1:39" ht="15">
      <c r="A78" s="43"/>
      <c r="B78" s="69"/>
      <c r="C78" s="70"/>
      <c r="D78" s="155"/>
      <c r="E78" s="155"/>
      <c r="F78" s="155"/>
      <c r="G78" s="6"/>
      <c r="H78" s="71"/>
      <c r="I78" s="6"/>
      <c r="J78" s="6"/>
      <c r="K78" s="6"/>
      <c r="L78" s="6"/>
      <c r="M78" s="6"/>
      <c r="N78" s="6"/>
      <c r="O78" s="6"/>
      <c r="P78" s="6"/>
      <c r="Q78" s="6"/>
      <c r="R78" s="6"/>
      <c r="S78" s="6"/>
      <c r="T78" s="41"/>
      <c r="U78" s="41"/>
      <c r="V78" s="41"/>
      <c r="W78" s="41"/>
      <c r="X78" s="41"/>
      <c r="Y78" s="41"/>
      <c r="Z78" s="41"/>
      <c r="AA78" s="41"/>
      <c r="AB78" s="41"/>
      <c r="AC78" s="41"/>
      <c r="AD78" s="43"/>
      <c r="AE78" s="6"/>
      <c r="AF78" s="44"/>
      <c r="AG78" s="44"/>
      <c r="AH78" s="44"/>
      <c r="AI78" s="44"/>
      <c r="AJ78" s="44"/>
      <c r="AK78" s="44"/>
      <c r="AL78" s="44"/>
      <c r="AM78" s="44"/>
    </row>
    <row r="79" spans="1:39" ht="15">
      <c r="A79" s="43"/>
      <c r="B79" s="69"/>
      <c r="C79" s="70"/>
      <c r="D79" s="155"/>
      <c r="E79" s="155"/>
      <c r="F79" s="155"/>
      <c r="G79" s="6"/>
      <c r="H79" s="71"/>
      <c r="I79" s="6"/>
      <c r="J79" s="41"/>
      <c r="K79" s="41"/>
      <c r="L79" s="6"/>
      <c r="M79" s="6"/>
      <c r="N79" s="6"/>
      <c r="O79" s="6"/>
      <c r="P79" s="6"/>
      <c r="Q79" s="6"/>
      <c r="R79" s="6"/>
      <c r="S79" s="6"/>
      <c r="T79" s="41"/>
      <c r="U79" s="41"/>
      <c r="V79" s="41"/>
      <c r="W79" s="41"/>
      <c r="X79" s="41"/>
      <c r="Y79" s="41"/>
      <c r="Z79" s="41"/>
      <c r="AA79" s="41"/>
      <c r="AB79" s="41"/>
      <c r="AC79" s="41"/>
      <c r="AD79" s="43"/>
      <c r="AE79" s="6"/>
      <c r="AF79" s="44"/>
      <c r="AG79" s="44"/>
      <c r="AH79" s="44"/>
      <c r="AI79" s="44"/>
      <c r="AJ79" s="44"/>
      <c r="AK79" s="44"/>
      <c r="AL79" s="44"/>
      <c r="AM79" s="44"/>
    </row>
    <row r="80" spans="1:39" ht="15">
      <c r="A80" s="43"/>
      <c r="B80" s="69"/>
      <c r="C80" s="41"/>
      <c r="D80" s="179"/>
      <c r="E80" s="179"/>
      <c r="F80" s="155"/>
      <c r="G80" s="44"/>
      <c r="H80" s="72"/>
      <c r="I80" s="6"/>
      <c r="J80" s="41"/>
      <c r="K80" s="41"/>
      <c r="L80" s="44"/>
      <c r="M80" s="44"/>
      <c r="N80" s="44"/>
      <c r="O80" s="44"/>
      <c r="P80" s="44"/>
      <c r="Q80" s="44"/>
      <c r="R80" s="44"/>
      <c r="S80" s="44"/>
      <c r="T80" s="41"/>
      <c r="U80" s="41"/>
      <c r="V80" s="41"/>
      <c r="W80" s="41"/>
      <c r="X80" s="41"/>
      <c r="Y80" s="41"/>
      <c r="Z80" s="41"/>
      <c r="AA80" s="41"/>
      <c r="AB80" s="41"/>
      <c r="AC80" s="41"/>
      <c r="AD80" s="43"/>
      <c r="AE80" s="6"/>
      <c r="AF80" s="44"/>
      <c r="AG80" s="44"/>
      <c r="AH80" s="44"/>
      <c r="AI80" s="44"/>
      <c r="AJ80" s="44"/>
      <c r="AK80" s="44"/>
      <c r="AL80" s="44"/>
      <c r="AM80" s="44"/>
    </row>
    <row r="81" spans="1:39" ht="15">
      <c r="A81" s="73"/>
      <c r="B81" s="8"/>
      <c r="C81" s="70"/>
      <c r="D81" s="155"/>
      <c r="E81" s="155"/>
      <c r="F81" s="155"/>
      <c r="G81" s="6"/>
      <c r="H81" s="71"/>
      <c r="I81" s="6"/>
      <c r="J81" s="41"/>
      <c r="K81" s="41"/>
      <c r="L81" s="41"/>
      <c r="M81" s="41"/>
      <c r="N81" s="41"/>
      <c r="O81" s="41"/>
      <c r="P81" s="70"/>
      <c r="Q81" s="70"/>
      <c r="R81" s="70"/>
      <c r="S81" s="70"/>
      <c r="T81" s="70"/>
      <c r="U81" s="70"/>
      <c r="V81" s="70"/>
      <c r="W81" s="70"/>
      <c r="X81" s="70"/>
      <c r="Y81" s="41"/>
      <c r="Z81" s="41"/>
      <c r="AA81" s="41"/>
      <c r="AB81" s="41"/>
      <c r="AC81" s="41"/>
      <c r="AD81" s="43"/>
      <c r="AE81" s="6"/>
      <c r="AF81" s="6"/>
      <c r="AG81" s="44"/>
      <c r="AH81" s="44"/>
      <c r="AI81" s="6"/>
      <c r="AJ81" s="6"/>
      <c r="AK81" s="6"/>
      <c r="AL81" s="6"/>
      <c r="AM81" s="44"/>
    </row>
    <row r="82" spans="1:39" ht="15">
      <c r="A82" s="43"/>
      <c r="B82" s="69"/>
      <c r="C82" s="41"/>
      <c r="D82" s="179"/>
      <c r="E82" s="179"/>
      <c r="F82" s="155"/>
      <c r="G82" s="44"/>
      <c r="H82" s="72"/>
      <c r="I82" s="6"/>
      <c r="J82" s="41"/>
      <c r="K82" s="41"/>
      <c r="L82" s="41"/>
      <c r="M82" s="41"/>
      <c r="N82" s="41"/>
      <c r="O82" s="41"/>
      <c r="P82" s="41"/>
      <c r="Q82" s="44"/>
      <c r="R82" s="41"/>
      <c r="S82" s="41"/>
      <c r="T82" s="41"/>
      <c r="U82" s="41"/>
      <c r="V82" s="41"/>
      <c r="W82" s="41"/>
      <c r="X82" s="41"/>
      <c r="Y82" s="41"/>
      <c r="Z82" s="41"/>
      <c r="AA82" s="41"/>
      <c r="AB82" s="41"/>
      <c r="AC82" s="41"/>
      <c r="AD82" s="43"/>
      <c r="AE82" s="6"/>
      <c r="AF82" s="44"/>
      <c r="AG82" s="44"/>
      <c r="AH82" s="44"/>
      <c r="AI82" s="44"/>
      <c r="AJ82" s="44"/>
      <c r="AK82" s="44"/>
      <c r="AL82" s="44"/>
      <c r="AM82" s="44"/>
    </row>
    <row r="83" spans="1:39" ht="15">
      <c r="A83" s="73"/>
      <c r="B83" s="8"/>
      <c r="C83" s="70"/>
      <c r="D83" s="155"/>
      <c r="E83" s="155"/>
      <c r="F83" s="155"/>
      <c r="G83" s="6"/>
      <c r="H83" s="71"/>
      <c r="I83" s="6"/>
      <c r="J83" s="41"/>
      <c r="K83" s="41"/>
      <c r="L83" s="41"/>
      <c r="M83" s="41"/>
      <c r="N83" s="41"/>
      <c r="O83" s="6"/>
      <c r="P83" s="6"/>
      <c r="Q83" s="6"/>
      <c r="R83" s="6"/>
      <c r="S83" s="6"/>
      <c r="T83" s="6"/>
      <c r="U83" s="6"/>
      <c r="V83" s="6"/>
      <c r="W83" s="6"/>
      <c r="X83" s="6"/>
      <c r="Y83" s="41"/>
      <c r="Z83" s="41"/>
      <c r="AA83" s="41"/>
      <c r="AB83" s="41"/>
      <c r="AC83" s="41"/>
      <c r="AD83" s="43"/>
      <c r="AE83" s="6"/>
      <c r="AF83" s="6"/>
      <c r="AG83" s="44"/>
      <c r="AH83" s="44"/>
      <c r="AI83" s="6"/>
      <c r="AJ83" s="6"/>
      <c r="AK83" s="6"/>
      <c r="AL83" s="6"/>
      <c r="AM83" s="44"/>
    </row>
    <row r="84" spans="1:39" ht="15">
      <c r="A84" s="43"/>
      <c r="B84" s="69"/>
      <c r="C84" s="70"/>
      <c r="D84" s="155"/>
      <c r="E84" s="155"/>
      <c r="F84" s="155"/>
      <c r="G84" s="6"/>
      <c r="H84" s="71"/>
      <c r="I84" s="6"/>
      <c r="J84" s="6"/>
      <c r="K84" s="6"/>
      <c r="L84" s="6"/>
      <c r="M84" s="6"/>
      <c r="N84" s="6"/>
      <c r="O84" s="6"/>
      <c r="P84" s="6"/>
      <c r="Q84" s="6"/>
      <c r="R84" s="6"/>
      <c r="S84" s="6"/>
      <c r="T84" s="41"/>
      <c r="U84" s="41"/>
      <c r="V84" s="41"/>
      <c r="W84" s="41"/>
      <c r="X84" s="41"/>
      <c r="Y84" s="41"/>
      <c r="Z84" s="41"/>
      <c r="AA84" s="41"/>
      <c r="AB84" s="41"/>
      <c r="AC84" s="41"/>
      <c r="AD84" s="43"/>
      <c r="AE84" s="6"/>
      <c r="AF84" s="44"/>
      <c r="AG84" s="44"/>
      <c r="AH84" s="44"/>
      <c r="AI84" s="44"/>
      <c r="AJ84" s="44"/>
      <c r="AK84" s="44"/>
      <c r="AL84" s="44"/>
      <c r="AM84" s="44"/>
    </row>
    <row r="85" spans="1:39" ht="15">
      <c r="A85" s="43"/>
      <c r="B85" s="69"/>
      <c r="C85" s="70"/>
      <c r="D85" s="155"/>
      <c r="E85" s="155"/>
      <c r="F85" s="155"/>
      <c r="G85" s="6"/>
      <c r="H85" s="71"/>
      <c r="I85" s="6"/>
      <c r="J85" s="41"/>
      <c r="K85" s="41"/>
      <c r="L85" s="6"/>
      <c r="M85" s="6"/>
      <c r="N85" s="6"/>
      <c r="O85" s="6"/>
      <c r="P85" s="6"/>
      <c r="Q85" s="6"/>
      <c r="R85" s="6"/>
      <c r="S85" s="6"/>
      <c r="T85" s="41"/>
      <c r="U85" s="41"/>
      <c r="V85" s="41"/>
      <c r="W85" s="41"/>
      <c r="X85" s="41"/>
      <c r="Y85" s="41"/>
      <c r="Z85" s="41"/>
      <c r="AA85" s="41"/>
      <c r="AB85" s="41"/>
      <c r="AC85" s="41"/>
      <c r="AD85" s="43"/>
      <c r="AE85" s="6"/>
      <c r="AF85" s="44"/>
      <c r="AG85" s="44"/>
      <c r="AH85" s="44"/>
      <c r="AI85" s="44"/>
      <c r="AJ85" s="44"/>
      <c r="AK85" s="44"/>
      <c r="AL85" s="44"/>
      <c r="AM85" s="44"/>
    </row>
    <row r="86" spans="1:39" ht="15">
      <c r="A86" s="43"/>
      <c r="B86" s="69"/>
      <c r="C86" s="70"/>
      <c r="D86" s="155"/>
      <c r="E86" s="155"/>
      <c r="F86" s="155"/>
      <c r="G86" s="6"/>
      <c r="H86" s="71"/>
      <c r="I86" s="6"/>
      <c r="J86" s="41"/>
      <c r="K86" s="41"/>
      <c r="L86" s="41"/>
      <c r="M86" s="41"/>
      <c r="N86" s="41"/>
      <c r="O86" s="6"/>
      <c r="P86" s="6"/>
      <c r="Q86" s="6"/>
      <c r="R86" s="6"/>
      <c r="S86" s="6"/>
      <c r="T86" s="6"/>
      <c r="U86" s="6"/>
      <c r="V86" s="6"/>
      <c r="W86" s="6"/>
      <c r="X86" s="6"/>
      <c r="Y86" s="41"/>
      <c r="Z86" s="41"/>
      <c r="AA86" s="41"/>
      <c r="AB86" s="41"/>
      <c r="AC86" s="41"/>
      <c r="AD86" s="43"/>
      <c r="AE86" s="6"/>
      <c r="AF86" s="44"/>
      <c r="AG86" s="44"/>
      <c r="AH86" s="44"/>
      <c r="AI86" s="44"/>
      <c r="AJ86" s="44"/>
      <c r="AK86" s="44"/>
      <c r="AL86" s="44"/>
      <c r="AM86" s="44"/>
    </row>
    <row r="87" spans="1:39" ht="15">
      <c r="A87" s="43"/>
      <c r="B87" s="69"/>
      <c r="C87" s="70"/>
      <c r="D87" s="155"/>
      <c r="E87" s="155"/>
      <c r="F87" s="155"/>
      <c r="G87" s="6"/>
      <c r="H87" s="71"/>
      <c r="I87" s="6"/>
      <c r="J87" s="41"/>
      <c r="K87" s="41"/>
      <c r="L87" s="41"/>
      <c r="M87" s="41"/>
      <c r="N87" s="41"/>
      <c r="O87" s="41"/>
      <c r="P87" s="41"/>
      <c r="Q87" s="41"/>
      <c r="R87" s="6"/>
      <c r="S87" s="6"/>
      <c r="T87" s="6"/>
      <c r="U87" s="6"/>
      <c r="V87" s="6"/>
      <c r="W87" s="6"/>
      <c r="X87" s="6"/>
      <c r="Y87" s="6"/>
      <c r="Z87" s="6"/>
      <c r="AA87" s="6"/>
      <c r="AB87" s="6"/>
      <c r="AC87" s="6"/>
      <c r="AD87" s="43"/>
      <c r="AE87" s="6"/>
      <c r="AF87" s="44"/>
      <c r="AG87" s="44"/>
      <c r="AH87" s="44"/>
      <c r="AI87" s="44"/>
      <c r="AJ87" s="44"/>
      <c r="AK87" s="44"/>
      <c r="AL87" s="44"/>
      <c r="AM87" s="44"/>
    </row>
    <row r="88" spans="1:39" ht="15">
      <c r="A88" s="43"/>
      <c r="B88" s="69"/>
      <c r="C88" s="70"/>
      <c r="D88" s="155"/>
      <c r="E88" s="155"/>
      <c r="F88" s="155"/>
      <c r="G88" s="6"/>
      <c r="H88" s="71"/>
      <c r="I88" s="6"/>
      <c r="J88" s="41"/>
      <c r="K88" s="41"/>
      <c r="L88" s="41"/>
      <c r="M88" s="41"/>
      <c r="N88" s="41"/>
      <c r="O88" s="41"/>
      <c r="P88" s="41"/>
      <c r="Q88" s="41"/>
      <c r="R88" s="41"/>
      <c r="S88" s="41"/>
      <c r="T88" s="41"/>
      <c r="U88" s="6"/>
      <c r="V88" s="6"/>
      <c r="W88" s="6"/>
      <c r="X88" s="6"/>
      <c r="Y88" s="6"/>
      <c r="Z88" s="6"/>
      <c r="AA88" s="6"/>
      <c r="AB88" s="6"/>
      <c r="AC88" s="41"/>
      <c r="AD88" s="43"/>
      <c r="AE88" s="6"/>
      <c r="AF88" s="44"/>
      <c r="AG88" s="44"/>
      <c r="AH88" s="44"/>
      <c r="AI88" s="44"/>
      <c r="AJ88" s="44"/>
      <c r="AK88" s="44"/>
      <c r="AL88" s="44"/>
      <c r="AM88" s="6"/>
    </row>
    <row r="89" spans="1:39" ht="15">
      <c r="A89" s="43"/>
      <c r="B89" s="69"/>
      <c r="C89" s="41"/>
      <c r="D89" s="179"/>
      <c r="E89" s="179"/>
      <c r="F89" s="155"/>
      <c r="G89" s="44"/>
      <c r="H89" s="72"/>
      <c r="I89" s="6"/>
      <c r="J89" s="41"/>
      <c r="K89" s="41"/>
      <c r="L89" s="41"/>
      <c r="M89" s="41"/>
      <c r="N89" s="41"/>
      <c r="O89" s="41"/>
      <c r="P89" s="41"/>
      <c r="Q89" s="41"/>
      <c r="R89" s="41"/>
      <c r="S89" s="44"/>
      <c r="T89" s="44"/>
      <c r="U89" s="44"/>
      <c r="V89" s="44"/>
      <c r="W89" s="44"/>
      <c r="X89" s="44"/>
      <c r="Y89" s="44"/>
      <c r="Z89" s="44"/>
      <c r="AA89" s="44"/>
      <c r="AB89" s="44"/>
      <c r="AC89" s="44"/>
      <c r="AD89" s="43"/>
      <c r="AE89" s="6"/>
      <c r="AF89" s="44"/>
      <c r="AG89" s="44"/>
      <c r="AH89" s="44"/>
      <c r="AI89" s="44"/>
      <c r="AJ89" s="44"/>
      <c r="AK89" s="44"/>
      <c r="AL89" s="44"/>
      <c r="AM89" s="44"/>
    </row>
    <row r="90" spans="1:39" ht="15">
      <c r="A90" s="73"/>
      <c r="B90" s="8"/>
      <c r="C90" s="70"/>
      <c r="D90" s="155"/>
      <c r="E90" s="155"/>
      <c r="F90" s="155"/>
      <c r="G90" s="6"/>
      <c r="H90" s="71"/>
      <c r="I90" s="6"/>
      <c r="J90" s="44"/>
      <c r="K90" s="44"/>
      <c r="L90" s="44"/>
      <c r="M90" s="6"/>
      <c r="N90" s="6"/>
      <c r="O90" s="6"/>
      <c r="P90" s="6"/>
      <c r="Q90" s="6"/>
      <c r="R90" s="6"/>
      <c r="S90" s="6"/>
      <c r="T90" s="6"/>
      <c r="U90" s="6"/>
      <c r="V90" s="6"/>
      <c r="W90" s="41"/>
      <c r="X90" s="41"/>
      <c r="Y90" s="41"/>
      <c r="Z90" s="41"/>
      <c r="AA90" s="41"/>
      <c r="AB90" s="41"/>
      <c r="AC90" s="41"/>
      <c r="AD90" s="43"/>
      <c r="AE90" s="6"/>
      <c r="AF90" s="6"/>
      <c r="AG90" s="44"/>
      <c r="AH90" s="44"/>
      <c r="AI90" s="6"/>
      <c r="AJ90" s="6"/>
      <c r="AK90" s="6"/>
      <c r="AL90" s="6"/>
      <c r="AM90" s="44"/>
    </row>
    <row r="91" spans="1:39" ht="15">
      <c r="A91" s="43"/>
      <c r="B91" s="69"/>
      <c r="C91" s="70"/>
      <c r="D91" s="155"/>
      <c r="E91" s="155"/>
      <c r="F91" s="155"/>
      <c r="G91" s="6"/>
      <c r="H91" s="71"/>
      <c r="I91" s="6"/>
      <c r="J91" s="41"/>
      <c r="K91" s="41"/>
      <c r="L91" s="44"/>
      <c r="M91" s="41"/>
      <c r="N91" s="41"/>
      <c r="O91" s="6"/>
      <c r="P91" s="6"/>
      <c r="Q91" s="6"/>
      <c r="R91" s="6"/>
      <c r="S91" s="6"/>
      <c r="T91" s="6"/>
      <c r="U91" s="6"/>
      <c r="V91" s="6"/>
      <c r="W91" s="41"/>
      <c r="X91" s="41"/>
      <c r="Y91" s="41"/>
      <c r="Z91" s="41"/>
      <c r="AA91" s="41"/>
      <c r="AB91" s="41"/>
      <c r="AC91" s="41"/>
      <c r="AD91" s="43"/>
      <c r="AE91" s="6"/>
      <c r="AF91" s="44"/>
      <c r="AG91" s="44"/>
      <c r="AH91" s="44"/>
      <c r="AI91" s="44"/>
      <c r="AJ91" s="44"/>
      <c r="AK91" s="44"/>
      <c r="AL91" s="44"/>
      <c r="AM91" s="44"/>
    </row>
    <row r="92" spans="1:39" ht="15">
      <c r="A92" s="43"/>
      <c r="B92" s="69"/>
      <c r="C92" s="70"/>
      <c r="D92" s="155"/>
      <c r="E92" s="155"/>
      <c r="F92" s="155"/>
      <c r="G92" s="6"/>
      <c r="H92" s="71"/>
      <c r="I92" s="6"/>
      <c r="J92" s="41"/>
      <c r="K92" s="41"/>
      <c r="L92" s="44"/>
      <c r="M92" s="41"/>
      <c r="N92" s="41"/>
      <c r="O92" s="6"/>
      <c r="P92" s="6"/>
      <c r="Q92" s="6"/>
      <c r="R92" s="6"/>
      <c r="S92" s="6"/>
      <c r="T92" s="6"/>
      <c r="U92" s="6"/>
      <c r="V92" s="6"/>
      <c r="W92" s="41"/>
      <c r="X92" s="41"/>
      <c r="Y92" s="41"/>
      <c r="Z92" s="41"/>
      <c r="AA92" s="41"/>
      <c r="AB92" s="41"/>
      <c r="AC92" s="41"/>
      <c r="AD92" s="43"/>
      <c r="AE92" s="6"/>
      <c r="AF92" s="44"/>
      <c r="AG92" s="44"/>
      <c r="AH92" s="44"/>
      <c r="AI92" s="44"/>
      <c r="AJ92" s="44"/>
      <c r="AK92" s="44"/>
      <c r="AL92" s="44"/>
      <c r="AM92" s="44"/>
    </row>
    <row r="93" spans="1:39" ht="15">
      <c r="A93" s="43"/>
      <c r="B93" s="69"/>
      <c r="C93" s="70"/>
      <c r="D93" s="155"/>
      <c r="E93" s="155"/>
      <c r="F93" s="155"/>
      <c r="G93" s="6"/>
      <c r="H93" s="71"/>
      <c r="I93" s="6"/>
      <c r="J93" s="41"/>
      <c r="K93" s="41"/>
      <c r="L93" s="41"/>
      <c r="M93" s="41"/>
      <c r="N93" s="41"/>
      <c r="O93" s="6"/>
      <c r="P93" s="6"/>
      <c r="Q93" s="6"/>
      <c r="R93" s="6"/>
      <c r="S93" s="6"/>
      <c r="T93" s="6"/>
      <c r="U93" s="6"/>
      <c r="V93" s="6"/>
      <c r="W93" s="6"/>
      <c r="X93" s="6"/>
      <c r="Y93" s="41"/>
      <c r="Z93" s="41"/>
      <c r="AA93" s="41"/>
      <c r="AB93" s="41"/>
      <c r="AC93" s="41"/>
      <c r="AD93" s="43"/>
      <c r="AE93" s="6"/>
      <c r="AF93" s="44"/>
      <c r="AG93" s="44"/>
      <c r="AH93" s="44"/>
      <c r="AI93" s="44"/>
      <c r="AJ93" s="44"/>
      <c r="AK93" s="44"/>
      <c r="AL93" s="44"/>
      <c r="AM93" s="44"/>
    </row>
    <row r="94" spans="1:39" ht="15">
      <c r="A94" s="43"/>
      <c r="B94" s="69"/>
      <c r="C94" s="70"/>
      <c r="D94" s="155"/>
      <c r="E94" s="155"/>
      <c r="F94" s="155"/>
      <c r="G94" s="6"/>
      <c r="H94" s="71"/>
      <c r="I94" s="6"/>
      <c r="J94" s="6"/>
      <c r="K94" s="6"/>
      <c r="L94" s="6"/>
      <c r="M94" s="6"/>
      <c r="N94" s="6"/>
      <c r="O94" s="6"/>
      <c r="P94" s="6"/>
      <c r="Q94" s="6"/>
      <c r="R94" s="6"/>
      <c r="S94" s="6"/>
      <c r="T94" s="41"/>
      <c r="U94" s="41"/>
      <c r="V94" s="41"/>
      <c r="W94" s="41"/>
      <c r="X94" s="41"/>
      <c r="Y94" s="41"/>
      <c r="Z94" s="41"/>
      <c r="AA94" s="41"/>
      <c r="AB94" s="41"/>
      <c r="AC94" s="41"/>
      <c r="AD94" s="43"/>
      <c r="AE94" s="6"/>
      <c r="AF94" s="44"/>
      <c r="AG94" s="44"/>
      <c r="AH94" s="44"/>
      <c r="AI94" s="44"/>
      <c r="AJ94" s="44"/>
      <c r="AK94" s="44"/>
      <c r="AL94" s="44"/>
      <c r="AM94" s="44"/>
    </row>
    <row r="95" spans="1:39" ht="15">
      <c r="A95" s="43"/>
      <c r="B95" s="69"/>
      <c r="C95" s="70"/>
      <c r="D95" s="155"/>
      <c r="E95" s="155"/>
      <c r="F95" s="155"/>
      <c r="G95" s="6"/>
      <c r="H95" s="71"/>
      <c r="I95" s="6"/>
      <c r="J95" s="41"/>
      <c r="K95" s="41"/>
      <c r="L95" s="6"/>
      <c r="M95" s="6"/>
      <c r="N95" s="6"/>
      <c r="O95" s="6"/>
      <c r="P95" s="6"/>
      <c r="Q95" s="6"/>
      <c r="R95" s="6"/>
      <c r="S95" s="6"/>
      <c r="T95" s="41"/>
      <c r="U95" s="41"/>
      <c r="V95" s="41"/>
      <c r="W95" s="41"/>
      <c r="X95" s="41"/>
      <c r="Y95" s="41"/>
      <c r="Z95" s="41"/>
      <c r="AA95" s="41"/>
      <c r="AB95" s="41"/>
      <c r="AC95" s="41"/>
      <c r="AD95" s="43"/>
      <c r="AE95" s="6"/>
      <c r="AF95" s="44"/>
      <c r="AG95" s="44"/>
      <c r="AH95" s="44"/>
      <c r="AI95" s="44"/>
      <c r="AJ95" s="44"/>
      <c r="AK95" s="44"/>
      <c r="AL95" s="44"/>
      <c r="AM95" s="44"/>
    </row>
    <row r="96" spans="1:39" ht="15">
      <c r="A96" s="43"/>
      <c r="B96" s="69"/>
      <c r="C96" s="41"/>
      <c r="D96" s="179"/>
      <c r="E96" s="179"/>
      <c r="F96" s="155"/>
      <c r="G96" s="44"/>
      <c r="H96" s="72"/>
      <c r="I96" s="6"/>
      <c r="J96" s="41"/>
      <c r="K96" s="41"/>
      <c r="L96" s="44"/>
      <c r="M96" s="44"/>
      <c r="N96" s="44"/>
      <c r="O96" s="44"/>
      <c r="P96" s="44"/>
      <c r="Q96" s="44"/>
      <c r="R96" s="44"/>
      <c r="S96" s="44"/>
      <c r="T96" s="41"/>
      <c r="U96" s="41"/>
      <c r="V96" s="41"/>
      <c r="W96" s="41"/>
      <c r="X96" s="41"/>
      <c r="Y96" s="41"/>
      <c r="Z96" s="41"/>
      <c r="AA96" s="41"/>
      <c r="AB96" s="41"/>
      <c r="AC96" s="41"/>
      <c r="AD96" s="43"/>
      <c r="AE96" s="6"/>
      <c r="AF96" s="44"/>
      <c r="AG96" s="44"/>
      <c r="AH96" s="44"/>
      <c r="AI96" s="44"/>
      <c r="AJ96" s="44"/>
      <c r="AK96" s="44"/>
      <c r="AL96" s="44"/>
      <c r="AM96" s="44"/>
    </row>
    <row r="97" spans="1:39" ht="15">
      <c r="A97" s="73"/>
      <c r="B97" s="8"/>
      <c r="C97" s="70"/>
      <c r="D97" s="155"/>
      <c r="E97" s="155"/>
      <c r="F97" s="155"/>
      <c r="G97" s="6"/>
      <c r="H97" s="71"/>
      <c r="I97" s="6"/>
      <c r="J97" s="41"/>
      <c r="K97" s="41"/>
      <c r="L97" s="41"/>
      <c r="M97" s="41"/>
      <c r="N97" s="41"/>
      <c r="O97" s="6"/>
      <c r="P97" s="6"/>
      <c r="Q97" s="6"/>
      <c r="R97" s="6"/>
      <c r="S97" s="6"/>
      <c r="T97" s="6"/>
      <c r="U97" s="6"/>
      <c r="V97" s="6"/>
      <c r="W97" s="6"/>
      <c r="X97" s="6"/>
      <c r="Y97" s="41"/>
      <c r="Z97" s="41"/>
      <c r="AA97" s="41"/>
      <c r="AB97" s="41"/>
      <c r="AC97" s="41"/>
      <c r="AD97" s="43"/>
      <c r="AE97" s="6"/>
      <c r="AF97" s="6"/>
      <c r="AG97" s="44"/>
      <c r="AH97" s="44"/>
      <c r="AI97" s="6"/>
      <c r="AJ97" s="6"/>
      <c r="AK97" s="6"/>
      <c r="AL97" s="6"/>
      <c r="AM97" s="44"/>
    </row>
    <row r="98" spans="1:39" ht="15">
      <c r="A98" s="43"/>
      <c r="B98" s="69"/>
      <c r="C98" s="70"/>
      <c r="D98" s="155"/>
      <c r="E98" s="155"/>
      <c r="F98" s="155"/>
      <c r="G98" s="6"/>
      <c r="H98" s="71"/>
      <c r="I98" s="6"/>
      <c r="J98" s="41"/>
      <c r="K98" s="41"/>
      <c r="L98" s="41"/>
      <c r="M98" s="41"/>
      <c r="N98" s="41"/>
      <c r="O98" s="6"/>
      <c r="P98" s="6"/>
      <c r="Q98" s="6"/>
      <c r="R98" s="6"/>
      <c r="S98" s="6"/>
      <c r="T98" s="6"/>
      <c r="U98" s="6"/>
      <c r="V98" s="6"/>
      <c r="W98" s="6"/>
      <c r="X98" s="6"/>
      <c r="Y98" s="41"/>
      <c r="Z98" s="41"/>
      <c r="AA98" s="41"/>
      <c r="AB98" s="41"/>
      <c r="AC98" s="41"/>
      <c r="AD98" s="43"/>
      <c r="AE98" s="6"/>
      <c r="AF98" s="44"/>
      <c r="AG98" s="44"/>
      <c r="AH98" s="44"/>
      <c r="AI98" s="44"/>
      <c r="AJ98" s="44"/>
      <c r="AK98" s="44"/>
      <c r="AL98" s="44"/>
      <c r="AM98" s="44"/>
    </row>
    <row r="99" spans="1:39" ht="15">
      <c r="A99" s="43"/>
      <c r="B99" s="69"/>
      <c r="C99" s="70"/>
      <c r="D99" s="155"/>
      <c r="E99" s="155"/>
      <c r="F99" s="155"/>
      <c r="G99" s="6"/>
      <c r="H99" s="71"/>
      <c r="I99" s="6"/>
      <c r="J99" s="6"/>
      <c r="K99" s="6"/>
      <c r="L99" s="6"/>
      <c r="M99" s="6"/>
      <c r="N99" s="6"/>
      <c r="O99" s="6"/>
      <c r="P99" s="6"/>
      <c r="Q99" s="6"/>
      <c r="R99" s="6"/>
      <c r="S99" s="6"/>
      <c r="T99" s="41"/>
      <c r="U99" s="41"/>
      <c r="V99" s="41"/>
      <c r="W99" s="41"/>
      <c r="X99" s="41"/>
      <c r="Y99" s="41"/>
      <c r="Z99" s="41"/>
      <c r="AA99" s="41"/>
      <c r="AB99" s="41"/>
      <c r="AC99" s="41"/>
      <c r="AD99" s="43"/>
      <c r="AE99" s="6"/>
      <c r="AF99" s="44"/>
      <c r="AG99" s="44"/>
      <c r="AH99" s="44"/>
      <c r="AI99" s="44"/>
      <c r="AJ99" s="44"/>
      <c r="AK99" s="44"/>
      <c r="AL99" s="44"/>
      <c r="AM99" s="44"/>
    </row>
    <row r="100" spans="1:39" ht="15">
      <c r="A100" s="43"/>
      <c r="B100" s="69"/>
      <c r="C100" s="70"/>
      <c r="D100" s="155"/>
      <c r="E100" s="155"/>
      <c r="F100" s="155"/>
      <c r="G100" s="6"/>
      <c r="H100" s="71"/>
      <c r="I100" s="6"/>
      <c r="J100" s="41"/>
      <c r="K100" s="41"/>
      <c r="L100" s="6"/>
      <c r="M100" s="6"/>
      <c r="N100" s="6"/>
      <c r="O100" s="6"/>
      <c r="P100" s="6"/>
      <c r="Q100" s="6"/>
      <c r="R100" s="6"/>
      <c r="S100" s="6"/>
      <c r="T100" s="41"/>
      <c r="U100" s="41"/>
      <c r="V100" s="41"/>
      <c r="W100" s="41"/>
      <c r="X100" s="41"/>
      <c r="Y100" s="41"/>
      <c r="Z100" s="41"/>
      <c r="AA100" s="41"/>
      <c r="AB100" s="41"/>
      <c r="AC100" s="41"/>
      <c r="AD100" s="43"/>
      <c r="AE100" s="6"/>
      <c r="AF100" s="44"/>
      <c r="AG100" s="44"/>
      <c r="AH100" s="44"/>
      <c r="AI100" s="44"/>
      <c r="AJ100" s="44"/>
      <c r="AK100" s="44"/>
      <c r="AL100" s="44"/>
      <c r="AM100" s="44"/>
    </row>
    <row r="101" spans="1:39" ht="15">
      <c r="A101" s="43"/>
      <c r="B101" s="69"/>
      <c r="C101" s="70"/>
      <c r="D101" s="155"/>
      <c r="E101" s="155"/>
      <c r="F101" s="155"/>
      <c r="G101" s="6"/>
      <c r="H101" s="71"/>
      <c r="I101" s="6"/>
      <c r="J101" s="41"/>
      <c r="K101" s="41"/>
      <c r="L101" s="6"/>
      <c r="M101" s="6"/>
      <c r="N101" s="6"/>
      <c r="O101" s="6"/>
      <c r="P101" s="6"/>
      <c r="Q101" s="6"/>
      <c r="R101" s="6"/>
      <c r="S101" s="6"/>
      <c r="T101" s="41"/>
      <c r="U101" s="41"/>
      <c r="V101" s="41"/>
      <c r="W101" s="41"/>
      <c r="X101" s="41"/>
      <c r="Y101" s="41"/>
      <c r="Z101" s="41"/>
      <c r="AA101" s="41"/>
      <c r="AB101" s="41"/>
      <c r="AC101" s="41"/>
      <c r="AD101" s="43"/>
      <c r="AE101" s="6"/>
      <c r="AF101" s="44"/>
      <c r="AG101" s="44"/>
      <c r="AH101" s="44"/>
      <c r="AI101" s="44"/>
      <c r="AJ101" s="44"/>
      <c r="AK101" s="44"/>
      <c r="AL101" s="44"/>
      <c r="AM101" s="44"/>
    </row>
    <row r="102" spans="1:39" ht="15">
      <c r="A102" s="43"/>
      <c r="B102" s="69"/>
      <c r="C102" s="70"/>
      <c r="D102" s="155"/>
      <c r="E102" s="155"/>
      <c r="F102" s="155"/>
      <c r="G102" s="6"/>
      <c r="H102" s="71"/>
      <c r="I102" s="6"/>
      <c r="J102" s="41"/>
      <c r="K102" s="41"/>
      <c r="L102" s="41"/>
      <c r="M102" s="41"/>
      <c r="N102" s="41"/>
      <c r="O102" s="6"/>
      <c r="P102" s="6"/>
      <c r="Q102" s="6"/>
      <c r="R102" s="6"/>
      <c r="S102" s="6"/>
      <c r="T102" s="6"/>
      <c r="U102" s="6"/>
      <c r="V102" s="6"/>
      <c r="W102" s="6"/>
      <c r="X102" s="6"/>
      <c r="Y102" s="41"/>
      <c r="Z102" s="41"/>
      <c r="AA102" s="41"/>
      <c r="AB102" s="41"/>
      <c r="AC102" s="41"/>
      <c r="AD102" s="43"/>
      <c r="AE102" s="6"/>
      <c r="AF102" s="44"/>
      <c r="AG102" s="44"/>
      <c r="AH102" s="44"/>
      <c r="AI102" s="44"/>
      <c r="AJ102" s="44"/>
      <c r="AK102" s="44"/>
      <c r="AL102" s="44"/>
      <c r="AM102" s="44"/>
    </row>
    <row r="103" spans="1:39" ht="15">
      <c r="A103" s="43"/>
      <c r="B103" s="69"/>
      <c r="C103" s="70"/>
      <c r="D103" s="155"/>
      <c r="E103" s="155"/>
      <c r="F103" s="155"/>
      <c r="G103" s="6"/>
      <c r="H103" s="71"/>
      <c r="I103" s="6"/>
      <c r="J103" s="41"/>
      <c r="K103" s="41"/>
      <c r="L103" s="41"/>
      <c r="M103" s="41"/>
      <c r="N103" s="41"/>
      <c r="O103" s="41"/>
      <c r="P103" s="41"/>
      <c r="Q103" s="6"/>
      <c r="R103" s="41"/>
      <c r="S103" s="41"/>
      <c r="T103" s="41"/>
      <c r="U103" s="41"/>
      <c r="V103" s="41"/>
      <c r="W103" s="41"/>
      <c r="X103" s="41"/>
      <c r="Y103" s="41"/>
      <c r="Z103" s="41"/>
      <c r="AA103" s="41"/>
      <c r="AB103" s="41"/>
      <c r="AC103" s="41"/>
      <c r="AD103" s="43"/>
      <c r="AE103" s="6"/>
      <c r="AF103" s="44"/>
      <c r="AG103" s="44"/>
      <c r="AH103" s="44"/>
      <c r="AI103" s="44"/>
      <c r="AJ103" s="44"/>
      <c r="AK103" s="44"/>
      <c r="AL103" s="44"/>
      <c r="AM103" s="44"/>
    </row>
    <row r="104" spans="1:39" ht="15">
      <c r="A104" s="43"/>
      <c r="B104" s="69"/>
      <c r="C104" s="70"/>
      <c r="D104" s="155"/>
      <c r="E104" s="155"/>
      <c r="F104" s="155"/>
      <c r="G104" s="6"/>
      <c r="H104" s="71"/>
      <c r="I104" s="6"/>
      <c r="J104" s="41"/>
      <c r="K104" s="41"/>
      <c r="L104" s="41"/>
      <c r="M104" s="41"/>
      <c r="N104" s="41"/>
      <c r="O104" s="41"/>
      <c r="P104" s="41"/>
      <c r="Q104" s="6"/>
      <c r="R104" s="41"/>
      <c r="S104" s="41"/>
      <c r="T104" s="41"/>
      <c r="U104" s="41"/>
      <c r="V104" s="41"/>
      <c r="W104" s="41"/>
      <c r="X104" s="41"/>
      <c r="Y104" s="41"/>
      <c r="Z104" s="41"/>
      <c r="AA104" s="41"/>
      <c r="AB104" s="41"/>
      <c r="AC104" s="41"/>
      <c r="AD104" s="43"/>
      <c r="AE104" s="6"/>
      <c r="AF104" s="44"/>
      <c r="AG104" s="44"/>
      <c r="AH104" s="44"/>
      <c r="AI104" s="44"/>
      <c r="AJ104" s="44"/>
      <c r="AK104" s="44"/>
      <c r="AL104" s="44"/>
      <c r="AM104" s="44"/>
    </row>
    <row r="105" spans="1:39" ht="15">
      <c r="A105" s="43"/>
      <c r="B105" s="69"/>
      <c r="C105" s="41"/>
      <c r="D105" s="179"/>
      <c r="E105" s="179"/>
      <c r="F105" s="155"/>
      <c r="G105" s="44"/>
      <c r="H105" s="72"/>
      <c r="I105" s="6"/>
      <c r="J105" s="41"/>
      <c r="K105" s="41"/>
      <c r="L105" s="41"/>
      <c r="M105" s="41"/>
      <c r="N105" s="41"/>
      <c r="O105" s="41"/>
      <c r="P105" s="41"/>
      <c r="Q105" s="44"/>
      <c r="R105" s="41"/>
      <c r="S105" s="41"/>
      <c r="T105" s="41"/>
      <c r="U105" s="41"/>
      <c r="V105" s="41"/>
      <c r="W105" s="41"/>
      <c r="X105" s="41"/>
      <c r="Y105" s="41"/>
      <c r="Z105" s="41"/>
      <c r="AA105" s="41"/>
      <c r="AB105" s="41"/>
      <c r="AC105" s="41"/>
      <c r="AD105" s="43"/>
      <c r="AE105" s="6"/>
      <c r="AF105" s="44"/>
      <c r="AG105" s="44"/>
      <c r="AH105" s="44"/>
      <c r="AI105" s="44"/>
      <c r="AJ105" s="44"/>
      <c r="AK105" s="44"/>
      <c r="AL105" s="44"/>
      <c r="AM105" s="44"/>
    </row>
    <row r="106" spans="1:39" ht="15">
      <c r="A106" s="73"/>
      <c r="B106" s="8"/>
      <c r="C106" s="70"/>
      <c r="D106" s="155"/>
      <c r="E106" s="155"/>
      <c r="F106" s="155"/>
      <c r="G106" s="6"/>
      <c r="H106" s="71"/>
      <c r="I106" s="6"/>
      <c r="J106" s="41"/>
      <c r="K106" s="41"/>
      <c r="L106" s="41"/>
      <c r="M106" s="41"/>
      <c r="N106" s="41"/>
      <c r="O106" s="41"/>
      <c r="P106" s="41"/>
      <c r="Q106" s="41"/>
      <c r="R106" s="41"/>
      <c r="S106" s="41"/>
      <c r="T106" s="6"/>
      <c r="U106" s="6"/>
      <c r="V106" s="6"/>
      <c r="W106" s="6"/>
      <c r="X106" s="6"/>
      <c r="Y106" s="6"/>
      <c r="Z106" s="6"/>
      <c r="AA106" s="6"/>
      <c r="AB106" s="41"/>
      <c r="AC106" s="41"/>
      <c r="AD106" s="43"/>
      <c r="AE106" s="6"/>
      <c r="AF106" s="6"/>
      <c r="AG106" s="44"/>
      <c r="AH106" s="44"/>
      <c r="AI106" s="6"/>
      <c r="AJ106" s="6"/>
      <c r="AK106" s="6"/>
      <c r="AL106" s="6"/>
      <c r="AM106" s="44"/>
    </row>
    <row r="107" spans="1:39" ht="15">
      <c r="A107" s="43"/>
      <c r="B107" s="69"/>
      <c r="C107" s="70"/>
      <c r="D107" s="155"/>
      <c r="E107" s="155"/>
      <c r="F107" s="155"/>
      <c r="G107" s="6"/>
      <c r="H107" s="71"/>
      <c r="I107" s="6"/>
      <c r="J107" s="41"/>
      <c r="K107" s="41"/>
      <c r="L107" s="41"/>
      <c r="M107" s="41"/>
      <c r="N107" s="41"/>
      <c r="O107" s="41"/>
      <c r="P107" s="41"/>
      <c r="Q107" s="41"/>
      <c r="R107" s="41"/>
      <c r="S107" s="41"/>
      <c r="T107" s="6"/>
      <c r="U107" s="6"/>
      <c r="V107" s="6"/>
      <c r="W107" s="6"/>
      <c r="X107" s="6"/>
      <c r="Y107" s="6"/>
      <c r="Z107" s="6"/>
      <c r="AA107" s="6"/>
      <c r="AB107" s="41"/>
      <c r="AC107" s="41"/>
      <c r="AD107" s="43"/>
      <c r="AE107" s="6"/>
      <c r="AF107" s="44"/>
      <c r="AG107" s="44"/>
      <c r="AH107" s="44"/>
      <c r="AI107" s="44"/>
      <c r="AJ107" s="44"/>
      <c r="AK107" s="44"/>
      <c r="AL107" s="44"/>
      <c r="AM107" s="44"/>
    </row>
    <row r="108" spans="1:39" ht="15">
      <c r="A108" s="43"/>
      <c r="B108" s="69"/>
      <c r="C108" s="70"/>
      <c r="D108" s="155"/>
      <c r="E108" s="155"/>
      <c r="F108" s="155"/>
      <c r="G108" s="6"/>
      <c r="H108" s="71"/>
      <c r="I108" s="6"/>
      <c r="J108" s="6"/>
      <c r="K108" s="6"/>
      <c r="L108" s="6"/>
      <c r="M108" s="6"/>
      <c r="N108" s="6"/>
      <c r="O108" s="6"/>
      <c r="P108" s="6"/>
      <c r="Q108" s="6"/>
      <c r="R108" s="6"/>
      <c r="S108" s="6"/>
      <c r="T108" s="6"/>
      <c r="U108" s="6"/>
      <c r="V108" s="6"/>
      <c r="W108" s="6"/>
      <c r="X108" s="6"/>
      <c r="Y108" s="6"/>
      <c r="Z108" s="6"/>
      <c r="AA108" s="6"/>
      <c r="AB108" s="41"/>
      <c r="AC108" s="41"/>
      <c r="AD108" s="43"/>
      <c r="AE108" s="6"/>
      <c r="AF108" s="44"/>
      <c r="AG108" s="44"/>
      <c r="AH108" s="44"/>
      <c r="AI108" s="44"/>
      <c r="AJ108" s="44"/>
      <c r="AK108" s="44"/>
      <c r="AL108" s="44"/>
      <c r="AM108" s="44"/>
    </row>
    <row r="109" spans="1:39" ht="15">
      <c r="A109" s="43"/>
      <c r="B109" s="69"/>
      <c r="C109" s="70"/>
      <c r="D109" s="155"/>
      <c r="E109" s="155"/>
      <c r="F109" s="155"/>
      <c r="G109" s="6"/>
      <c r="H109" s="71"/>
      <c r="I109" s="6"/>
      <c r="J109" s="41"/>
      <c r="K109" s="41"/>
      <c r="L109" s="41"/>
      <c r="M109" s="41"/>
      <c r="N109" s="41"/>
      <c r="O109" s="41"/>
      <c r="P109" s="41"/>
      <c r="Q109" s="41"/>
      <c r="R109" s="41"/>
      <c r="S109" s="41"/>
      <c r="T109" s="6"/>
      <c r="U109" s="6"/>
      <c r="V109" s="6"/>
      <c r="W109" s="6"/>
      <c r="X109" s="6"/>
      <c r="Y109" s="6"/>
      <c r="Z109" s="6"/>
      <c r="AA109" s="6"/>
      <c r="AB109" s="41"/>
      <c r="AC109" s="41"/>
      <c r="AD109" s="43"/>
      <c r="AE109" s="6"/>
      <c r="AF109" s="44"/>
      <c r="AG109" s="44"/>
      <c r="AH109" s="44"/>
      <c r="AI109" s="44"/>
      <c r="AJ109" s="44"/>
      <c r="AK109" s="44"/>
      <c r="AL109" s="44"/>
      <c r="AM109" s="44"/>
    </row>
    <row r="110" spans="1:39" ht="15">
      <c r="A110" s="43"/>
      <c r="B110" s="69"/>
      <c r="C110" s="70"/>
      <c r="D110" s="155"/>
      <c r="E110" s="155"/>
      <c r="F110" s="155"/>
      <c r="G110" s="6"/>
      <c r="H110" s="71"/>
      <c r="I110" s="6"/>
      <c r="J110" s="6"/>
      <c r="K110" s="6"/>
      <c r="L110" s="6"/>
      <c r="M110" s="6"/>
      <c r="N110" s="6"/>
      <c r="O110" s="6"/>
      <c r="P110" s="6"/>
      <c r="Q110" s="6"/>
      <c r="R110" s="6"/>
      <c r="S110" s="6"/>
      <c r="T110" s="6"/>
      <c r="U110" s="6"/>
      <c r="V110" s="6"/>
      <c r="W110" s="6"/>
      <c r="X110" s="6"/>
      <c r="Y110" s="41"/>
      <c r="Z110" s="41"/>
      <c r="AA110" s="41"/>
      <c r="AB110" s="41"/>
      <c r="AC110" s="41"/>
      <c r="AD110" s="43"/>
      <c r="AE110" s="6"/>
      <c r="AF110" s="44"/>
      <c r="AG110" s="44"/>
      <c r="AH110" s="44"/>
      <c r="AI110" s="44"/>
      <c r="AJ110" s="44"/>
      <c r="AK110" s="44"/>
      <c r="AL110" s="44"/>
      <c r="AM110" s="44"/>
    </row>
    <row r="111" spans="1:39" ht="15">
      <c r="A111" s="43"/>
      <c r="B111" s="69"/>
      <c r="C111" s="70"/>
      <c r="D111" s="155"/>
      <c r="E111" s="155"/>
      <c r="F111" s="155"/>
      <c r="G111" s="6"/>
      <c r="H111" s="71"/>
      <c r="I111" s="6"/>
      <c r="J111" s="41"/>
      <c r="K111" s="41"/>
      <c r="L111" s="41"/>
      <c r="M111" s="41"/>
      <c r="N111" s="41"/>
      <c r="O111" s="41"/>
      <c r="P111" s="41"/>
      <c r="Q111" s="6"/>
      <c r="R111" s="6"/>
      <c r="S111" s="6"/>
      <c r="T111" s="6"/>
      <c r="U111" s="6"/>
      <c r="V111" s="6"/>
      <c r="W111" s="6"/>
      <c r="X111" s="6"/>
      <c r="Y111" s="41"/>
      <c r="Z111" s="41"/>
      <c r="AA111" s="41"/>
      <c r="AB111" s="41"/>
      <c r="AC111" s="41"/>
      <c r="AD111" s="43"/>
      <c r="AE111" s="6"/>
      <c r="AF111" s="44"/>
      <c r="AG111" s="44"/>
      <c r="AH111" s="44"/>
      <c r="AI111" s="44"/>
      <c r="AJ111" s="44"/>
      <c r="AK111" s="44"/>
      <c r="AL111" s="44"/>
      <c r="AM111" s="44"/>
    </row>
    <row r="112" spans="1:39" ht="15">
      <c r="A112" s="43"/>
      <c r="B112" s="69"/>
      <c r="C112" s="70"/>
      <c r="D112" s="155"/>
      <c r="E112" s="155"/>
      <c r="F112" s="155"/>
      <c r="G112" s="6"/>
      <c r="H112" s="71"/>
      <c r="I112" s="6"/>
      <c r="J112" s="6"/>
      <c r="K112" s="6"/>
      <c r="L112" s="6"/>
      <c r="M112" s="6"/>
      <c r="N112" s="6"/>
      <c r="O112" s="6"/>
      <c r="P112" s="6"/>
      <c r="Q112" s="6"/>
      <c r="R112" s="6"/>
      <c r="S112" s="6"/>
      <c r="T112" s="6"/>
      <c r="U112" s="6"/>
      <c r="V112" s="6"/>
      <c r="W112" s="6"/>
      <c r="X112" s="6"/>
      <c r="Y112" s="41"/>
      <c r="Z112" s="41"/>
      <c r="AA112" s="41"/>
      <c r="AB112" s="41"/>
      <c r="AC112" s="41"/>
      <c r="AD112" s="43"/>
      <c r="AE112" s="6"/>
      <c r="AF112" s="44"/>
      <c r="AG112" s="44"/>
      <c r="AH112" s="44"/>
      <c r="AI112" s="44"/>
      <c r="AJ112" s="44"/>
      <c r="AK112" s="44"/>
      <c r="AL112" s="44"/>
      <c r="AM112" s="44"/>
    </row>
    <row r="113" spans="1:39" ht="15">
      <c r="A113" s="43"/>
      <c r="B113" s="69"/>
      <c r="C113" s="70"/>
      <c r="D113" s="155"/>
      <c r="E113" s="155"/>
      <c r="F113" s="155"/>
      <c r="G113" s="6"/>
      <c r="H113" s="71"/>
      <c r="I113" s="6"/>
      <c r="J113" s="41"/>
      <c r="K113" s="41"/>
      <c r="L113" s="41"/>
      <c r="M113" s="41"/>
      <c r="N113" s="41"/>
      <c r="O113" s="6"/>
      <c r="P113" s="6"/>
      <c r="Q113" s="6"/>
      <c r="R113" s="6"/>
      <c r="S113" s="6"/>
      <c r="T113" s="6"/>
      <c r="U113" s="6"/>
      <c r="V113" s="6"/>
      <c r="W113" s="6"/>
      <c r="X113" s="6"/>
      <c r="Y113" s="41"/>
      <c r="Z113" s="41"/>
      <c r="AA113" s="41"/>
      <c r="AB113" s="41"/>
      <c r="AC113" s="41"/>
      <c r="AD113" s="43"/>
      <c r="AE113" s="6"/>
      <c r="AF113" s="44"/>
      <c r="AG113" s="44"/>
      <c r="AH113" s="44"/>
      <c r="AI113" s="44"/>
      <c r="AJ113" s="44"/>
      <c r="AK113" s="44"/>
      <c r="AL113" s="44"/>
      <c r="AM113" s="6"/>
    </row>
    <row r="114" spans="1:39" ht="15">
      <c r="A114" s="43"/>
      <c r="B114" s="69"/>
      <c r="C114" s="70"/>
      <c r="D114" s="155"/>
      <c r="E114" s="155"/>
      <c r="F114" s="155"/>
      <c r="G114" s="6"/>
      <c r="H114" s="71"/>
      <c r="I114" s="6"/>
      <c r="J114" s="41"/>
      <c r="K114" s="41"/>
      <c r="L114" s="41"/>
      <c r="M114" s="41"/>
      <c r="N114" s="41"/>
      <c r="O114" s="6"/>
      <c r="P114" s="6"/>
      <c r="Q114" s="6"/>
      <c r="R114" s="6"/>
      <c r="S114" s="6"/>
      <c r="T114" s="6"/>
      <c r="U114" s="6"/>
      <c r="V114" s="6"/>
      <c r="W114" s="6"/>
      <c r="X114" s="6"/>
      <c r="Y114" s="41"/>
      <c r="Z114" s="41"/>
      <c r="AA114" s="41"/>
      <c r="AB114" s="41"/>
      <c r="AC114" s="41"/>
      <c r="AD114" s="43"/>
      <c r="AE114" s="6"/>
      <c r="AF114" s="44"/>
      <c r="AG114" s="44"/>
      <c r="AH114" s="44"/>
      <c r="AI114" s="44"/>
      <c r="AJ114" s="44"/>
      <c r="AK114" s="44"/>
      <c r="AL114" s="44"/>
      <c r="AM114" s="44"/>
    </row>
    <row r="115" spans="1:39" ht="15">
      <c r="A115" s="43"/>
      <c r="B115" s="69"/>
      <c r="C115" s="41"/>
      <c r="D115" s="179"/>
      <c r="E115" s="179"/>
      <c r="F115" s="155"/>
      <c r="G115" s="44"/>
      <c r="H115" s="72"/>
      <c r="I115" s="6"/>
      <c r="J115" s="41"/>
      <c r="K115" s="41"/>
      <c r="L115" s="41"/>
      <c r="M115" s="41"/>
      <c r="N115" s="41"/>
      <c r="O115" s="44"/>
      <c r="P115" s="44"/>
      <c r="Q115" s="44"/>
      <c r="R115" s="44"/>
      <c r="S115" s="44"/>
      <c r="T115" s="44"/>
      <c r="U115" s="44"/>
      <c r="V115" s="44"/>
      <c r="W115" s="44"/>
      <c r="X115" s="44"/>
      <c r="Y115" s="41"/>
      <c r="Z115" s="41"/>
      <c r="AA115" s="41"/>
      <c r="AB115" s="41"/>
      <c r="AC115" s="41"/>
      <c r="AD115" s="43"/>
      <c r="AE115" s="6"/>
      <c r="AF115" s="44"/>
      <c r="AG115" s="44"/>
      <c r="AH115" s="44"/>
      <c r="AI115" s="44"/>
      <c r="AJ115" s="44"/>
      <c r="AK115" s="44"/>
      <c r="AL115" s="44"/>
      <c r="AM115" s="44"/>
    </row>
    <row r="116" spans="1:39" ht="15">
      <c r="A116" s="73"/>
      <c r="B116" s="8"/>
      <c r="C116" s="70"/>
      <c r="D116" s="155"/>
      <c r="E116" s="155"/>
      <c r="F116" s="155"/>
      <c r="G116" s="6"/>
      <c r="H116" s="71"/>
      <c r="I116" s="6"/>
      <c r="J116" s="41"/>
      <c r="K116" s="41"/>
      <c r="L116" s="41"/>
      <c r="M116" s="41"/>
      <c r="N116" s="41"/>
      <c r="O116" s="41"/>
      <c r="P116" s="41"/>
      <c r="Q116" s="6"/>
      <c r="R116" s="6"/>
      <c r="S116" s="6"/>
      <c r="T116" s="6"/>
      <c r="U116" s="6"/>
      <c r="V116" s="6"/>
      <c r="W116" s="6"/>
      <c r="X116" s="6"/>
      <c r="Y116" s="41"/>
      <c r="Z116" s="41"/>
      <c r="AA116" s="41"/>
      <c r="AB116" s="41"/>
      <c r="AC116" s="41"/>
      <c r="AD116" s="43"/>
      <c r="AE116" s="6"/>
      <c r="AF116" s="6"/>
      <c r="AG116" s="6"/>
      <c r="AH116" s="6"/>
      <c r="AI116" s="6"/>
      <c r="AJ116" s="6"/>
      <c r="AK116" s="6"/>
      <c r="AL116" s="6"/>
      <c r="AM116" s="44"/>
    </row>
    <row r="117" spans="1:39" ht="15">
      <c r="A117" s="43"/>
      <c r="B117" s="69"/>
      <c r="C117" s="70"/>
      <c r="D117" s="155"/>
      <c r="E117" s="155"/>
      <c r="F117" s="155"/>
      <c r="G117" s="6"/>
      <c r="H117" s="71"/>
      <c r="I117" s="6"/>
      <c r="J117" s="41"/>
      <c r="K117" s="41"/>
      <c r="L117" s="41"/>
      <c r="M117" s="41"/>
      <c r="N117" s="41"/>
      <c r="O117" s="41"/>
      <c r="P117" s="41"/>
      <c r="Q117" s="41"/>
      <c r="R117" s="41"/>
      <c r="S117" s="41"/>
      <c r="T117" s="41"/>
      <c r="U117" s="6"/>
      <c r="V117" s="6"/>
      <c r="W117" s="6"/>
      <c r="X117" s="6"/>
      <c r="Y117" s="41"/>
      <c r="Z117" s="41"/>
      <c r="AA117" s="41"/>
      <c r="AB117" s="41"/>
      <c r="AC117" s="41"/>
      <c r="AD117" s="43"/>
      <c r="AE117" s="6"/>
      <c r="AF117" s="44"/>
      <c r="AG117" s="44"/>
      <c r="AH117" s="44"/>
      <c r="AI117" s="44"/>
      <c r="AJ117" s="44"/>
      <c r="AK117" s="44"/>
      <c r="AL117" s="44"/>
      <c r="AM117" s="44"/>
    </row>
    <row r="118" spans="1:39" ht="15">
      <c r="A118" s="43"/>
      <c r="B118" s="69"/>
      <c r="C118" s="70"/>
      <c r="D118" s="155"/>
      <c r="E118" s="155"/>
      <c r="F118" s="155"/>
      <c r="G118" s="6"/>
      <c r="H118" s="71"/>
      <c r="I118" s="6"/>
      <c r="J118" s="41"/>
      <c r="K118" s="41"/>
      <c r="L118" s="41"/>
      <c r="M118" s="41"/>
      <c r="N118" s="41"/>
      <c r="O118" s="41"/>
      <c r="P118" s="41"/>
      <c r="Q118" s="41"/>
      <c r="R118" s="41"/>
      <c r="S118" s="41"/>
      <c r="T118" s="41"/>
      <c r="U118" s="6"/>
      <c r="V118" s="6"/>
      <c r="W118" s="6"/>
      <c r="X118" s="6"/>
      <c r="Y118" s="41"/>
      <c r="Z118" s="41"/>
      <c r="AA118" s="41"/>
      <c r="AB118" s="41"/>
      <c r="AC118" s="41"/>
      <c r="AD118" s="43"/>
      <c r="AE118" s="6"/>
      <c r="AF118" s="44"/>
      <c r="AG118" s="44"/>
      <c r="AH118" s="44"/>
      <c r="AI118" s="44"/>
      <c r="AJ118" s="44"/>
      <c r="AK118" s="44"/>
      <c r="AL118" s="44"/>
      <c r="AM118" s="44"/>
    </row>
    <row r="119" spans="1:39" ht="15">
      <c r="A119" s="43"/>
      <c r="B119" s="69"/>
      <c r="C119" s="70"/>
      <c r="D119" s="155"/>
      <c r="E119" s="155"/>
      <c r="F119" s="155"/>
      <c r="G119" s="6"/>
      <c r="H119" s="71"/>
      <c r="I119" s="6"/>
      <c r="J119" s="41"/>
      <c r="K119" s="41"/>
      <c r="L119" s="41"/>
      <c r="M119" s="41"/>
      <c r="N119" s="41"/>
      <c r="O119" s="41"/>
      <c r="P119" s="41"/>
      <c r="Q119" s="6"/>
      <c r="R119" s="6"/>
      <c r="S119" s="6"/>
      <c r="T119" s="6"/>
      <c r="U119" s="6"/>
      <c r="V119" s="6"/>
      <c r="W119" s="6"/>
      <c r="X119" s="6"/>
      <c r="Y119" s="6"/>
      <c r="Z119" s="6"/>
      <c r="AA119" s="41"/>
      <c r="AB119" s="41"/>
      <c r="AC119" s="41"/>
      <c r="AD119" s="43"/>
      <c r="AE119" s="6"/>
      <c r="AF119" s="44"/>
      <c r="AG119" s="44"/>
      <c r="AH119" s="44"/>
      <c r="AI119" s="44"/>
      <c r="AJ119" s="44"/>
      <c r="AK119" s="44"/>
      <c r="AL119" s="44"/>
      <c r="AM119" s="44"/>
    </row>
    <row r="120" spans="1:39" ht="15">
      <c r="A120" s="43"/>
      <c r="B120" s="69"/>
      <c r="C120" s="70"/>
      <c r="D120" s="155"/>
      <c r="E120" s="155"/>
      <c r="F120" s="155"/>
      <c r="G120" s="6"/>
      <c r="H120" s="71"/>
      <c r="I120" s="6"/>
      <c r="J120" s="41"/>
      <c r="K120" s="41"/>
      <c r="L120" s="41"/>
      <c r="M120" s="41"/>
      <c r="N120" s="41"/>
      <c r="O120" s="41"/>
      <c r="P120" s="41"/>
      <c r="Q120" s="41"/>
      <c r="R120" s="41"/>
      <c r="S120" s="41"/>
      <c r="T120" s="41"/>
      <c r="U120" s="41"/>
      <c r="V120" s="41"/>
      <c r="W120" s="6"/>
      <c r="X120" s="6"/>
      <c r="Y120" s="6"/>
      <c r="Z120" s="6"/>
      <c r="AA120" s="41"/>
      <c r="AB120" s="41"/>
      <c r="AC120" s="41"/>
      <c r="AD120" s="43"/>
      <c r="AE120" s="6"/>
      <c r="AF120" s="44"/>
      <c r="AG120" s="44"/>
      <c r="AH120" s="44"/>
      <c r="AI120" s="44"/>
      <c r="AJ120" s="44"/>
      <c r="AK120" s="44"/>
      <c r="AL120" s="44"/>
      <c r="AM120" s="44"/>
    </row>
    <row r="121" spans="1:39" ht="15">
      <c r="A121" s="43"/>
      <c r="B121" s="69"/>
      <c r="C121" s="70"/>
      <c r="D121" s="155"/>
      <c r="E121" s="155"/>
      <c r="F121" s="155"/>
      <c r="G121" s="6"/>
      <c r="H121" s="71"/>
      <c r="I121" s="6"/>
      <c r="J121" s="41"/>
      <c r="K121" s="41"/>
      <c r="L121" s="41"/>
      <c r="M121" s="41"/>
      <c r="N121" s="41"/>
      <c r="O121" s="41"/>
      <c r="P121" s="41"/>
      <c r="Q121" s="41"/>
      <c r="R121" s="41"/>
      <c r="S121" s="41"/>
      <c r="T121" s="41"/>
      <c r="U121" s="41"/>
      <c r="V121" s="41"/>
      <c r="W121" s="6"/>
      <c r="X121" s="6"/>
      <c r="Y121" s="6"/>
      <c r="Z121" s="6"/>
      <c r="AA121" s="41"/>
      <c r="AB121" s="41"/>
      <c r="AC121" s="41"/>
      <c r="AD121" s="43"/>
      <c r="AE121" s="6"/>
      <c r="AF121" s="44"/>
      <c r="AG121" s="44"/>
      <c r="AH121" s="44"/>
      <c r="AI121" s="44"/>
      <c r="AJ121" s="44"/>
      <c r="AK121" s="44"/>
      <c r="AL121" s="44"/>
      <c r="AM121" s="44"/>
    </row>
    <row r="122" spans="1:39" ht="15">
      <c r="A122" s="43"/>
      <c r="B122" s="69"/>
      <c r="C122" s="70"/>
      <c r="D122" s="155"/>
      <c r="E122" s="155"/>
      <c r="F122" s="155"/>
      <c r="G122" s="6"/>
      <c r="H122" s="71"/>
      <c r="I122" s="6"/>
      <c r="J122" s="41"/>
      <c r="K122" s="41"/>
      <c r="L122" s="41"/>
      <c r="M122" s="41"/>
      <c r="N122" s="41"/>
      <c r="O122" s="6"/>
      <c r="P122" s="41"/>
      <c r="Q122" s="41"/>
      <c r="R122" s="41"/>
      <c r="S122" s="41"/>
      <c r="T122" s="41"/>
      <c r="U122" s="41"/>
      <c r="V122" s="41"/>
      <c r="W122" s="41"/>
      <c r="X122" s="41"/>
      <c r="Y122" s="41"/>
      <c r="Z122" s="41"/>
      <c r="AA122" s="41"/>
      <c r="AB122" s="41"/>
      <c r="AC122" s="41"/>
      <c r="AD122" s="43"/>
      <c r="AE122" s="6"/>
      <c r="AF122" s="44"/>
      <c r="AG122" s="44"/>
      <c r="AH122" s="44"/>
      <c r="AI122" s="44"/>
      <c r="AJ122" s="44"/>
      <c r="AK122" s="44"/>
      <c r="AL122" s="44"/>
      <c r="AM122" s="44"/>
    </row>
    <row r="123" spans="1:39" ht="15">
      <c r="A123" s="43"/>
      <c r="B123" s="69"/>
      <c r="C123" s="70"/>
      <c r="D123" s="155"/>
      <c r="E123" s="155"/>
      <c r="F123" s="155"/>
      <c r="G123" s="6"/>
      <c r="H123" s="71"/>
      <c r="I123" s="6"/>
      <c r="J123" s="41"/>
      <c r="K123" s="41"/>
      <c r="L123" s="41"/>
      <c r="M123" s="41"/>
      <c r="N123" s="41"/>
      <c r="O123" s="41"/>
      <c r="P123" s="41"/>
      <c r="Q123" s="6"/>
      <c r="R123" s="6"/>
      <c r="S123" s="6"/>
      <c r="T123" s="6"/>
      <c r="U123" s="6"/>
      <c r="V123" s="41"/>
      <c r="W123" s="41"/>
      <c r="X123" s="41"/>
      <c r="Y123" s="41"/>
      <c r="Z123" s="41"/>
      <c r="AA123" s="41"/>
      <c r="AB123" s="41"/>
      <c r="AC123" s="41"/>
      <c r="AD123" s="43"/>
      <c r="AE123" s="6"/>
      <c r="AF123" s="44"/>
      <c r="AG123" s="44"/>
      <c r="AH123" s="44"/>
      <c r="AI123" s="44"/>
      <c r="AJ123" s="44"/>
      <c r="AK123" s="44"/>
      <c r="AL123" s="44"/>
      <c r="AM123" s="44"/>
    </row>
    <row r="124" spans="1:39" ht="15">
      <c r="A124" s="43"/>
      <c r="B124" s="69"/>
      <c r="C124" s="70"/>
      <c r="D124" s="155"/>
      <c r="E124" s="155"/>
      <c r="F124" s="155"/>
      <c r="G124" s="6"/>
      <c r="H124" s="71"/>
      <c r="I124" s="6"/>
      <c r="J124" s="41"/>
      <c r="K124" s="41"/>
      <c r="L124" s="41"/>
      <c r="M124" s="41"/>
      <c r="N124" s="41"/>
      <c r="O124" s="41"/>
      <c r="P124" s="41"/>
      <c r="Q124" s="44"/>
      <c r="R124" s="44"/>
      <c r="S124" s="44"/>
      <c r="T124" s="44"/>
      <c r="U124" s="44"/>
      <c r="V124" s="41"/>
      <c r="W124" s="41"/>
      <c r="X124" s="41"/>
      <c r="Y124" s="41"/>
      <c r="Z124" s="41"/>
      <c r="AA124" s="41"/>
      <c r="AB124" s="41"/>
      <c r="AC124" s="41"/>
      <c r="AD124" s="43"/>
      <c r="AE124" s="6"/>
      <c r="AF124" s="44"/>
      <c r="AG124" s="44"/>
      <c r="AH124" s="44"/>
      <c r="AI124" s="44"/>
      <c r="AJ124" s="44"/>
      <c r="AK124" s="44"/>
      <c r="AL124" s="44"/>
      <c r="AM124" s="44"/>
    </row>
    <row r="125" spans="1:39" ht="15">
      <c r="A125" s="43"/>
      <c r="B125" s="69"/>
      <c r="C125" s="70"/>
      <c r="D125" s="155"/>
      <c r="E125" s="155"/>
      <c r="F125" s="155"/>
      <c r="G125" s="6"/>
      <c r="H125" s="71"/>
      <c r="I125" s="6"/>
      <c r="J125" s="41"/>
      <c r="K125" s="41"/>
      <c r="L125" s="41"/>
      <c r="M125" s="41"/>
      <c r="N125" s="41"/>
      <c r="O125" s="41"/>
      <c r="P125" s="41"/>
      <c r="Q125" s="44"/>
      <c r="R125" s="44"/>
      <c r="S125" s="44"/>
      <c r="T125" s="44"/>
      <c r="U125" s="44"/>
      <c r="V125" s="41"/>
      <c r="W125" s="41"/>
      <c r="X125" s="41"/>
      <c r="Y125" s="41"/>
      <c r="Z125" s="41"/>
      <c r="AA125" s="41"/>
      <c r="AB125" s="41"/>
      <c r="AC125" s="41"/>
      <c r="AD125" s="43"/>
      <c r="AE125" s="6"/>
      <c r="AF125" s="44"/>
      <c r="AG125" s="44"/>
      <c r="AH125" s="44"/>
      <c r="AI125" s="44"/>
      <c r="AJ125" s="44"/>
      <c r="AK125" s="44"/>
      <c r="AL125" s="44"/>
      <c r="AM125" s="44"/>
    </row>
    <row r="126" spans="1:39" ht="15">
      <c r="A126" s="43"/>
      <c r="B126" s="69"/>
      <c r="C126" s="41"/>
      <c r="D126" s="179"/>
      <c r="E126" s="179"/>
      <c r="F126" s="155"/>
      <c r="G126" s="44"/>
      <c r="H126" s="72"/>
      <c r="I126" s="6"/>
      <c r="J126" s="41"/>
      <c r="K126" s="41"/>
      <c r="L126" s="41"/>
      <c r="M126" s="41"/>
      <c r="N126" s="41"/>
      <c r="O126" s="41"/>
      <c r="P126" s="41"/>
      <c r="Q126" s="44"/>
      <c r="R126" s="44"/>
      <c r="S126" s="44"/>
      <c r="T126" s="44"/>
      <c r="U126" s="44"/>
      <c r="V126" s="41"/>
      <c r="W126" s="41"/>
      <c r="X126" s="41"/>
      <c r="Y126" s="41"/>
      <c r="Z126" s="41"/>
      <c r="AA126" s="41"/>
      <c r="AB126" s="41"/>
      <c r="AC126" s="41"/>
      <c r="AD126" s="43"/>
      <c r="AE126" s="6"/>
      <c r="AF126" s="44"/>
      <c r="AG126" s="44"/>
      <c r="AH126" s="44"/>
      <c r="AI126" s="44"/>
      <c r="AJ126" s="44"/>
      <c r="AK126" s="44"/>
      <c r="AL126" s="44"/>
      <c r="AM126" s="44"/>
    </row>
    <row r="127" spans="1:39" ht="15">
      <c r="A127" s="73"/>
      <c r="B127" s="8"/>
      <c r="C127" s="70"/>
      <c r="D127" s="155"/>
      <c r="E127" s="155"/>
      <c r="F127" s="155"/>
      <c r="G127" s="6"/>
      <c r="H127" s="71"/>
      <c r="I127" s="6"/>
      <c r="J127" s="6"/>
      <c r="K127" s="6"/>
      <c r="L127" s="6"/>
      <c r="M127" s="6"/>
      <c r="N127" s="6"/>
      <c r="O127" s="6"/>
      <c r="P127" s="6"/>
      <c r="Q127" s="6"/>
      <c r="R127" s="6"/>
      <c r="S127" s="6"/>
      <c r="T127" s="6"/>
      <c r="U127" s="6"/>
      <c r="V127" s="6"/>
      <c r="W127" s="41"/>
      <c r="X127" s="41"/>
      <c r="Y127" s="41"/>
      <c r="Z127" s="41"/>
      <c r="AA127" s="41"/>
      <c r="AB127" s="41"/>
      <c r="AC127" s="41"/>
      <c r="AD127" s="43"/>
      <c r="AE127" s="6"/>
      <c r="AF127" s="6"/>
      <c r="AG127" s="44"/>
      <c r="AH127" s="44"/>
      <c r="AI127" s="6"/>
      <c r="AJ127" s="6"/>
      <c r="AK127" s="6"/>
      <c r="AL127" s="6"/>
      <c r="AM127" s="44"/>
    </row>
    <row r="128" spans="1:39" ht="15">
      <c r="A128" s="43"/>
      <c r="B128" s="69"/>
      <c r="C128" s="70"/>
      <c r="D128" s="155"/>
      <c r="E128" s="155"/>
      <c r="F128" s="155"/>
      <c r="G128" s="6"/>
      <c r="H128" s="71"/>
      <c r="I128" s="6"/>
      <c r="J128" s="41"/>
      <c r="K128" s="41"/>
      <c r="L128" s="41"/>
      <c r="M128" s="41"/>
      <c r="N128" s="41"/>
      <c r="O128" s="41"/>
      <c r="P128" s="41"/>
      <c r="Q128" s="41"/>
      <c r="R128" s="41"/>
      <c r="S128" s="6"/>
      <c r="T128" s="6"/>
      <c r="U128" s="6"/>
      <c r="V128" s="6"/>
      <c r="W128" s="41"/>
      <c r="X128" s="41"/>
      <c r="Y128" s="41"/>
      <c r="Z128" s="41"/>
      <c r="AA128" s="41"/>
      <c r="AB128" s="41"/>
      <c r="AC128" s="41"/>
      <c r="AD128" s="43"/>
      <c r="AE128" s="6"/>
      <c r="AF128" s="44"/>
      <c r="AG128" s="44"/>
      <c r="AH128" s="44"/>
      <c r="AI128" s="44"/>
      <c r="AJ128" s="44"/>
      <c r="AK128" s="44"/>
      <c r="AL128" s="44"/>
      <c r="AM128" s="44"/>
    </row>
    <row r="129" spans="1:39" ht="15">
      <c r="A129" s="43"/>
      <c r="B129" s="69"/>
      <c r="C129" s="70"/>
      <c r="D129" s="155"/>
      <c r="E129" s="155"/>
      <c r="F129" s="155"/>
      <c r="G129" s="6"/>
      <c r="H129" s="71"/>
      <c r="I129" s="6"/>
      <c r="J129" s="6"/>
      <c r="K129" s="6"/>
      <c r="L129" s="6"/>
      <c r="M129" s="6"/>
      <c r="N129" s="6"/>
      <c r="O129" s="6"/>
      <c r="P129" s="6"/>
      <c r="Q129" s="6"/>
      <c r="R129" s="6"/>
      <c r="S129" s="6"/>
      <c r="T129" s="6"/>
      <c r="U129" s="6"/>
      <c r="V129" s="6"/>
      <c r="W129" s="41"/>
      <c r="X129" s="41"/>
      <c r="Y129" s="41"/>
      <c r="Z129" s="41"/>
      <c r="AA129" s="41"/>
      <c r="AB129" s="41"/>
      <c r="AC129" s="41"/>
      <c r="AD129" s="43"/>
      <c r="AE129" s="6"/>
      <c r="AF129" s="44"/>
      <c r="AG129" s="44"/>
      <c r="AH129" s="44"/>
      <c r="AI129" s="44"/>
      <c r="AJ129" s="44"/>
      <c r="AK129" s="44"/>
      <c r="AL129" s="44"/>
      <c r="AM129" s="44"/>
    </row>
    <row r="130" spans="1:39" ht="15">
      <c r="A130" s="43"/>
      <c r="B130" s="69"/>
      <c r="C130" s="70"/>
      <c r="D130" s="155"/>
      <c r="E130" s="155"/>
      <c r="F130" s="155"/>
      <c r="G130" s="6"/>
      <c r="H130" s="71"/>
      <c r="I130" s="6"/>
      <c r="J130" s="41"/>
      <c r="K130" s="41"/>
      <c r="L130" s="41"/>
      <c r="M130" s="41"/>
      <c r="N130" s="41"/>
      <c r="O130" s="41"/>
      <c r="P130" s="41"/>
      <c r="Q130" s="41"/>
      <c r="R130" s="41"/>
      <c r="S130" s="6"/>
      <c r="T130" s="6"/>
      <c r="U130" s="6"/>
      <c r="V130" s="6"/>
      <c r="W130" s="41"/>
      <c r="X130" s="41"/>
      <c r="Y130" s="41"/>
      <c r="Z130" s="41"/>
      <c r="AA130" s="41"/>
      <c r="AB130" s="41"/>
      <c r="AC130" s="41"/>
      <c r="AD130" s="43"/>
      <c r="AE130" s="6"/>
      <c r="AF130" s="44"/>
      <c r="AG130" s="44"/>
      <c r="AH130" s="44"/>
      <c r="AI130" s="44"/>
      <c r="AJ130" s="44"/>
      <c r="AK130" s="44"/>
      <c r="AL130" s="44"/>
      <c r="AM130" s="44"/>
    </row>
    <row r="131" spans="1:39" ht="15">
      <c r="A131" s="43"/>
      <c r="B131" s="69"/>
      <c r="C131" s="70"/>
      <c r="D131" s="155"/>
      <c r="E131" s="155"/>
      <c r="F131" s="155"/>
      <c r="G131" s="6"/>
      <c r="H131" s="71"/>
      <c r="I131" s="6"/>
      <c r="J131" s="41"/>
      <c r="K131" s="41"/>
      <c r="L131" s="41"/>
      <c r="M131" s="41"/>
      <c r="N131" s="41"/>
      <c r="O131" s="41"/>
      <c r="P131" s="70"/>
      <c r="Q131" s="6"/>
      <c r="R131" s="70"/>
      <c r="S131" s="70"/>
      <c r="T131" s="70"/>
      <c r="U131" s="70"/>
      <c r="V131" s="70"/>
      <c r="W131" s="70"/>
      <c r="X131" s="70"/>
      <c r="Y131" s="41"/>
      <c r="Z131" s="41"/>
      <c r="AA131" s="41"/>
      <c r="AB131" s="41"/>
      <c r="AC131" s="41"/>
      <c r="AD131" s="43"/>
      <c r="AE131" s="6"/>
      <c r="AF131" s="44"/>
      <c r="AG131" s="44"/>
      <c r="AH131" s="44"/>
      <c r="AI131" s="44"/>
      <c r="AJ131" s="44"/>
      <c r="AK131" s="44"/>
      <c r="AL131" s="44"/>
      <c r="AM131" s="44"/>
    </row>
    <row r="132" spans="1:39" ht="15">
      <c r="A132" s="43"/>
      <c r="B132" s="69"/>
      <c r="C132" s="70"/>
      <c r="D132" s="155"/>
      <c r="E132" s="155"/>
      <c r="F132" s="155"/>
      <c r="G132" s="6"/>
      <c r="H132" s="71"/>
      <c r="I132" s="6"/>
      <c r="J132" s="6"/>
      <c r="K132" s="6"/>
      <c r="L132" s="6"/>
      <c r="M132" s="6"/>
      <c r="N132" s="6"/>
      <c r="O132" s="6"/>
      <c r="P132" s="6"/>
      <c r="Q132" s="6"/>
      <c r="R132" s="6"/>
      <c r="S132" s="6"/>
      <c r="T132" s="6"/>
      <c r="U132" s="6"/>
      <c r="V132" s="6"/>
      <c r="W132" s="6"/>
      <c r="X132" s="6"/>
      <c r="Y132" s="41"/>
      <c r="Z132" s="41"/>
      <c r="AA132" s="41"/>
      <c r="AB132" s="41"/>
      <c r="AC132" s="41"/>
      <c r="AD132" s="43"/>
      <c r="AE132" s="6"/>
      <c r="AF132" s="44"/>
      <c r="AG132" s="44"/>
      <c r="AH132" s="44"/>
      <c r="AI132" s="44"/>
      <c r="AJ132" s="44"/>
      <c r="AK132" s="44"/>
      <c r="AL132" s="44"/>
      <c r="AM132" s="44"/>
    </row>
    <row r="133" spans="1:39" ht="15">
      <c r="A133" s="43"/>
      <c r="B133" s="69"/>
      <c r="C133" s="70"/>
      <c r="D133" s="155"/>
      <c r="E133" s="155"/>
      <c r="F133" s="155"/>
      <c r="G133" s="6"/>
      <c r="H133" s="71"/>
      <c r="I133" s="6"/>
      <c r="J133" s="41"/>
      <c r="K133" s="41"/>
      <c r="L133" s="41"/>
      <c r="M133" s="41"/>
      <c r="N133" s="41"/>
      <c r="O133" s="41"/>
      <c r="P133" s="41"/>
      <c r="Q133" s="6"/>
      <c r="R133" s="6"/>
      <c r="S133" s="6"/>
      <c r="T133" s="6"/>
      <c r="U133" s="6"/>
      <c r="V133" s="6"/>
      <c r="W133" s="6"/>
      <c r="X133" s="6"/>
      <c r="Y133" s="6"/>
      <c r="Z133" s="6"/>
      <c r="AA133" s="41"/>
      <c r="AB133" s="41"/>
      <c r="AC133" s="41"/>
      <c r="AD133" s="43"/>
      <c r="AE133" s="6"/>
      <c r="AF133" s="44"/>
      <c r="AG133" s="44"/>
      <c r="AH133" s="44"/>
      <c r="AI133" s="44"/>
      <c r="AJ133" s="44"/>
      <c r="AK133" s="44"/>
      <c r="AL133" s="44"/>
      <c r="AM133" s="44"/>
    </row>
    <row r="134" spans="1:39" ht="15">
      <c r="A134" s="43"/>
      <c r="B134" s="69"/>
      <c r="C134" s="70"/>
      <c r="D134" s="155"/>
      <c r="E134" s="155"/>
      <c r="F134" s="155"/>
      <c r="G134" s="6"/>
      <c r="H134" s="71"/>
      <c r="I134" s="6"/>
      <c r="J134" s="41"/>
      <c r="K134" s="41"/>
      <c r="L134" s="41"/>
      <c r="M134" s="41"/>
      <c r="N134" s="41"/>
      <c r="O134" s="41"/>
      <c r="P134" s="41"/>
      <c r="Q134" s="41"/>
      <c r="R134" s="41"/>
      <c r="S134" s="41"/>
      <c r="T134" s="41"/>
      <c r="U134" s="41"/>
      <c r="V134" s="41"/>
      <c r="W134" s="6"/>
      <c r="X134" s="6"/>
      <c r="Y134" s="6"/>
      <c r="Z134" s="6"/>
      <c r="AA134" s="41"/>
      <c r="AB134" s="41"/>
      <c r="AC134" s="41"/>
      <c r="AD134" s="43"/>
      <c r="AE134" s="6"/>
      <c r="AF134" s="44"/>
      <c r="AG134" s="44"/>
      <c r="AH134" s="44"/>
      <c r="AI134" s="44"/>
      <c r="AJ134" s="44"/>
      <c r="AK134" s="44"/>
      <c r="AL134" s="44"/>
      <c r="AM134" s="44"/>
    </row>
    <row r="135" spans="1:39" ht="15">
      <c r="A135" s="43"/>
      <c r="B135" s="69"/>
      <c r="C135" s="70"/>
      <c r="D135" s="155"/>
      <c r="E135" s="155"/>
      <c r="F135" s="155"/>
      <c r="G135" s="6"/>
      <c r="H135" s="71"/>
      <c r="I135" s="6"/>
      <c r="J135" s="41"/>
      <c r="K135" s="41"/>
      <c r="L135" s="41"/>
      <c r="M135" s="41"/>
      <c r="N135" s="41"/>
      <c r="O135" s="41"/>
      <c r="P135" s="41"/>
      <c r="Q135" s="41"/>
      <c r="R135" s="41"/>
      <c r="S135" s="41"/>
      <c r="T135" s="41"/>
      <c r="U135" s="41"/>
      <c r="V135" s="41"/>
      <c r="W135" s="44"/>
      <c r="X135" s="44"/>
      <c r="Y135" s="44"/>
      <c r="Z135" s="44"/>
      <c r="AA135" s="41"/>
      <c r="AB135" s="41"/>
      <c r="AC135" s="41"/>
      <c r="AD135" s="43"/>
      <c r="AE135" s="6"/>
      <c r="AF135" s="44"/>
      <c r="AG135" s="44"/>
      <c r="AH135" s="44"/>
      <c r="AI135" s="44"/>
      <c r="AJ135" s="44"/>
      <c r="AK135" s="44"/>
      <c r="AL135" s="44"/>
      <c r="AM135" s="44"/>
    </row>
    <row r="136" spans="1:39" ht="15">
      <c r="A136" s="43"/>
      <c r="B136" s="69"/>
      <c r="C136" s="70"/>
      <c r="D136" s="155"/>
      <c r="E136" s="155"/>
      <c r="F136" s="155"/>
      <c r="G136" s="6"/>
      <c r="H136" s="71"/>
      <c r="I136" s="6"/>
      <c r="J136" s="41"/>
      <c r="K136" s="41"/>
      <c r="L136" s="41"/>
      <c r="M136" s="41"/>
      <c r="N136" s="41"/>
      <c r="O136" s="41"/>
      <c r="P136" s="41"/>
      <c r="Q136" s="41"/>
      <c r="R136" s="41"/>
      <c r="S136" s="41"/>
      <c r="T136" s="41"/>
      <c r="U136" s="41"/>
      <c r="V136" s="41"/>
      <c r="W136" s="44"/>
      <c r="X136" s="44"/>
      <c r="Y136" s="44"/>
      <c r="Z136" s="44"/>
      <c r="AA136" s="41"/>
      <c r="AB136" s="41"/>
      <c r="AC136" s="41"/>
      <c r="AD136" s="43"/>
      <c r="AE136" s="6"/>
      <c r="AF136" s="44"/>
      <c r="AG136" s="44"/>
      <c r="AH136" s="44"/>
      <c r="AI136" s="44"/>
      <c r="AJ136" s="44"/>
      <c r="AK136" s="44"/>
      <c r="AL136" s="44"/>
      <c r="AM136" s="44"/>
    </row>
    <row r="137" spans="1:39" ht="15">
      <c r="A137" s="43"/>
      <c r="B137" s="69"/>
      <c r="C137" s="70"/>
      <c r="D137" s="155"/>
      <c r="E137" s="155"/>
      <c r="F137" s="155"/>
      <c r="G137" s="6"/>
      <c r="H137" s="71"/>
      <c r="I137" s="6"/>
      <c r="J137" s="44"/>
      <c r="K137" s="44"/>
      <c r="L137" s="44"/>
      <c r="M137" s="44"/>
      <c r="N137" s="44"/>
      <c r="O137" s="44"/>
      <c r="P137" s="44"/>
      <c r="Q137" s="44"/>
      <c r="R137" s="44"/>
      <c r="S137" s="44"/>
      <c r="T137" s="44"/>
      <c r="U137" s="44"/>
      <c r="V137" s="44"/>
      <c r="W137" s="44"/>
      <c r="X137" s="44"/>
      <c r="Y137" s="41"/>
      <c r="Z137" s="41"/>
      <c r="AA137" s="41"/>
      <c r="AB137" s="41"/>
      <c r="AC137" s="41"/>
      <c r="AD137" s="43"/>
      <c r="AE137" s="6"/>
      <c r="AF137" s="44"/>
      <c r="AG137" s="44"/>
      <c r="AH137" s="44"/>
      <c r="AI137" s="44"/>
      <c r="AJ137" s="44"/>
      <c r="AK137" s="44"/>
      <c r="AL137" s="44"/>
      <c r="AM137" s="44"/>
    </row>
    <row r="138" spans="1:39" ht="15">
      <c r="A138" s="43"/>
      <c r="B138" s="69"/>
      <c r="C138" s="70"/>
      <c r="D138" s="155"/>
      <c r="E138" s="155"/>
      <c r="F138" s="155"/>
      <c r="G138" s="6"/>
      <c r="H138" s="71"/>
      <c r="I138" s="6"/>
      <c r="J138" s="44"/>
      <c r="K138" s="44"/>
      <c r="L138" s="44"/>
      <c r="M138" s="44"/>
      <c r="N138" s="44"/>
      <c r="O138" s="44"/>
      <c r="P138" s="44"/>
      <c r="Q138" s="44"/>
      <c r="R138" s="44"/>
      <c r="S138" s="44"/>
      <c r="T138" s="44"/>
      <c r="U138" s="44"/>
      <c r="V138" s="44"/>
      <c r="W138" s="44"/>
      <c r="X138" s="44"/>
      <c r="Y138" s="41"/>
      <c r="Z138" s="41"/>
      <c r="AA138" s="41"/>
      <c r="AB138" s="41"/>
      <c r="AC138" s="41"/>
      <c r="AD138" s="43"/>
      <c r="AE138" s="6"/>
      <c r="AF138" s="44"/>
      <c r="AG138" s="44"/>
      <c r="AH138" s="44"/>
      <c r="AI138" s="44"/>
      <c r="AJ138" s="44"/>
      <c r="AK138" s="44"/>
      <c r="AL138" s="44"/>
      <c r="AM138" s="44"/>
    </row>
    <row r="139" spans="1:39" ht="15">
      <c r="A139" s="43"/>
      <c r="B139" s="69"/>
      <c r="C139" s="41"/>
      <c r="D139" s="179"/>
      <c r="E139" s="179"/>
      <c r="F139" s="155"/>
      <c r="G139" s="44"/>
      <c r="H139" s="72"/>
      <c r="I139" s="6"/>
      <c r="J139" s="44"/>
      <c r="K139" s="44"/>
      <c r="L139" s="44"/>
      <c r="M139" s="44"/>
      <c r="N139" s="44"/>
      <c r="O139" s="44"/>
      <c r="P139" s="44"/>
      <c r="Q139" s="44"/>
      <c r="R139" s="44"/>
      <c r="S139" s="44"/>
      <c r="T139" s="44"/>
      <c r="U139" s="44"/>
      <c r="V139" s="44"/>
      <c r="W139" s="44"/>
      <c r="X139" s="44"/>
      <c r="Y139" s="41"/>
      <c r="Z139" s="41"/>
      <c r="AA139" s="41"/>
      <c r="AB139" s="41"/>
      <c r="AC139" s="41"/>
      <c r="AD139" s="43"/>
      <c r="AE139" s="6"/>
      <c r="AF139" s="44"/>
      <c r="AG139" s="44"/>
      <c r="AH139" s="44"/>
      <c r="AI139" s="44"/>
      <c r="AJ139" s="44"/>
      <c r="AK139" s="44"/>
      <c r="AL139" s="44"/>
      <c r="AM139" s="44"/>
    </row>
    <row r="140" spans="1:39" ht="15">
      <c r="A140" s="73"/>
      <c r="B140" s="8"/>
      <c r="C140" s="70"/>
      <c r="D140" s="155"/>
      <c r="E140" s="155"/>
      <c r="F140" s="155"/>
      <c r="G140" s="6"/>
      <c r="H140" s="71"/>
      <c r="I140" s="6"/>
      <c r="J140" s="41"/>
      <c r="K140" s="41"/>
      <c r="L140" s="41"/>
      <c r="M140" s="41"/>
      <c r="N140" s="41"/>
      <c r="O140" s="6"/>
      <c r="P140" s="6"/>
      <c r="Q140" s="6"/>
      <c r="R140" s="6"/>
      <c r="S140" s="6"/>
      <c r="T140" s="6"/>
      <c r="U140" s="6"/>
      <c r="V140" s="6"/>
      <c r="W140" s="6"/>
      <c r="X140" s="6"/>
      <c r="Y140" s="41"/>
      <c r="Z140" s="41"/>
      <c r="AA140" s="41"/>
      <c r="AB140" s="41"/>
      <c r="AC140" s="41"/>
      <c r="AD140" s="43"/>
      <c r="AE140" s="6"/>
      <c r="AF140" s="6"/>
      <c r="AG140" s="44"/>
      <c r="AH140" s="44"/>
      <c r="AI140" s="6"/>
      <c r="AJ140" s="6"/>
      <c r="AK140" s="6"/>
      <c r="AL140" s="6"/>
      <c r="AM140" s="44"/>
    </row>
    <row r="141" spans="1:39" ht="15">
      <c r="A141" s="43"/>
      <c r="B141" s="69"/>
      <c r="C141" s="70"/>
      <c r="D141" s="155"/>
      <c r="E141" s="155"/>
      <c r="F141" s="155"/>
      <c r="G141" s="6"/>
      <c r="H141" s="71"/>
      <c r="I141" s="6"/>
      <c r="J141" s="41"/>
      <c r="K141" s="41"/>
      <c r="L141" s="41"/>
      <c r="M141" s="41"/>
      <c r="N141" s="41"/>
      <c r="O141" s="41"/>
      <c r="P141" s="41"/>
      <c r="Q141" s="41"/>
      <c r="R141" s="6"/>
      <c r="S141" s="6"/>
      <c r="T141" s="6"/>
      <c r="U141" s="6"/>
      <c r="V141" s="6"/>
      <c r="W141" s="6"/>
      <c r="X141" s="6"/>
      <c r="Y141" s="6"/>
      <c r="Z141" s="6"/>
      <c r="AA141" s="6"/>
      <c r="AB141" s="41"/>
      <c r="AC141" s="41"/>
      <c r="AD141" s="43"/>
      <c r="AE141" s="6"/>
      <c r="AF141" s="44"/>
      <c r="AG141" s="44"/>
      <c r="AH141" s="44"/>
      <c r="AI141" s="44"/>
      <c r="AJ141" s="44"/>
      <c r="AK141" s="44"/>
      <c r="AL141" s="44"/>
      <c r="AM141" s="44"/>
    </row>
    <row r="142" spans="1:39" ht="15">
      <c r="A142" s="43"/>
      <c r="B142" s="69"/>
      <c r="C142" s="70"/>
      <c r="D142" s="155"/>
      <c r="E142" s="155"/>
      <c r="F142" s="155"/>
      <c r="G142" s="6"/>
      <c r="H142" s="71"/>
      <c r="I142" s="6"/>
      <c r="J142" s="41"/>
      <c r="K142" s="41"/>
      <c r="L142" s="41"/>
      <c r="M142" s="41"/>
      <c r="N142" s="41"/>
      <c r="O142" s="41"/>
      <c r="P142" s="41"/>
      <c r="Q142" s="41"/>
      <c r="R142" s="41"/>
      <c r="S142" s="41"/>
      <c r="T142" s="41"/>
      <c r="U142" s="41"/>
      <c r="V142" s="41"/>
      <c r="W142" s="41"/>
      <c r="X142" s="6"/>
      <c r="Y142" s="6"/>
      <c r="Z142" s="6"/>
      <c r="AA142" s="6"/>
      <c r="AB142" s="41"/>
      <c r="AC142" s="41"/>
      <c r="AD142" s="43"/>
      <c r="AE142" s="6"/>
      <c r="AF142" s="44"/>
      <c r="AG142" s="44"/>
      <c r="AH142" s="44"/>
      <c r="AI142" s="44"/>
      <c r="AJ142" s="44"/>
      <c r="AK142" s="44"/>
      <c r="AL142" s="44"/>
      <c r="AM142" s="44"/>
    </row>
    <row r="143" spans="1:39" ht="15">
      <c r="A143" s="43"/>
      <c r="B143" s="69"/>
      <c r="C143" s="70"/>
      <c r="D143" s="155"/>
      <c r="E143" s="155"/>
      <c r="F143" s="155"/>
      <c r="G143" s="6"/>
      <c r="H143" s="71"/>
      <c r="I143" s="6"/>
      <c r="J143" s="41"/>
      <c r="K143" s="41"/>
      <c r="L143" s="41"/>
      <c r="M143" s="41"/>
      <c r="N143" s="41"/>
      <c r="O143" s="41"/>
      <c r="P143" s="41"/>
      <c r="Q143" s="41"/>
      <c r="R143" s="41"/>
      <c r="S143" s="41"/>
      <c r="T143" s="41"/>
      <c r="U143" s="41"/>
      <c r="V143" s="41"/>
      <c r="W143" s="41"/>
      <c r="X143" s="44"/>
      <c r="Y143" s="44"/>
      <c r="Z143" s="44"/>
      <c r="AA143" s="44"/>
      <c r="AB143" s="41"/>
      <c r="AC143" s="41"/>
      <c r="AD143" s="43"/>
      <c r="AE143" s="6"/>
      <c r="AF143" s="44"/>
      <c r="AG143" s="44"/>
      <c r="AH143" s="44"/>
      <c r="AI143" s="44"/>
      <c r="AJ143" s="44"/>
      <c r="AK143" s="44"/>
      <c r="AL143" s="44"/>
      <c r="AM143" s="44"/>
    </row>
    <row r="144" spans="1:39" ht="15">
      <c r="A144" s="43"/>
      <c r="B144" s="69"/>
      <c r="C144" s="70"/>
      <c r="D144" s="155"/>
      <c r="E144" s="155"/>
      <c r="F144" s="155"/>
      <c r="G144" s="6"/>
      <c r="H144" s="71"/>
      <c r="I144" s="6"/>
      <c r="J144" s="41"/>
      <c r="K144" s="41"/>
      <c r="L144" s="41"/>
      <c r="M144" s="41"/>
      <c r="N144" s="41"/>
      <c r="O144" s="41"/>
      <c r="P144" s="41"/>
      <c r="Q144" s="41"/>
      <c r="R144" s="41"/>
      <c r="S144" s="41"/>
      <c r="T144" s="41"/>
      <c r="U144" s="41"/>
      <c r="V144" s="41"/>
      <c r="W144" s="41"/>
      <c r="X144" s="44"/>
      <c r="Y144" s="44"/>
      <c r="Z144" s="44"/>
      <c r="AA144" s="44"/>
      <c r="AB144" s="41"/>
      <c r="AC144" s="41"/>
      <c r="AD144" s="43"/>
      <c r="AE144" s="6"/>
      <c r="AF144" s="44"/>
      <c r="AG144" s="44"/>
      <c r="AH144" s="44"/>
      <c r="AI144" s="44"/>
      <c r="AJ144" s="44"/>
      <c r="AK144" s="44"/>
      <c r="AL144" s="44"/>
      <c r="AM144" s="44"/>
    </row>
    <row r="145" spans="1:39" ht="15">
      <c r="A145" s="43"/>
      <c r="B145" s="69"/>
      <c r="C145" s="70"/>
      <c r="D145" s="155"/>
      <c r="E145" s="155"/>
      <c r="F145" s="155"/>
      <c r="G145" s="6"/>
      <c r="H145" s="71"/>
      <c r="I145" s="6"/>
      <c r="J145" s="41"/>
      <c r="K145" s="41"/>
      <c r="L145" s="41"/>
      <c r="M145" s="41"/>
      <c r="N145" s="41"/>
      <c r="O145" s="41"/>
      <c r="P145" s="41"/>
      <c r="Q145" s="41"/>
      <c r="R145" s="41"/>
      <c r="S145" s="41"/>
      <c r="T145" s="41"/>
      <c r="U145" s="41"/>
      <c r="V145" s="41"/>
      <c r="W145" s="41"/>
      <c r="X145" s="44"/>
      <c r="Y145" s="44"/>
      <c r="Z145" s="44"/>
      <c r="AA145" s="44"/>
      <c r="AB145" s="41"/>
      <c r="AC145" s="41"/>
      <c r="AD145" s="43"/>
      <c r="AE145" s="6"/>
      <c r="AF145" s="44"/>
      <c r="AG145" s="44"/>
      <c r="AH145" s="44"/>
      <c r="AI145" s="44"/>
      <c r="AJ145" s="44"/>
      <c r="AK145" s="44"/>
      <c r="AL145" s="44"/>
      <c r="AM145" s="44"/>
    </row>
    <row r="146" spans="1:39" ht="15">
      <c r="A146" s="43"/>
      <c r="B146" s="69"/>
      <c r="C146" s="41"/>
      <c r="D146" s="179"/>
      <c r="E146" s="179"/>
      <c r="F146" s="155"/>
      <c r="G146" s="44"/>
      <c r="H146" s="72"/>
      <c r="I146" s="6"/>
      <c r="J146" s="41"/>
      <c r="K146" s="41"/>
      <c r="L146" s="41"/>
      <c r="M146" s="41"/>
      <c r="N146" s="41"/>
      <c r="O146" s="41"/>
      <c r="P146" s="41"/>
      <c r="Q146" s="41"/>
      <c r="R146" s="41"/>
      <c r="S146" s="41"/>
      <c r="T146" s="41"/>
      <c r="U146" s="41"/>
      <c r="V146" s="41"/>
      <c r="W146" s="41"/>
      <c r="X146" s="44"/>
      <c r="Y146" s="44"/>
      <c r="Z146" s="44"/>
      <c r="AA146" s="44"/>
      <c r="AB146" s="41"/>
      <c r="AC146" s="41"/>
      <c r="AD146" s="43"/>
      <c r="AE146" s="6"/>
      <c r="AF146" s="44"/>
      <c r="AG146" s="44"/>
      <c r="AH146" s="44"/>
      <c r="AI146" s="44"/>
      <c r="AJ146" s="44"/>
      <c r="AK146" s="44"/>
      <c r="AL146" s="44"/>
      <c r="AM146" s="44"/>
    </row>
    <row r="147" spans="1:39" ht="15">
      <c r="A147" s="73"/>
      <c r="B147" s="8"/>
      <c r="C147" s="70"/>
      <c r="D147" s="155"/>
      <c r="E147" s="155"/>
      <c r="F147" s="155"/>
      <c r="G147" s="6"/>
      <c r="H147" s="71"/>
      <c r="I147" s="6"/>
      <c r="J147" s="41"/>
      <c r="K147" s="41"/>
      <c r="L147" s="41"/>
      <c r="M147" s="41"/>
      <c r="N147" s="41"/>
      <c r="O147" s="41"/>
      <c r="P147" s="41"/>
      <c r="Q147" s="41"/>
      <c r="R147" s="41"/>
      <c r="S147" s="6"/>
      <c r="T147" s="6"/>
      <c r="U147" s="6"/>
      <c r="V147" s="6"/>
      <c r="W147" s="41"/>
      <c r="X147" s="41"/>
      <c r="Y147" s="41"/>
      <c r="Z147" s="41"/>
      <c r="AA147" s="41"/>
      <c r="AB147" s="41"/>
      <c r="AC147" s="41"/>
      <c r="AD147" s="43"/>
      <c r="AE147" s="6"/>
      <c r="AF147" s="6"/>
      <c r="AG147" s="44"/>
      <c r="AH147" s="44"/>
      <c r="AI147" s="6"/>
      <c r="AJ147" s="6"/>
      <c r="AK147" s="6"/>
      <c r="AL147" s="6"/>
      <c r="AM147" s="44"/>
    </row>
    <row r="148" spans="1:39" ht="15">
      <c r="A148" s="43"/>
      <c r="B148" s="69"/>
      <c r="C148" s="70"/>
      <c r="D148" s="155"/>
      <c r="E148" s="155"/>
      <c r="F148" s="155"/>
      <c r="G148" s="6"/>
      <c r="H148" s="71"/>
      <c r="I148" s="6"/>
      <c r="J148" s="41"/>
      <c r="K148" s="41"/>
      <c r="L148" s="41"/>
      <c r="M148" s="41"/>
      <c r="N148" s="41"/>
      <c r="O148" s="6"/>
      <c r="P148" s="6"/>
      <c r="Q148" s="6"/>
      <c r="R148" s="6"/>
      <c r="S148" s="6"/>
      <c r="T148" s="6"/>
      <c r="U148" s="6"/>
      <c r="V148" s="6"/>
      <c r="W148" s="6"/>
      <c r="X148" s="6"/>
      <c r="Y148" s="41"/>
      <c r="Z148" s="41"/>
      <c r="AA148" s="41"/>
      <c r="AB148" s="41"/>
      <c r="AC148" s="41"/>
      <c r="AD148" s="43"/>
      <c r="AE148" s="6"/>
      <c r="AF148" s="44"/>
      <c r="AG148" s="44"/>
      <c r="AH148" s="44"/>
      <c r="AI148" s="44"/>
      <c r="AJ148" s="44"/>
      <c r="AK148" s="44"/>
      <c r="AL148" s="44"/>
      <c r="AM148" s="44"/>
    </row>
    <row r="149" spans="1:39" ht="15">
      <c r="A149" s="43"/>
      <c r="B149" s="69"/>
      <c r="C149" s="70"/>
      <c r="D149" s="155"/>
      <c r="E149" s="155"/>
      <c r="F149" s="155"/>
      <c r="G149" s="6"/>
      <c r="H149" s="71"/>
      <c r="I149" s="6"/>
      <c r="J149" s="41"/>
      <c r="K149" s="41"/>
      <c r="L149" s="41"/>
      <c r="M149" s="41"/>
      <c r="N149" s="41"/>
      <c r="O149" s="6"/>
      <c r="P149" s="6"/>
      <c r="Q149" s="6"/>
      <c r="R149" s="6"/>
      <c r="S149" s="6"/>
      <c r="T149" s="6"/>
      <c r="U149" s="6"/>
      <c r="V149" s="6"/>
      <c r="W149" s="6"/>
      <c r="X149" s="6"/>
      <c r="Y149" s="41"/>
      <c r="Z149" s="41"/>
      <c r="AA149" s="41"/>
      <c r="AB149" s="41"/>
      <c r="AC149" s="41"/>
      <c r="AD149" s="43"/>
      <c r="AE149" s="6"/>
      <c r="AF149" s="44"/>
      <c r="AG149" s="44"/>
      <c r="AH149" s="44"/>
      <c r="AI149" s="44"/>
      <c r="AJ149" s="44"/>
      <c r="AK149" s="44"/>
      <c r="AL149" s="44"/>
      <c r="AM149" s="44"/>
    </row>
    <row r="150" spans="1:39" ht="15">
      <c r="A150" s="43"/>
      <c r="B150" s="69"/>
      <c r="C150" s="70"/>
      <c r="D150" s="155"/>
      <c r="E150" s="155"/>
      <c r="F150" s="155"/>
      <c r="G150" s="6"/>
      <c r="H150" s="71"/>
      <c r="I150" s="6"/>
      <c r="J150" s="41"/>
      <c r="K150" s="41"/>
      <c r="L150" s="41"/>
      <c r="M150" s="41"/>
      <c r="N150" s="41"/>
      <c r="O150" s="41"/>
      <c r="P150" s="41"/>
      <c r="Q150" s="41"/>
      <c r="R150" s="6"/>
      <c r="S150" s="6"/>
      <c r="T150" s="6"/>
      <c r="U150" s="6"/>
      <c r="V150" s="6"/>
      <c r="W150" s="6"/>
      <c r="X150" s="6"/>
      <c r="Y150" s="6"/>
      <c r="Z150" s="6"/>
      <c r="AA150" s="6"/>
      <c r="AB150" s="41"/>
      <c r="AC150" s="41"/>
      <c r="AD150" s="43"/>
      <c r="AE150" s="6"/>
      <c r="AF150" s="44"/>
      <c r="AG150" s="44"/>
      <c r="AH150" s="44"/>
      <c r="AI150" s="44"/>
      <c r="AJ150" s="44"/>
      <c r="AK150" s="44"/>
      <c r="AL150" s="44"/>
      <c r="AM150" s="44"/>
    </row>
    <row r="151" spans="1:39" ht="15">
      <c r="A151" s="43"/>
      <c r="B151" s="69"/>
      <c r="C151" s="70"/>
      <c r="D151" s="155"/>
      <c r="E151" s="155"/>
      <c r="F151" s="155"/>
      <c r="G151" s="6"/>
      <c r="H151" s="71"/>
      <c r="I151" s="6"/>
      <c r="J151" s="41"/>
      <c r="K151" s="41"/>
      <c r="L151" s="41"/>
      <c r="M151" s="41"/>
      <c r="N151" s="41"/>
      <c r="O151" s="41"/>
      <c r="P151" s="41"/>
      <c r="Q151" s="41"/>
      <c r="R151" s="41"/>
      <c r="S151" s="41"/>
      <c r="T151" s="41"/>
      <c r="U151" s="41"/>
      <c r="V151" s="41"/>
      <c r="W151" s="41"/>
      <c r="X151" s="6"/>
      <c r="Y151" s="6"/>
      <c r="Z151" s="6"/>
      <c r="AA151" s="6"/>
      <c r="AB151" s="41"/>
      <c r="AC151" s="41"/>
      <c r="AD151" s="43"/>
      <c r="AE151" s="6"/>
      <c r="AF151" s="44"/>
      <c r="AG151" s="44"/>
      <c r="AH151" s="44"/>
      <c r="AI151" s="44"/>
      <c r="AJ151" s="44"/>
      <c r="AK151" s="44"/>
      <c r="AL151" s="44"/>
      <c r="AM151" s="44"/>
    </row>
    <row r="152" spans="1:39" ht="15">
      <c r="A152" s="43"/>
      <c r="B152" s="69"/>
      <c r="C152" s="70"/>
      <c r="D152" s="155"/>
      <c r="E152" s="155"/>
      <c r="F152" s="155"/>
      <c r="G152" s="6"/>
      <c r="H152" s="71"/>
      <c r="I152" s="6"/>
      <c r="J152" s="41"/>
      <c r="K152" s="41"/>
      <c r="L152" s="41"/>
      <c r="M152" s="41"/>
      <c r="N152" s="41"/>
      <c r="O152" s="41"/>
      <c r="P152" s="41"/>
      <c r="Q152" s="41"/>
      <c r="R152" s="6"/>
      <c r="S152" s="6"/>
      <c r="T152" s="6"/>
      <c r="U152" s="6"/>
      <c r="V152" s="6"/>
      <c r="W152" s="6"/>
      <c r="X152" s="6"/>
      <c r="Y152" s="6"/>
      <c r="Z152" s="6"/>
      <c r="AA152" s="6"/>
      <c r="AB152" s="41"/>
      <c r="AC152" s="41"/>
      <c r="AD152" s="43"/>
      <c r="AE152" s="6"/>
      <c r="AF152" s="44"/>
      <c r="AG152" s="44"/>
      <c r="AH152" s="44"/>
      <c r="AI152" s="44"/>
      <c r="AJ152" s="44"/>
      <c r="AK152" s="44"/>
      <c r="AL152" s="44"/>
      <c r="AM152" s="44"/>
    </row>
    <row r="153" spans="1:39" ht="15">
      <c r="A153" s="43"/>
      <c r="B153" s="69"/>
      <c r="C153" s="70"/>
      <c r="D153" s="155"/>
      <c r="E153" s="155"/>
      <c r="F153" s="155"/>
      <c r="G153" s="6"/>
      <c r="H153" s="71"/>
      <c r="I153" s="6"/>
      <c r="J153" s="41"/>
      <c r="K153" s="41"/>
      <c r="L153" s="41"/>
      <c r="M153" s="41"/>
      <c r="N153" s="41"/>
      <c r="O153" s="41"/>
      <c r="P153" s="41"/>
      <c r="Q153" s="41"/>
      <c r="R153" s="41"/>
      <c r="S153" s="41"/>
      <c r="T153" s="41"/>
      <c r="U153" s="41"/>
      <c r="V153" s="41"/>
      <c r="W153" s="41"/>
      <c r="X153" s="6"/>
      <c r="Y153" s="6"/>
      <c r="Z153" s="6"/>
      <c r="AA153" s="6"/>
      <c r="AB153" s="41"/>
      <c r="AC153" s="41"/>
      <c r="AD153" s="43"/>
      <c r="AE153" s="6"/>
      <c r="AF153" s="44"/>
      <c r="AG153" s="44"/>
      <c r="AH153" s="44"/>
      <c r="AI153" s="44"/>
      <c r="AJ153" s="44"/>
      <c r="AK153" s="44"/>
      <c r="AL153" s="44"/>
      <c r="AM153" s="6"/>
    </row>
    <row r="154" spans="1:39" ht="15">
      <c r="A154" s="43"/>
      <c r="B154" s="69"/>
      <c r="C154" s="70"/>
      <c r="D154" s="155"/>
      <c r="E154" s="155"/>
      <c r="F154" s="155"/>
      <c r="G154" s="6"/>
      <c r="H154" s="71"/>
      <c r="I154" s="6"/>
      <c r="J154" s="6"/>
      <c r="K154" s="6"/>
      <c r="L154" s="6"/>
      <c r="M154" s="6"/>
      <c r="N154" s="71"/>
      <c r="O154" s="71"/>
      <c r="P154" s="6"/>
      <c r="Q154" s="6"/>
      <c r="R154" s="6"/>
      <c r="S154" s="6"/>
      <c r="T154" s="41"/>
      <c r="U154" s="41"/>
      <c r="V154" s="41"/>
      <c r="W154" s="41"/>
      <c r="X154" s="41"/>
      <c r="Y154" s="41"/>
      <c r="Z154" s="41"/>
      <c r="AA154" s="41"/>
      <c r="AB154" s="41"/>
      <c r="AC154" s="41"/>
      <c r="AD154" s="43"/>
      <c r="AE154" s="6"/>
      <c r="AF154" s="44"/>
      <c r="AG154" s="44"/>
      <c r="AH154" s="44"/>
      <c r="AI154" s="44"/>
      <c r="AJ154" s="44"/>
      <c r="AK154" s="44"/>
      <c r="AL154" s="44"/>
      <c r="AM154" s="44"/>
    </row>
    <row r="155" spans="1:39" ht="15">
      <c r="A155" s="43"/>
      <c r="B155" s="69"/>
      <c r="C155" s="70"/>
      <c r="D155" s="155"/>
      <c r="E155" s="155"/>
      <c r="F155" s="155"/>
      <c r="G155" s="6"/>
      <c r="H155" s="71"/>
      <c r="I155" s="6"/>
      <c r="J155" s="41"/>
      <c r="K155" s="41"/>
      <c r="L155" s="6"/>
      <c r="M155" s="6"/>
      <c r="N155" s="71"/>
      <c r="O155" s="71"/>
      <c r="P155" s="6"/>
      <c r="Q155" s="6"/>
      <c r="R155" s="6"/>
      <c r="S155" s="6"/>
      <c r="T155" s="41"/>
      <c r="U155" s="41"/>
      <c r="V155" s="41"/>
      <c r="W155" s="41"/>
      <c r="X155" s="41"/>
      <c r="Y155" s="41"/>
      <c r="Z155" s="41"/>
      <c r="AA155" s="41"/>
      <c r="AB155" s="41"/>
      <c r="AC155" s="41"/>
      <c r="AD155" s="43"/>
      <c r="AE155" s="6"/>
      <c r="AF155" s="44"/>
      <c r="AG155" s="44"/>
      <c r="AH155" s="44"/>
      <c r="AI155" s="44"/>
      <c r="AJ155" s="44"/>
      <c r="AK155" s="44"/>
      <c r="AL155" s="44"/>
      <c r="AM155" s="44"/>
    </row>
    <row r="156" spans="1:39" ht="15">
      <c r="A156" s="43"/>
      <c r="B156" s="69"/>
      <c r="C156" s="70"/>
      <c r="D156" s="155"/>
      <c r="E156" s="155"/>
      <c r="F156" s="155"/>
      <c r="G156" s="6"/>
      <c r="H156" s="71"/>
      <c r="I156" s="6"/>
      <c r="J156" s="41"/>
      <c r="K156" s="41"/>
      <c r="L156" s="41"/>
      <c r="M156" s="41"/>
      <c r="N156" s="41"/>
      <c r="O156" s="41"/>
      <c r="P156" s="70"/>
      <c r="Q156" s="6"/>
      <c r="R156" s="70"/>
      <c r="S156" s="70"/>
      <c r="T156" s="70"/>
      <c r="U156" s="70"/>
      <c r="V156" s="70"/>
      <c r="W156" s="70"/>
      <c r="X156" s="70"/>
      <c r="Y156" s="41"/>
      <c r="Z156" s="41"/>
      <c r="AA156" s="41"/>
      <c r="AB156" s="41"/>
      <c r="AC156" s="41"/>
      <c r="AD156" s="43"/>
      <c r="AE156" s="6"/>
      <c r="AF156" s="44"/>
      <c r="AG156" s="44"/>
      <c r="AH156" s="44"/>
      <c r="AI156" s="44"/>
      <c r="AJ156" s="44"/>
      <c r="AK156" s="44"/>
      <c r="AL156" s="44"/>
      <c r="AM156" s="44"/>
    </row>
    <row r="157" spans="1:39" ht="15">
      <c r="A157" s="43"/>
      <c r="B157" s="69"/>
      <c r="C157" s="70"/>
      <c r="D157" s="184"/>
      <c r="E157" s="184"/>
      <c r="F157" s="155"/>
      <c r="G157" s="6"/>
      <c r="H157" s="83"/>
      <c r="I157" s="6"/>
      <c r="J157" s="41"/>
      <c r="K157" s="41"/>
      <c r="L157" s="41"/>
      <c r="M157" s="41"/>
      <c r="N157" s="41"/>
      <c r="O157" s="41"/>
      <c r="P157" s="41"/>
      <c r="Q157" s="41"/>
      <c r="R157" s="41"/>
      <c r="S157" s="41"/>
      <c r="T157" s="41"/>
      <c r="U157" s="41"/>
      <c r="V157" s="41"/>
      <c r="W157" s="41"/>
      <c r="X157" s="41"/>
      <c r="Y157" s="41"/>
      <c r="Z157" s="41"/>
      <c r="AA157" s="41"/>
      <c r="AB157" s="41"/>
      <c r="AC157" s="41"/>
      <c r="AD157" s="43"/>
      <c r="AE157" s="6"/>
      <c r="AF157" s="44"/>
      <c r="AG157" s="44"/>
      <c r="AH157" s="44"/>
      <c r="AI157" s="44"/>
      <c r="AJ157" s="44"/>
      <c r="AK157" s="44"/>
      <c r="AL157" s="44"/>
      <c r="AM157" s="44"/>
    </row>
    <row r="158" spans="1:39" ht="15">
      <c r="A158" s="43"/>
      <c r="B158" s="69"/>
      <c r="C158" s="41"/>
      <c r="D158" s="179"/>
      <c r="E158" s="179"/>
      <c r="F158" s="155"/>
      <c r="G158" s="41"/>
      <c r="H158" s="72"/>
      <c r="I158" s="6"/>
      <c r="J158" s="41"/>
      <c r="K158" s="41"/>
      <c r="L158" s="41"/>
      <c r="M158" s="41"/>
      <c r="N158" s="41"/>
      <c r="O158" s="41"/>
      <c r="P158" s="41"/>
      <c r="Q158" s="44"/>
      <c r="R158" s="41"/>
      <c r="S158" s="41"/>
      <c r="T158" s="41"/>
      <c r="U158" s="41"/>
      <c r="V158" s="41"/>
      <c r="W158" s="41"/>
      <c r="X158" s="41"/>
      <c r="Y158" s="41"/>
      <c r="Z158" s="41"/>
      <c r="AA158" s="41"/>
      <c r="AB158" s="41"/>
      <c r="AC158" s="41"/>
      <c r="AD158" s="43"/>
      <c r="AE158" s="6"/>
      <c r="AF158" s="44"/>
      <c r="AG158" s="44"/>
      <c r="AH158" s="44"/>
      <c r="AI158" s="44"/>
      <c r="AJ158" s="44"/>
      <c r="AK158" s="44"/>
      <c r="AL158" s="44"/>
      <c r="AM158" s="44"/>
    </row>
    <row r="159" spans="1:39" ht="15">
      <c r="A159" s="73"/>
      <c r="B159" s="8"/>
      <c r="C159" s="70"/>
      <c r="D159" s="155"/>
      <c r="E159" s="155"/>
      <c r="F159" s="155"/>
      <c r="G159" s="6"/>
      <c r="H159" s="71"/>
      <c r="I159" s="6"/>
      <c r="J159" s="41"/>
      <c r="K159" s="41"/>
      <c r="L159" s="6"/>
      <c r="M159" s="6"/>
      <c r="N159" s="6"/>
      <c r="O159" s="6"/>
      <c r="P159" s="6"/>
      <c r="Q159" s="6"/>
      <c r="R159" s="6"/>
      <c r="S159" s="6"/>
      <c r="T159" s="41"/>
      <c r="U159" s="41"/>
      <c r="V159" s="41"/>
      <c r="W159" s="41"/>
      <c r="X159" s="41"/>
      <c r="Y159" s="41"/>
      <c r="Z159" s="41"/>
      <c r="AA159" s="41"/>
      <c r="AB159" s="41"/>
      <c r="AC159" s="41"/>
      <c r="AD159" s="43"/>
      <c r="AE159" s="6"/>
      <c r="AF159" s="6"/>
      <c r="AG159" s="44"/>
      <c r="AH159" s="6"/>
      <c r="AI159" s="6"/>
      <c r="AJ159" s="6"/>
      <c r="AK159" s="6"/>
      <c r="AL159" s="6"/>
      <c r="AM159" s="44"/>
    </row>
    <row r="160" spans="1:39" ht="15">
      <c r="A160" s="43"/>
      <c r="B160" s="69"/>
      <c r="C160" s="70"/>
      <c r="D160" s="155"/>
      <c r="E160" s="155"/>
      <c r="F160" s="155"/>
      <c r="G160" s="6"/>
      <c r="H160" s="71"/>
      <c r="I160" s="6"/>
      <c r="J160" s="41"/>
      <c r="K160" s="41"/>
      <c r="L160" s="41"/>
      <c r="M160" s="6"/>
      <c r="N160" s="6"/>
      <c r="O160" s="6"/>
      <c r="P160" s="6"/>
      <c r="Q160" s="6"/>
      <c r="R160" s="6"/>
      <c r="S160" s="6"/>
      <c r="T160" s="41"/>
      <c r="U160" s="41"/>
      <c r="V160" s="41"/>
      <c r="W160" s="41"/>
      <c r="X160" s="41"/>
      <c r="Y160" s="41"/>
      <c r="Z160" s="41"/>
      <c r="AA160" s="41"/>
      <c r="AB160" s="41"/>
      <c r="AC160" s="41"/>
      <c r="AD160" s="43"/>
      <c r="AE160" s="6"/>
      <c r="AF160" s="44"/>
      <c r="AG160" s="44"/>
      <c r="AH160" s="44"/>
      <c r="AI160" s="44"/>
      <c r="AJ160" s="44"/>
      <c r="AK160" s="44"/>
      <c r="AL160" s="44"/>
      <c r="AM160" s="44"/>
    </row>
    <row r="161" spans="1:39" ht="15">
      <c r="A161" s="43"/>
      <c r="B161" s="69"/>
      <c r="C161" s="84"/>
      <c r="D161" s="179"/>
      <c r="E161" s="179"/>
      <c r="F161" s="155"/>
      <c r="G161" s="44"/>
      <c r="H161" s="72"/>
      <c r="I161" s="6"/>
      <c r="J161" s="41"/>
      <c r="K161" s="41"/>
      <c r="L161" s="41"/>
      <c r="M161" s="41"/>
      <c r="N161" s="41"/>
      <c r="O161" s="41"/>
      <c r="P161" s="41"/>
      <c r="Q161" s="41"/>
      <c r="R161" s="41"/>
      <c r="S161" s="41"/>
      <c r="T161" s="41"/>
      <c r="U161" s="41"/>
      <c r="V161" s="41"/>
      <c r="W161" s="41"/>
      <c r="X161" s="41"/>
      <c r="Y161" s="41"/>
      <c r="Z161" s="41"/>
      <c r="AA161" s="41"/>
      <c r="AB161" s="41"/>
      <c r="AC161" s="41"/>
      <c r="AD161" s="43"/>
      <c r="AE161" s="6"/>
      <c r="AF161" s="44"/>
      <c r="AG161" s="44"/>
      <c r="AH161" s="44"/>
      <c r="AI161" s="44"/>
      <c r="AJ161" s="44"/>
      <c r="AK161" s="44"/>
      <c r="AL161" s="44"/>
      <c r="AM161" s="44"/>
    </row>
    <row r="162" spans="1:39" ht="15">
      <c r="A162" s="43"/>
      <c r="B162" s="69"/>
      <c r="C162" s="41"/>
      <c r="D162" s="179"/>
      <c r="E162" s="179"/>
      <c r="F162" s="155"/>
      <c r="G162" s="44"/>
      <c r="H162" s="72"/>
      <c r="I162" s="6"/>
      <c r="J162" s="41"/>
      <c r="K162" s="41"/>
      <c r="L162" s="41"/>
      <c r="M162" s="44"/>
      <c r="N162" s="44"/>
      <c r="O162" s="44"/>
      <c r="P162" s="44"/>
      <c r="Q162" s="44"/>
      <c r="R162" s="44"/>
      <c r="S162" s="44"/>
      <c r="T162" s="41"/>
      <c r="U162" s="41"/>
      <c r="V162" s="41"/>
      <c r="W162" s="41"/>
      <c r="X162" s="41"/>
      <c r="Y162" s="41"/>
      <c r="Z162" s="41"/>
      <c r="AA162" s="41"/>
      <c r="AB162" s="41"/>
      <c r="AC162" s="41"/>
      <c r="AD162" s="43"/>
      <c r="AE162" s="6"/>
      <c r="AF162" s="44"/>
      <c r="AG162" s="44"/>
      <c r="AH162" s="44"/>
      <c r="AI162" s="44"/>
      <c r="AJ162" s="44"/>
      <c r="AK162" s="44"/>
      <c r="AL162" s="44"/>
      <c r="AM162" s="44"/>
    </row>
    <row r="163" spans="1:39" ht="15">
      <c r="A163" s="73"/>
      <c r="B163" s="8"/>
      <c r="C163" s="70"/>
      <c r="D163" s="155"/>
      <c r="E163" s="155"/>
      <c r="F163" s="155"/>
      <c r="G163" s="6"/>
      <c r="H163" s="71"/>
      <c r="I163" s="6"/>
      <c r="J163" s="41"/>
      <c r="K163" s="41"/>
      <c r="L163" s="41"/>
      <c r="M163" s="41"/>
      <c r="N163" s="41"/>
      <c r="O163" s="6"/>
      <c r="P163" s="6"/>
      <c r="Q163" s="6"/>
      <c r="R163" s="6"/>
      <c r="S163" s="6"/>
      <c r="T163" s="6"/>
      <c r="U163" s="6"/>
      <c r="V163" s="6"/>
      <c r="W163" s="6"/>
      <c r="X163" s="6"/>
      <c r="Y163" s="41"/>
      <c r="Z163" s="41"/>
      <c r="AA163" s="41"/>
      <c r="AB163" s="41"/>
      <c r="AC163" s="41"/>
      <c r="AD163" s="43"/>
      <c r="AE163" s="6"/>
      <c r="AF163" s="6"/>
      <c r="AG163" s="44"/>
      <c r="AH163" s="6"/>
      <c r="AI163" s="6"/>
      <c r="AJ163" s="6"/>
      <c r="AK163" s="6"/>
      <c r="AL163" s="6"/>
      <c r="AM163" s="44"/>
    </row>
    <row r="164" spans="1:39" ht="15">
      <c r="A164" s="43"/>
      <c r="B164" s="69"/>
      <c r="C164" s="70"/>
      <c r="D164" s="155"/>
      <c r="E164" s="155"/>
      <c r="F164" s="155"/>
      <c r="G164" s="6"/>
      <c r="H164" s="71"/>
      <c r="I164" s="6"/>
      <c r="J164" s="41"/>
      <c r="K164" s="41"/>
      <c r="L164" s="41"/>
      <c r="M164" s="41"/>
      <c r="N164" s="41"/>
      <c r="O164" s="41"/>
      <c r="P164" s="41"/>
      <c r="Q164" s="41"/>
      <c r="R164" s="6"/>
      <c r="S164" s="6"/>
      <c r="T164" s="6"/>
      <c r="U164" s="6"/>
      <c r="V164" s="6"/>
      <c r="W164" s="6"/>
      <c r="X164" s="6"/>
      <c r="Y164" s="6"/>
      <c r="Z164" s="6"/>
      <c r="AA164" s="6"/>
      <c r="AB164" s="41"/>
      <c r="AC164" s="41"/>
      <c r="AD164" s="43"/>
      <c r="AE164" s="6"/>
      <c r="AF164" s="44"/>
      <c r="AG164" s="44"/>
      <c r="AH164" s="44"/>
      <c r="AI164" s="44"/>
      <c r="AJ164" s="44"/>
      <c r="AK164" s="44"/>
      <c r="AL164" s="44"/>
      <c r="AM164" s="44"/>
    </row>
    <row r="165" spans="1:39" ht="15">
      <c r="A165" s="43"/>
      <c r="B165" s="69"/>
      <c r="C165" s="70"/>
      <c r="D165" s="155"/>
      <c r="E165" s="155"/>
      <c r="F165" s="155"/>
      <c r="G165" s="6"/>
      <c r="H165" s="71"/>
      <c r="I165" s="6"/>
      <c r="J165" s="41"/>
      <c r="K165" s="41"/>
      <c r="L165" s="41"/>
      <c r="M165" s="41"/>
      <c r="N165" s="41"/>
      <c r="O165" s="41"/>
      <c r="P165" s="41"/>
      <c r="Q165" s="41"/>
      <c r="R165" s="41"/>
      <c r="S165" s="41"/>
      <c r="T165" s="41"/>
      <c r="U165" s="41"/>
      <c r="V165" s="41"/>
      <c r="W165" s="41"/>
      <c r="X165" s="41"/>
      <c r="Y165" s="6"/>
      <c r="Z165" s="6"/>
      <c r="AA165" s="6"/>
      <c r="AB165" s="6"/>
      <c r="AC165" s="41"/>
      <c r="AD165" s="43"/>
      <c r="AE165" s="6"/>
      <c r="AF165" s="44"/>
      <c r="AG165" s="44"/>
      <c r="AH165" s="44"/>
      <c r="AI165" s="44"/>
      <c r="AJ165" s="44"/>
      <c r="AK165" s="44"/>
      <c r="AL165" s="44"/>
      <c r="AM165" s="6"/>
    </row>
    <row r="166" spans="1:39" ht="15">
      <c r="A166" s="43"/>
      <c r="B166" s="69"/>
      <c r="C166" s="70"/>
      <c r="D166" s="155"/>
      <c r="E166" s="155"/>
      <c r="F166" s="155"/>
      <c r="G166" s="6"/>
      <c r="H166" s="71"/>
      <c r="I166" s="6"/>
      <c r="J166" s="41"/>
      <c r="K166" s="41"/>
      <c r="L166" s="41"/>
      <c r="M166" s="41"/>
      <c r="N166" s="41"/>
      <c r="O166" s="41"/>
      <c r="P166" s="41"/>
      <c r="Q166" s="6"/>
      <c r="R166" s="6"/>
      <c r="S166" s="6"/>
      <c r="T166" s="6"/>
      <c r="U166" s="6"/>
      <c r="V166" s="6"/>
      <c r="W166" s="6"/>
      <c r="X166" s="6"/>
      <c r="Y166" s="6"/>
      <c r="Z166" s="6"/>
      <c r="AA166" s="41"/>
      <c r="AB166" s="41"/>
      <c r="AC166" s="41"/>
      <c r="AD166" s="43"/>
      <c r="AE166" s="6"/>
      <c r="AF166" s="44"/>
      <c r="AG166" s="44"/>
      <c r="AH166" s="44"/>
      <c r="AI166" s="44"/>
      <c r="AJ166" s="44"/>
      <c r="AK166" s="44"/>
      <c r="AL166" s="44"/>
      <c r="AM166" s="44"/>
    </row>
    <row r="167" spans="1:39" ht="15">
      <c r="A167" s="43"/>
      <c r="B167" s="69"/>
      <c r="C167" s="70"/>
      <c r="D167" s="155"/>
      <c r="E167" s="155"/>
      <c r="F167" s="155"/>
      <c r="G167" s="6"/>
      <c r="H167" s="71"/>
      <c r="I167" s="6"/>
      <c r="J167" s="41"/>
      <c r="K167" s="41"/>
      <c r="L167" s="41"/>
      <c r="M167" s="41"/>
      <c r="N167" s="41"/>
      <c r="O167" s="41"/>
      <c r="P167" s="41"/>
      <c r="Q167" s="41"/>
      <c r="R167" s="41"/>
      <c r="S167" s="41"/>
      <c r="T167" s="41"/>
      <c r="U167" s="41"/>
      <c r="V167" s="41"/>
      <c r="W167" s="6"/>
      <c r="X167" s="6"/>
      <c r="Y167" s="6"/>
      <c r="Z167" s="6"/>
      <c r="AA167" s="41"/>
      <c r="AB167" s="41"/>
      <c r="AC167" s="41"/>
      <c r="AD167" s="43"/>
      <c r="AE167" s="6"/>
      <c r="AF167" s="44"/>
      <c r="AG167" s="44"/>
      <c r="AH167" s="44"/>
      <c r="AI167" s="44"/>
      <c r="AJ167" s="44"/>
      <c r="AK167" s="44"/>
      <c r="AL167" s="44"/>
      <c r="AM167" s="6"/>
    </row>
    <row r="168" spans="1:39" ht="15">
      <c r="A168" s="43"/>
      <c r="B168" s="69"/>
      <c r="C168" s="70"/>
      <c r="D168" s="155"/>
      <c r="E168" s="155"/>
      <c r="F168" s="155"/>
      <c r="G168" s="6"/>
      <c r="H168" s="71"/>
      <c r="I168" s="6"/>
      <c r="J168" s="41"/>
      <c r="K168" s="41"/>
      <c r="L168" s="41"/>
      <c r="M168" s="41"/>
      <c r="N168" s="41"/>
      <c r="O168" s="41"/>
      <c r="P168" s="41"/>
      <c r="Q168" s="41"/>
      <c r="R168" s="41"/>
      <c r="S168" s="41"/>
      <c r="T168" s="41"/>
      <c r="U168" s="41"/>
      <c r="V168" s="41"/>
      <c r="W168" s="6"/>
      <c r="X168" s="6"/>
      <c r="Y168" s="6"/>
      <c r="Z168" s="6"/>
      <c r="AA168" s="41"/>
      <c r="AB168" s="41"/>
      <c r="AC168" s="41"/>
      <c r="AD168" s="43"/>
      <c r="AE168" s="6"/>
      <c r="AF168" s="44"/>
      <c r="AG168" s="44"/>
      <c r="AH168" s="44"/>
      <c r="AI168" s="44"/>
      <c r="AJ168" s="44"/>
      <c r="AK168" s="44"/>
      <c r="AL168" s="44"/>
      <c r="AM168" s="44"/>
    </row>
    <row r="169" spans="1:39" ht="15">
      <c r="A169" s="43"/>
      <c r="B169" s="69"/>
      <c r="C169" s="70"/>
      <c r="D169" s="155"/>
      <c r="E169" s="155"/>
      <c r="F169" s="155"/>
      <c r="G169" s="6"/>
      <c r="H169" s="71"/>
      <c r="I169" s="6"/>
      <c r="J169" s="6"/>
      <c r="K169" s="6"/>
      <c r="L169" s="6"/>
      <c r="M169" s="6"/>
      <c r="N169" s="6"/>
      <c r="O169" s="6"/>
      <c r="P169" s="6"/>
      <c r="Q169" s="6"/>
      <c r="R169" s="6"/>
      <c r="S169" s="44"/>
      <c r="T169" s="41"/>
      <c r="U169" s="41"/>
      <c r="V169" s="41"/>
      <c r="W169" s="41"/>
      <c r="X169" s="41"/>
      <c r="Y169" s="41"/>
      <c r="Z169" s="41"/>
      <c r="AA169" s="41"/>
      <c r="AB169" s="41"/>
      <c r="AC169" s="41"/>
      <c r="AD169" s="43"/>
      <c r="AE169" s="6"/>
      <c r="AF169" s="44"/>
      <c r="AG169" s="44"/>
      <c r="AH169" s="44"/>
      <c r="AI169" s="44"/>
      <c r="AJ169" s="44"/>
      <c r="AK169" s="44"/>
      <c r="AL169" s="44"/>
      <c r="AM169" s="44"/>
    </row>
    <row r="170" spans="1:39" ht="15">
      <c r="A170" s="43"/>
      <c r="B170" s="69"/>
      <c r="C170" s="70"/>
      <c r="D170" s="155"/>
      <c r="E170" s="155"/>
      <c r="F170" s="155"/>
      <c r="G170" s="6"/>
      <c r="H170" s="71"/>
      <c r="I170" s="6"/>
      <c r="J170" s="44"/>
      <c r="K170" s="6"/>
      <c r="L170" s="6"/>
      <c r="M170" s="6"/>
      <c r="N170" s="6"/>
      <c r="O170" s="6"/>
      <c r="P170" s="6"/>
      <c r="Q170" s="6"/>
      <c r="R170" s="6"/>
      <c r="S170" s="44"/>
      <c r="T170" s="41"/>
      <c r="U170" s="41"/>
      <c r="V170" s="41"/>
      <c r="W170" s="41"/>
      <c r="X170" s="41"/>
      <c r="Y170" s="41"/>
      <c r="Z170" s="41"/>
      <c r="AA170" s="41"/>
      <c r="AB170" s="41"/>
      <c r="AC170" s="41"/>
      <c r="AD170" s="43"/>
      <c r="AE170" s="6"/>
      <c r="AF170" s="44"/>
      <c r="AG170" s="44"/>
      <c r="AH170" s="44"/>
      <c r="AI170" s="44"/>
      <c r="AJ170" s="44"/>
      <c r="AK170" s="44"/>
      <c r="AL170" s="44"/>
      <c r="AM170" s="44"/>
    </row>
    <row r="171" spans="1:39" ht="15">
      <c r="A171" s="43"/>
      <c r="B171" s="69"/>
      <c r="C171" s="70"/>
      <c r="D171" s="155"/>
      <c r="E171" s="155"/>
      <c r="F171" s="155"/>
      <c r="G171" s="6"/>
      <c r="H171" s="71"/>
      <c r="I171" s="6"/>
      <c r="J171" s="41"/>
      <c r="K171" s="41"/>
      <c r="L171" s="41"/>
      <c r="M171" s="41"/>
      <c r="N171" s="41"/>
      <c r="O171" s="6"/>
      <c r="P171" s="41"/>
      <c r="Q171" s="41"/>
      <c r="R171" s="41"/>
      <c r="S171" s="41"/>
      <c r="T171" s="41"/>
      <c r="U171" s="41"/>
      <c r="V171" s="41"/>
      <c r="W171" s="41"/>
      <c r="X171" s="41"/>
      <c r="Y171" s="41"/>
      <c r="Z171" s="41"/>
      <c r="AA171" s="41"/>
      <c r="AB171" s="41"/>
      <c r="AC171" s="41"/>
      <c r="AD171" s="43"/>
      <c r="AE171" s="6"/>
      <c r="AF171" s="44"/>
      <c r="AG171" s="44"/>
      <c r="AH171" s="44"/>
      <c r="AI171" s="44"/>
      <c r="AJ171" s="44"/>
      <c r="AK171" s="44"/>
      <c r="AL171" s="44"/>
      <c r="AM171" s="44"/>
    </row>
    <row r="172" spans="1:39" ht="15">
      <c r="A172" s="43"/>
      <c r="B172" s="69"/>
      <c r="C172" s="70"/>
      <c r="D172" s="155"/>
      <c r="E172" s="155"/>
      <c r="F172" s="155"/>
      <c r="G172" s="6"/>
      <c r="H172" s="71"/>
      <c r="I172" s="6"/>
      <c r="J172" s="41"/>
      <c r="K172" s="41"/>
      <c r="L172" s="41"/>
      <c r="M172" s="41"/>
      <c r="N172" s="6"/>
      <c r="O172" s="41"/>
      <c r="P172" s="41"/>
      <c r="Q172" s="41"/>
      <c r="R172" s="41"/>
      <c r="S172" s="41"/>
      <c r="T172" s="41"/>
      <c r="U172" s="41"/>
      <c r="V172" s="41"/>
      <c r="W172" s="41"/>
      <c r="X172" s="41"/>
      <c r="Y172" s="41"/>
      <c r="Z172" s="41"/>
      <c r="AA172" s="41"/>
      <c r="AB172" s="41"/>
      <c r="AC172" s="41"/>
      <c r="AD172" s="43"/>
      <c r="AE172" s="6"/>
      <c r="AF172" s="44"/>
      <c r="AG172" s="44"/>
      <c r="AH172" s="44"/>
      <c r="AI172" s="44"/>
      <c r="AJ172" s="44"/>
      <c r="AK172" s="44"/>
      <c r="AL172" s="44"/>
      <c r="AM172" s="44"/>
    </row>
    <row r="173" spans="1:39" ht="15">
      <c r="A173" s="43"/>
      <c r="B173" s="69"/>
      <c r="C173" s="70"/>
      <c r="D173" s="155"/>
      <c r="E173" s="155"/>
      <c r="F173" s="155"/>
      <c r="G173" s="6"/>
      <c r="H173" s="71"/>
      <c r="I173" s="6"/>
      <c r="J173" s="41"/>
      <c r="K173" s="41"/>
      <c r="L173" s="41"/>
      <c r="M173" s="41"/>
      <c r="N173" s="44"/>
      <c r="O173" s="41"/>
      <c r="P173" s="41"/>
      <c r="Q173" s="41"/>
      <c r="R173" s="41"/>
      <c r="S173" s="41"/>
      <c r="T173" s="41"/>
      <c r="U173" s="41"/>
      <c r="V173" s="41"/>
      <c r="W173" s="41"/>
      <c r="X173" s="41"/>
      <c r="Y173" s="41"/>
      <c r="Z173" s="41"/>
      <c r="AA173" s="41"/>
      <c r="AB173" s="41"/>
      <c r="AC173" s="41"/>
      <c r="AD173" s="43"/>
      <c r="AE173" s="6"/>
      <c r="AF173" s="44"/>
      <c r="AG173" s="44"/>
      <c r="AH173" s="44"/>
      <c r="AI173" s="44"/>
      <c r="AJ173" s="44"/>
      <c r="AK173" s="44"/>
      <c r="AL173" s="44"/>
      <c r="AM173" s="44"/>
    </row>
    <row r="174" spans="1:39" ht="15">
      <c r="A174" s="43"/>
      <c r="B174" s="69"/>
      <c r="C174" s="84"/>
      <c r="D174" s="179"/>
      <c r="E174" s="179"/>
      <c r="F174" s="155"/>
      <c r="G174" s="44"/>
      <c r="H174" s="72"/>
      <c r="I174" s="6"/>
      <c r="J174" s="41"/>
      <c r="K174" s="41"/>
      <c r="L174" s="41"/>
      <c r="M174" s="41"/>
      <c r="N174" s="44"/>
      <c r="O174" s="41"/>
      <c r="P174" s="41"/>
      <c r="Q174" s="41"/>
      <c r="R174" s="41"/>
      <c r="S174" s="41"/>
      <c r="T174" s="41"/>
      <c r="U174" s="41"/>
      <c r="V174" s="41"/>
      <c r="W174" s="41"/>
      <c r="X174" s="41"/>
      <c r="Y174" s="41"/>
      <c r="Z174" s="41"/>
      <c r="AA174" s="41"/>
      <c r="AB174" s="41"/>
      <c r="AC174" s="41"/>
      <c r="AD174" s="43"/>
      <c r="AE174" s="6"/>
      <c r="AF174" s="44"/>
      <c r="AG174" s="44"/>
      <c r="AH174" s="44"/>
      <c r="AI174" s="44"/>
      <c r="AJ174" s="44"/>
      <c r="AK174" s="44"/>
      <c r="AL174" s="44"/>
      <c r="AM174" s="44"/>
    </row>
    <row r="175" spans="1:39" ht="15">
      <c r="A175" s="43"/>
      <c r="B175" s="69"/>
      <c r="C175" s="41"/>
      <c r="D175" s="179"/>
      <c r="E175" s="179"/>
      <c r="F175" s="155"/>
      <c r="G175" s="44"/>
      <c r="H175" s="72"/>
      <c r="I175" s="6"/>
      <c r="J175" s="41"/>
      <c r="K175" s="41"/>
      <c r="L175" s="41"/>
      <c r="M175" s="41"/>
      <c r="N175" s="44"/>
      <c r="O175" s="41"/>
      <c r="P175" s="41"/>
      <c r="Q175" s="41"/>
      <c r="R175" s="41"/>
      <c r="S175" s="41"/>
      <c r="T175" s="41"/>
      <c r="U175" s="41"/>
      <c r="V175" s="41"/>
      <c r="W175" s="41"/>
      <c r="X175" s="41"/>
      <c r="Y175" s="41"/>
      <c r="Z175" s="41"/>
      <c r="AA175" s="41"/>
      <c r="AB175" s="41"/>
      <c r="AC175" s="41"/>
      <c r="AD175" s="43"/>
      <c r="AE175" s="6"/>
      <c r="AF175" s="44"/>
      <c r="AG175" s="44"/>
      <c r="AH175" s="44"/>
      <c r="AI175" s="44"/>
      <c r="AJ175" s="44"/>
      <c r="AK175" s="44"/>
      <c r="AL175" s="44"/>
      <c r="AM175" s="44"/>
    </row>
    <row r="176" spans="1:39" ht="15">
      <c r="A176" s="73"/>
      <c r="B176" s="8"/>
      <c r="C176" s="70"/>
      <c r="D176" s="155"/>
      <c r="E176" s="155"/>
      <c r="F176" s="155"/>
      <c r="G176" s="6"/>
      <c r="H176" s="71"/>
      <c r="I176" s="6"/>
      <c r="J176" s="41"/>
      <c r="K176" s="41"/>
      <c r="L176" s="41"/>
      <c r="M176" s="41"/>
      <c r="N176" s="41"/>
      <c r="O176" s="41"/>
      <c r="P176" s="70"/>
      <c r="Q176" s="70"/>
      <c r="R176" s="70"/>
      <c r="S176" s="70"/>
      <c r="T176" s="70"/>
      <c r="U176" s="70"/>
      <c r="V176" s="70"/>
      <c r="W176" s="70"/>
      <c r="X176" s="70"/>
      <c r="Y176" s="41"/>
      <c r="Z176" s="41"/>
      <c r="AA176" s="41"/>
      <c r="AB176" s="41"/>
      <c r="AC176" s="41"/>
      <c r="AD176" s="43"/>
      <c r="AE176" s="6"/>
      <c r="AF176" s="6"/>
      <c r="AG176" s="44"/>
      <c r="AH176" s="44"/>
      <c r="AI176" s="6"/>
      <c r="AJ176" s="6"/>
      <c r="AK176" s="6"/>
      <c r="AL176" s="6"/>
      <c r="AM176" s="44"/>
    </row>
    <row r="177" spans="1:39" ht="15">
      <c r="A177" s="43"/>
      <c r="B177" s="69"/>
      <c r="C177" s="70"/>
      <c r="D177" s="155"/>
      <c r="E177" s="155"/>
      <c r="F177" s="155"/>
      <c r="G177" s="6"/>
      <c r="H177" s="71"/>
      <c r="I177" s="6"/>
      <c r="J177" s="6"/>
      <c r="K177" s="6"/>
      <c r="L177" s="6"/>
      <c r="M177" s="6"/>
      <c r="N177" s="6"/>
      <c r="O177" s="6"/>
      <c r="P177" s="6"/>
      <c r="Q177" s="6"/>
      <c r="R177" s="6"/>
      <c r="S177" s="6"/>
      <c r="T177" s="41"/>
      <c r="U177" s="41"/>
      <c r="V177" s="41"/>
      <c r="W177" s="41"/>
      <c r="X177" s="41"/>
      <c r="Y177" s="41"/>
      <c r="Z177" s="41"/>
      <c r="AA177" s="41"/>
      <c r="AB177" s="41"/>
      <c r="AC177" s="41"/>
      <c r="AD177" s="43"/>
      <c r="AE177" s="6"/>
      <c r="AF177" s="44"/>
      <c r="AG177" s="44"/>
      <c r="AH177" s="44"/>
      <c r="AI177" s="44"/>
      <c r="AJ177" s="44"/>
      <c r="AK177" s="44"/>
      <c r="AL177" s="44"/>
      <c r="AM177" s="44"/>
    </row>
    <row r="178" spans="1:39" ht="15">
      <c r="A178" s="43"/>
      <c r="B178" s="69"/>
      <c r="C178" s="70"/>
      <c r="D178" s="155"/>
      <c r="E178" s="155"/>
      <c r="F178" s="155"/>
      <c r="G178" s="6"/>
      <c r="H178" s="71"/>
      <c r="I178" s="6"/>
      <c r="J178" s="41"/>
      <c r="K178" s="41"/>
      <c r="L178" s="41"/>
      <c r="M178" s="6"/>
      <c r="N178" s="6"/>
      <c r="O178" s="6"/>
      <c r="P178" s="6"/>
      <c r="Q178" s="6"/>
      <c r="R178" s="6"/>
      <c r="S178" s="6"/>
      <c r="T178" s="41"/>
      <c r="U178" s="41"/>
      <c r="V178" s="41"/>
      <c r="W178" s="41"/>
      <c r="X178" s="41"/>
      <c r="Y178" s="41"/>
      <c r="Z178" s="41"/>
      <c r="AA178" s="41"/>
      <c r="AB178" s="41"/>
      <c r="AC178" s="41"/>
      <c r="AD178" s="43"/>
      <c r="AE178" s="6"/>
      <c r="AF178" s="44"/>
      <c r="AG178" s="44"/>
      <c r="AH178" s="44"/>
      <c r="AI178" s="44"/>
      <c r="AJ178" s="44"/>
      <c r="AK178" s="44"/>
      <c r="AL178" s="44"/>
      <c r="AM178" s="44"/>
    </row>
    <row r="179" spans="1:39" ht="15">
      <c r="A179" s="43"/>
      <c r="B179" s="69"/>
      <c r="C179" s="70"/>
      <c r="D179" s="155"/>
      <c r="E179" s="155"/>
      <c r="F179" s="155"/>
      <c r="G179" s="6"/>
      <c r="H179" s="71"/>
      <c r="I179" s="6"/>
      <c r="J179" s="6"/>
      <c r="K179" s="6"/>
      <c r="L179" s="6"/>
      <c r="M179" s="6"/>
      <c r="N179" s="6"/>
      <c r="O179" s="6"/>
      <c r="P179" s="6"/>
      <c r="Q179" s="6"/>
      <c r="R179" s="6"/>
      <c r="S179" s="6"/>
      <c r="T179" s="6"/>
      <c r="U179" s="6"/>
      <c r="V179" s="6"/>
      <c r="W179" s="41"/>
      <c r="X179" s="41"/>
      <c r="Y179" s="41"/>
      <c r="Z179" s="41"/>
      <c r="AA179" s="41"/>
      <c r="AB179" s="41"/>
      <c r="AC179" s="41"/>
      <c r="AD179" s="43"/>
      <c r="AE179" s="6"/>
      <c r="AF179" s="44"/>
      <c r="AG179" s="44"/>
      <c r="AH179" s="44"/>
      <c r="AI179" s="44"/>
      <c r="AJ179" s="44"/>
      <c r="AK179" s="44"/>
      <c r="AL179" s="44"/>
      <c r="AM179" s="44"/>
    </row>
    <row r="180" spans="1:39" ht="15">
      <c r="A180" s="43"/>
      <c r="B180" s="69"/>
      <c r="C180" s="70"/>
      <c r="D180" s="155"/>
      <c r="E180" s="155"/>
      <c r="F180" s="155"/>
      <c r="G180" s="6"/>
      <c r="H180" s="71"/>
      <c r="I180" s="6"/>
      <c r="J180" s="41"/>
      <c r="K180" s="41"/>
      <c r="L180" s="41"/>
      <c r="M180" s="41"/>
      <c r="N180" s="41"/>
      <c r="O180" s="6"/>
      <c r="P180" s="6"/>
      <c r="Q180" s="6"/>
      <c r="R180" s="6"/>
      <c r="S180" s="6"/>
      <c r="T180" s="6"/>
      <c r="U180" s="6"/>
      <c r="V180" s="6"/>
      <c r="W180" s="41"/>
      <c r="X180" s="41"/>
      <c r="Y180" s="41"/>
      <c r="Z180" s="41"/>
      <c r="AA180" s="41"/>
      <c r="AB180" s="41"/>
      <c r="AC180" s="41"/>
      <c r="AD180" s="43"/>
      <c r="AE180" s="6"/>
      <c r="AF180" s="44"/>
      <c r="AG180" s="44"/>
      <c r="AH180" s="44"/>
      <c r="AI180" s="44"/>
      <c r="AJ180" s="44"/>
      <c r="AK180" s="44"/>
      <c r="AL180" s="44"/>
      <c r="AM180" s="44"/>
    </row>
    <row r="181" spans="1:39" ht="15">
      <c r="A181" s="43"/>
      <c r="B181" s="69"/>
      <c r="C181" s="70"/>
      <c r="D181" s="155"/>
      <c r="E181" s="155"/>
      <c r="F181" s="155"/>
      <c r="G181" s="6"/>
      <c r="H181" s="71"/>
      <c r="I181" s="6"/>
      <c r="J181" s="41"/>
      <c r="K181" s="41"/>
      <c r="L181" s="41"/>
      <c r="M181" s="41"/>
      <c r="N181" s="41"/>
      <c r="O181" s="44"/>
      <c r="P181" s="44"/>
      <c r="Q181" s="44"/>
      <c r="R181" s="44"/>
      <c r="S181" s="44"/>
      <c r="T181" s="44"/>
      <c r="U181" s="44"/>
      <c r="V181" s="44"/>
      <c r="W181" s="41"/>
      <c r="X181" s="41"/>
      <c r="Y181" s="41"/>
      <c r="Z181" s="41"/>
      <c r="AA181" s="41"/>
      <c r="AB181" s="41"/>
      <c r="AC181" s="41"/>
      <c r="AD181" s="43"/>
      <c r="AE181" s="6"/>
      <c r="AF181" s="44"/>
      <c r="AG181" s="44"/>
      <c r="AH181" s="44"/>
      <c r="AI181" s="44"/>
      <c r="AJ181" s="44"/>
      <c r="AK181" s="44"/>
      <c r="AL181" s="44"/>
      <c r="AM181" s="44"/>
    </row>
    <row r="182" spans="1:39" ht="15">
      <c r="A182" s="43"/>
      <c r="B182" s="69"/>
      <c r="C182" s="70"/>
      <c r="D182" s="155"/>
      <c r="E182" s="155"/>
      <c r="F182" s="155"/>
      <c r="G182" s="6"/>
      <c r="H182" s="71"/>
      <c r="I182" s="6"/>
      <c r="J182" s="41"/>
      <c r="K182" s="41"/>
      <c r="L182" s="41"/>
      <c r="M182" s="41"/>
      <c r="N182" s="41"/>
      <c r="O182" s="44"/>
      <c r="P182" s="44"/>
      <c r="Q182" s="44"/>
      <c r="R182" s="44"/>
      <c r="S182" s="44"/>
      <c r="T182" s="44"/>
      <c r="U182" s="44"/>
      <c r="V182" s="44"/>
      <c r="W182" s="41"/>
      <c r="X182" s="41"/>
      <c r="Y182" s="41"/>
      <c r="Z182" s="41"/>
      <c r="AA182" s="41"/>
      <c r="AB182" s="41"/>
      <c r="AC182" s="41"/>
      <c r="AD182" s="43"/>
      <c r="AE182" s="6"/>
      <c r="AF182" s="44"/>
      <c r="AG182" s="44"/>
      <c r="AH182" s="44"/>
      <c r="AI182" s="44"/>
      <c r="AJ182" s="44"/>
      <c r="AK182" s="44"/>
      <c r="AL182" s="44"/>
      <c r="AM182" s="44"/>
    </row>
    <row r="183" spans="1:39" ht="15">
      <c r="A183" s="43"/>
      <c r="B183" s="69"/>
      <c r="C183" s="41"/>
      <c r="D183" s="179"/>
      <c r="E183" s="179"/>
      <c r="F183" s="155"/>
      <c r="G183" s="44"/>
      <c r="H183" s="72"/>
      <c r="I183" s="6"/>
      <c r="J183" s="41"/>
      <c r="K183" s="41"/>
      <c r="L183" s="41"/>
      <c r="M183" s="41"/>
      <c r="N183" s="41"/>
      <c r="O183" s="44"/>
      <c r="P183" s="44"/>
      <c r="Q183" s="44"/>
      <c r="R183" s="44"/>
      <c r="S183" s="44"/>
      <c r="T183" s="44"/>
      <c r="U183" s="44"/>
      <c r="V183" s="44"/>
      <c r="W183" s="41"/>
      <c r="X183" s="41"/>
      <c r="Y183" s="41"/>
      <c r="Z183" s="41"/>
      <c r="AA183" s="41"/>
      <c r="AB183" s="41"/>
      <c r="AC183" s="41"/>
      <c r="AD183" s="43"/>
      <c r="AE183" s="6"/>
      <c r="AF183" s="44"/>
      <c r="AG183" s="44"/>
      <c r="AH183" s="44"/>
      <c r="AI183" s="44"/>
      <c r="AJ183" s="44"/>
      <c r="AK183" s="44"/>
      <c r="AL183" s="44"/>
      <c r="AM183" s="44"/>
    </row>
    <row r="184" spans="1:39" ht="15">
      <c r="A184" s="73"/>
      <c r="B184" s="8"/>
      <c r="C184" s="70"/>
      <c r="D184" s="155"/>
      <c r="E184" s="155"/>
      <c r="F184" s="155"/>
      <c r="G184" s="6"/>
      <c r="H184" s="71"/>
      <c r="I184" s="6"/>
      <c r="J184" s="41"/>
      <c r="K184" s="41"/>
      <c r="L184" s="41"/>
      <c r="M184" s="41"/>
      <c r="N184" s="41"/>
      <c r="O184" s="6"/>
      <c r="P184" s="6"/>
      <c r="Q184" s="6"/>
      <c r="R184" s="6"/>
      <c r="S184" s="6"/>
      <c r="T184" s="6"/>
      <c r="U184" s="6"/>
      <c r="V184" s="6"/>
      <c r="W184" s="6"/>
      <c r="X184" s="6"/>
      <c r="Y184" s="41"/>
      <c r="Z184" s="41"/>
      <c r="AA184" s="41"/>
      <c r="AB184" s="41"/>
      <c r="AC184" s="41"/>
      <c r="AD184" s="43"/>
      <c r="AE184" s="6"/>
      <c r="AF184" s="6"/>
      <c r="AG184" s="44"/>
      <c r="AH184" s="6"/>
      <c r="AI184" s="6"/>
      <c r="AJ184" s="6"/>
      <c r="AK184" s="6"/>
      <c r="AL184" s="6"/>
      <c r="AM184" s="44"/>
    </row>
    <row r="185" spans="1:39" ht="15">
      <c r="A185" s="43"/>
      <c r="B185" s="69"/>
      <c r="C185" s="70"/>
      <c r="D185" s="155"/>
      <c r="E185" s="155"/>
      <c r="F185" s="155"/>
      <c r="G185" s="6"/>
      <c r="H185" s="71"/>
      <c r="I185" s="6"/>
      <c r="J185" s="41"/>
      <c r="K185" s="41"/>
      <c r="L185" s="41"/>
      <c r="M185" s="41"/>
      <c r="N185" s="41"/>
      <c r="O185" s="41"/>
      <c r="P185" s="41"/>
      <c r="Q185" s="41"/>
      <c r="R185" s="41"/>
      <c r="S185" s="41"/>
      <c r="T185" s="41"/>
      <c r="U185" s="41"/>
      <c r="V185" s="41"/>
      <c r="W185" s="41"/>
      <c r="X185" s="41"/>
      <c r="Y185" s="41"/>
      <c r="Z185" s="41"/>
      <c r="AA185" s="6"/>
      <c r="AB185" s="6"/>
      <c r="AC185" s="6"/>
      <c r="AD185" s="43"/>
      <c r="AE185" s="6"/>
      <c r="AF185" s="44"/>
      <c r="AG185" s="44"/>
      <c r="AH185" s="44"/>
      <c r="AI185" s="44"/>
      <c r="AJ185" s="44"/>
      <c r="AK185" s="44"/>
      <c r="AL185" s="44"/>
      <c r="AM185" s="44"/>
    </row>
    <row r="186" spans="1:39" ht="15">
      <c r="A186" s="43"/>
      <c r="B186" s="69"/>
      <c r="C186" s="70"/>
      <c r="D186" s="155"/>
      <c r="E186" s="155"/>
      <c r="F186" s="155"/>
      <c r="G186" s="6"/>
      <c r="H186" s="71"/>
      <c r="I186" s="6"/>
      <c r="J186" s="41"/>
      <c r="K186" s="41"/>
      <c r="L186" s="41"/>
      <c r="M186" s="41"/>
      <c r="N186" s="41"/>
      <c r="O186" s="6"/>
      <c r="P186" s="6"/>
      <c r="Q186" s="6"/>
      <c r="R186" s="6"/>
      <c r="S186" s="6"/>
      <c r="T186" s="6"/>
      <c r="U186" s="6"/>
      <c r="V186" s="6"/>
      <c r="W186" s="41"/>
      <c r="X186" s="41"/>
      <c r="Y186" s="41"/>
      <c r="Z186" s="41"/>
      <c r="AA186" s="41"/>
      <c r="AB186" s="41"/>
      <c r="AC186" s="41"/>
      <c r="AD186" s="43"/>
      <c r="AE186" s="6"/>
      <c r="AF186" s="44"/>
      <c r="AG186" s="44"/>
      <c r="AH186" s="44"/>
      <c r="AI186" s="44"/>
      <c r="AJ186" s="44"/>
      <c r="AK186" s="44"/>
      <c r="AL186" s="44"/>
      <c r="AM186" s="44"/>
    </row>
    <row r="187" spans="1:39" ht="15">
      <c r="A187" s="43"/>
      <c r="B187" s="69"/>
      <c r="C187" s="70"/>
      <c r="D187" s="155"/>
      <c r="E187" s="155"/>
      <c r="F187" s="155"/>
      <c r="G187" s="6"/>
      <c r="H187" s="71"/>
      <c r="I187" s="6"/>
      <c r="J187" s="41"/>
      <c r="K187" s="41"/>
      <c r="L187" s="41"/>
      <c r="M187" s="41"/>
      <c r="N187" s="6"/>
      <c r="O187" s="41"/>
      <c r="P187" s="41"/>
      <c r="Q187" s="41"/>
      <c r="R187" s="41"/>
      <c r="S187" s="41"/>
      <c r="T187" s="41"/>
      <c r="U187" s="41"/>
      <c r="V187" s="41"/>
      <c r="W187" s="41"/>
      <c r="X187" s="41"/>
      <c r="Y187" s="41"/>
      <c r="Z187" s="41"/>
      <c r="AA187" s="41"/>
      <c r="AB187" s="41"/>
      <c r="AC187" s="41"/>
      <c r="AD187" s="43"/>
      <c r="AE187" s="6"/>
      <c r="AF187" s="44"/>
      <c r="AG187" s="44"/>
      <c r="AH187" s="44"/>
      <c r="AI187" s="44"/>
      <c r="AJ187" s="44"/>
      <c r="AK187" s="44"/>
      <c r="AL187" s="44"/>
      <c r="AM187" s="44"/>
    </row>
    <row r="188" spans="1:39" ht="15">
      <c r="A188" s="43"/>
      <c r="B188" s="69"/>
      <c r="C188" s="84"/>
      <c r="D188" s="179"/>
      <c r="E188" s="179"/>
      <c r="F188" s="155"/>
      <c r="G188" s="44"/>
      <c r="H188" s="72"/>
      <c r="I188" s="6"/>
      <c r="J188" s="41"/>
      <c r="K188" s="41"/>
      <c r="L188" s="41"/>
      <c r="M188" s="41"/>
      <c r="N188" s="44"/>
      <c r="O188" s="41"/>
      <c r="P188" s="41"/>
      <c r="Q188" s="41"/>
      <c r="R188" s="41"/>
      <c r="S188" s="41"/>
      <c r="T188" s="41"/>
      <c r="U188" s="41"/>
      <c r="V188" s="41"/>
      <c r="W188" s="41"/>
      <c r="X188" s="41"/>
      <c r="Y188" s="41"/>
      <c r="Z188" s="41"/>
      <c r="AA188" s="41"/>
      <c r="AB188" s="41"/>
      <c r="AC188" s="41"/>
      <c r="AD188" s="43"/>
      <c r="AE188" s="6"/>
      <c r="AF188" s="44"/>
      <c r="AG188" s="44"/>
      <c r="AH188" s="44"/>
      <c r="AI188" s="44"/>
      <c r="AJ188" s="44"/>
      <c r="AK188" s="44"/>
      <c r="AL188" s="44"/>
      <c r="AM188" s="44"/>
    </row>
    <row r="189" spans="1:39" ht="15">
      <c r="A189" s="43"/>
      <c r="B189" s="69"/>
      <c r="C189" s="41"/>
      <c r="D189" s="179"/>
      <c r="E189" s="179"/>
      <c r="F189" s="155"/>
      <c r="G189" s="44"/>
      <c r="H189" s="72"/>
      <c r="I189" s="6"/>
      <c r="J189" s="41"/>
      <c r="K189" s="41"/>
      <c r="L189" s="41"/>
      <c r="M189" s="41"/>
      <c r="N189" s="44"/>
      <c r="O189" s="41"/>
      <c r="P189" s="41"/>
      <c r="Q189" s="41"/>
      <c r="R189" s="41"/>
      <c r="S189" s="41"/>
      <c r="T189" s="41"/>
      <c r="U189" s="41"/>
      <c r="V189" s="41"/>
      <c r="W189" s="41"/>
      <c r="X189" s="41"/>
      <c r="Y189" s="41"/>
      <c r="Z189" s="41"/>
      <c r="AA189" s="41"/>
      <c r="AB189" s="41"/>
      <c r="AC189" s="41"/>
      <c r="AD189" s="43"/>
      <c r="AE189" s="6"/>
      <c r="AF189" s="44"/>
      <c r="AG189" s="44"/>
      <c r="AH189" s="44"/>
      <c r="AI189" s="44"/>
      <c r="AJ189" s="44"/>
      <c r="AK189" s="44"/>
      <c r="AL189" s="44"/>
      <c r="AM189" s="44"/>
    </row>
    <row r="190" spans="1:39" ht="15">
      <c r="A190" s="73"/>
      <c r="B190" s="8"/>
      <c r="C190" s="70"/>
      <c r="D190" s="155"/>
      <c r="E190" s="155"/>
      <c r="F190" s="155"/>
      <c r="G190" s="6"/>
      <c r="H190" s="71"/>
      <c r="I190" s="6"/>
      <c r="J190" s="41"/>
      <c r="K190" s="41"/>
      <c r="L190" s="41"/>
      <c r="M190" s="41"/>
      <c r="N190" s="41"/>
      <c r="O190" s="6"/>
      <c r="P190" s="6"/>
      <c r="Q190" s="6"/>
      <c r="R190" s="6"/>
      <c r="S190" s="6"/>
      <c r="T190" s="6"/>
      <c r="U190" s="6"/>
      <c r="V190" s="6"/>
      <c r="W190" s="6"/>
      <c r="X190" s="6"/>
      <c r="Y190" s="41"/>
      <c r="Z190" s="41"/>
      <c r="AA190" s="41"/>
      <c r="AB190" s="41"/>
      <c r="AC190" s="41"/>
      <c r="AD190" s="43"/>
      <c r="AE190" s="6"/>
      <c r="AF190" s="6"/>
      <c r="AG190" s="6"/>
      <c r="AH190" s="44"/>
      <c r="AI190" s="6"/>
      <c r="AJ190" s="6"/>
      <c r="AK190" s="6"/>
      <c r="AL190" s="6"/>
      <c r="AM190" s="44"/>
    </row>
    <row r="191" spans="1:39" ht="15">
      <c r="A191" s="43"/>
      <c r="B191" s="69"/>
      <c r="C191" s="70"/>
      <c r="D191" s="155"/>
      <c r="E191" s="155"/>
      <c r="F191" s="155"/>
      <c r="G191" s="6"/>
      <c r="H191" s="71"/>
      <c r="I191" s="6"/>
      <c r="J191" s="41"/>
      <c r="K191" s="41"/>
      <c r="L191" s="41"/>
      <c r="M191" s="41"/>
      <c r="N191" s="41"/>
      <c r="O191" s="41"/>
      <c r="P191" s="41"/>
      <c r="Q191" s="6"/>
      <c r="R191" s="41"/>
      <c r="S191" s="41"/>
      <c r="T191" s="41"/>
      <c r="U191" s="41"/>
      <c r="V191" s="41"/>
      <c r="W191" s="41"/>
      <c r="X191" s="41"/>
      <c r="Y191" s="41"/>
      <c r="Z191" s="41"/>
      <c r="AA191" s="41"/>
      <c r="AB191" s="41"/>
      <c r="AC191" s="41"/>
      <c r="AD191" s="43"/>
      <c r="AE191" s="6"/>
      <c r="AF191" s="44"/>
      <c r="AG191" s="44"/>
      <c r="AH191" s="44"/>
      <c r="AI191" s="44"/>
      <c r="AJ191" s="44"/>
      <c r="AK191" s="44"/>
      <c r="AL191" s="44"/>
      <c r="AM191" s="44"/>
    </row>
    <row r="192" spans="1:39" ht="15">
      <c r="A192" s="43"/>
      <c r="B192" s="69"/>
      <c r="C192" s="70"/>
      <c r="D192" s="155"/>
      <c r="E192" s="155"/>
      <c r="F192" s="155"/>
      <c r="G192" s="6"/>
      <c r="H192" s="71"/>
      <c r="I192" s="6"/>
      <c r="J192" s="41"/>
      <c r="K192" s="41"/>
      <c r="L192" s="41"/>
      <c r="M192" s="6"/>
      <c r="N192" s="6"/>
      <c r="O192" s="41"/>
      <c r="P192" s="41"/>
      <c r="Q192" s="41"/>
      <c r="R192" s="41"/>
      <c r="S192" s="41"/>
      <c r="T192" s="41"/>
      <c r="U192" s="41"/>
      <c r="V192" s="41"/>
      <c r="W192" s="41"/>
      <c r="X192" s="41"/>
      <c r="Y192" s="41"/>
      <c r="Z192" s="41"/>
      <c r="AA192" s="41"/>
      <c r="AB192" s="41"/>
      <c r="AC192" s="41"/>
      <c r="AD192" s="43"/>
      <c r="AE192" s="6"/>
      <c r="AF192" s="44"/>
      <c r="AG192" s="44"/>
      <c r="AH192" s="44"/>
      <c r="AI192" s="44"/>
      <c r="AJ192" s="44"/>
      <c r="AK192" s="44"/>
      <c r="AL192" s="44"/>
      <c r="AM192" s="44"/>
    </row>
    <row r="193" spans="1:39" ht="15">
      <c r="A193" s="43"/>
      <c r="B193" s="69"/>
      <c r="C193" s="70"/>
      <c r="D193" s="155"/>
      <c r="E193" s="155"/>
      <c r="F193" s="155"/>
      <c r="G193" s="6"/>
      <c r="H193" s="71"/>
      <c r="I193" s="6"/>
      <c r="J193" s="41"/>
      <c r="K193" s="41"/>
      <c r="L193" s="41"/>
      <c r="M193" s="41"/>
      <c r="N193" s="41"/>
      <c r="O193" s="41"/>
      <c r="P193" s="41"/>
      <c r="Q193" s="41"/>
      <c r="R193" s="41"/>
      <c r="S193" s="41"/>
      <c r="T193" s="41"/>
      <c r="U193" s="41"/>
      <c r="V193" s="41"/>
      <c r="W193" s="41"/>
      <c r="X193" s="41"/>
      <c r="Y193" s="41"/>
      <c r="Z193" s="6"/>
      <c r="AA193" s="6"/>
      <c r="AB193" s="6"/>
      <c r="AC193" s="6"/>
      <c r="AD193" s="43"/>
      <c r="AE193" s="6"/>
      <c r="AF193" s="44"/>
      <c r="AG193" s="44"/>
      <c r="AH193" s="44"/>
      <c r="AI193" s="44"/>
      <c r="AJ193" s="44"/>
      <c r="AK193" s="44"/>
      <c r="AL193" s="44"/>
      <c r="AM193" s="44"/>
    </row>
    <row r="194" spans="1:39" ht="15">
      <c r="A194" s="43"/>
      <c r="B194" s="69"/>
      <c r="C194" s="70"/>
      <c r="D194" s="155"/>
      <c r="E194" s="155"/>
      <c r="F194" s="155"/>
      <c r="G194" s="6"/>
      <c r="H194" s="71"/>
      <c r="I194" s="6"/>
      <c r="J194" s="41"/>
      <c r="K194" s="41"/>
      <c r="L194" s="41"/>
      <c r="M194" s="41"/>
      <c r="N194" s="41"/>
      <c r="O194" s="41"/>
      <c r="P194" s="41"/>
      <c r="Q194" s="41"/>
      <c r="R194" s="41"/>
      <c r="S194" s="70"/>
      <c r="T194" s="70"/>
      <c r="U194" s="70"/>
      <c r="V194" s="70"/>
      <c r="W194" s="70"/>
      <c r="X194" s="70"/>
      <c r="Y194" s="70"/>
      <c r="Z194" s="70"/>
      <c r="AA194" s="70"/>
      <c r="AB194" s="44"/>
      <c r="AC194" s="44"/>
      <c r="AD194" s="43"/>
      <c r="AE194" s="6"/>
      <c r="AF194" s="44"/>
      <c r="AG194" s="44"/>
      <c r="AH194" s="44"/>
      <c r="AI194" s="44"/>
      <c r="AJ194" s="44"/>
      <c r="AK194" s="44"/>
      <c r="AL194" s="44"/>
      <c r="AM194" s="44"/>
    </row>
    <row r="195" spans="1:39" ht="15">
      <c r="A195" s="43"/>
      <c r="B195" s="69"/>
      <c r="C195" s="70"/>
      <c r="D195" s="155"/>
      <c r="E195" s="155"/>
      <c r="F195" s="155"/>
      <c r="G195" s="6"/>
      <c r="H195" s="71"/>
      <c r="I195" s="6"/>
      <c r="J195" s="41"/>
      <c r="K195" s="41"/>
      <c r="L195" s="41"/>
      <c r="M195" s="41"/>
      <c r="N195" s="41"/>
      <c r="O195" s="41"/>
      <c r="P195" s="41"/>
      <c r="Q195" s="41"/>
      <c r="R195" s="41"/>
      <c r="S195" s="70"/>
      <c r="T195" s="70"/>
      <c r="U195" s="70"/>
      <c r="V195" s="70"/>
      <c r="W195" s="70"/>
      <c r="X195" s="70"/>
      <c r="Y195" s="70"/>
      <c r="Z195" s="70"/>
      <c r="AA195" s="70"/>
      <c r="AB195" s="44"/>
      <c r="AC195" s="44"/>
      <c r="AD195" s="43"/>
      <c r="AE195" s="6"/>
      <c r="AF195" s="44"/>
      <c r="AG195" s="44"/>
      <c r="AH195" s="44"/>
      <c r="AI195" s="44"/>
      <c r="AJ195" s="44"/>
      <c r="AK195" s="44"/>
      <c r="AL195" s="44"/>
      <c r="AM195" s="44"/>
    </row>
    <row r="196" spans="1:39" ht="15">
      <c r="A196" s="43"/>
      <c r="B196" s="69"/>
      <c r="C196" s="70"/>
      <c r="D196" s="155"/>
      <c r="E196" s="155"/>
      <c r="F196" s="155"/>
      <c r="G196" s="6"/>
      <c r="H196" s="71"/>
      <c r="I196" s="6"/>
      <c r="J196" s="41"/>
      <c r="K196" s="41"/>
      <c r="L196" s="41"/>
      <c r="M196" s="41"/>
      <c r="N196" s="41"/>
      <c r="O196" s="41"/>
      <c r="P196" s="70"/>
      <c r="Q196" s="70"/>
      <c r="R196" s="70"/>
      <c r="S196" s="70"/>
      <c r="T196" s="70"/>
      <c r="U196" s="70"/>
      <c r="V196" s="70"/>
      <c r="W196" s="70"/>
      <c r="X196" s="70"/>
      <c r="Y196" s="41"/>
      <c r="Z196" s="44"/>
      <c r="AA196" s="44"/>
      <c r="AB196" s="44"/>
      <c r="AC196" s="44"/>
      <c r="AD196" s="43"/>
      <c r="AE196" s="6"/>
      <c r="AF196" s="44"/>
      <c r="AG196" s="44"/>
      <c r="AH196" s="44"/>
      <c r="AI196" s="44"/>
      <c r="AJ196" s="44"/>
      <c r="AK196" s="44"/>
      <c r="AL196" s="44"/>
      <c r="AM196" s="44"/>
    </row>
    <row r="197" spans="1:39" ht="15">
      <c r="A197" s="43"/>
      <c r="B197" s="69"/>
      <c r="C197" s="41"/>
      <c r="D197" s="179"/>
      <c r="E197" s="179"/>
      <c r="F197" s="155"/>
      <c r="G197" s="44"/>
      <c r="H197" s="72"/>
      <c r="I197" s="6"/>
      <c r="J197" s="41"/>
      <c r="K197" s="41"/>
      <c r="L197" s="41"/>
      <c r="M197" s="41"/>
      <c r="N197" s="41"/>
      <c r="O197" s="41"/>
      <c r="P197" s="41"/>
      <c r="Q197" s="41"/>
      <c r="R197" s="41"/>
      <c r="S197" s="41"/>
      <c r="T197" s="41"/>
      <c r="U197" s="41"/>
      <c r="V197" s="41"/>
      <c r="W197" s="41"/>
      <c r="X197" s="41"/>
      <c r="Y197" s="41"/>
      <c r="Z197" s="44"/>
      <c r="AA197" s="44"/>
      <c r="AB197" s="44"/>
      <c r="AC197" s="44"/>
      <c r="AD197" s="43"/>
      <c r="AE197" s="6"/>
      <c r="AF197" s="44"/>
      <c r="AG197" s="44"/>
      <c r="AH197" s="44"/>
      <c r="AI197" s="44"/>
      <c r="AJ197" s="44"/>
      <c r="AK197" s="44"/>
      <c r="AL197" s="44"/>
      <c r="AM197" s="44"/>
    </row>
    <row r="198" spans="1:39" ht="15">
      <c r="A198" s="73"/>
      <c r="B198" s="8"/>
      <c r="C198" s="70"/>
      <c r="D198" s="155"/>
      <c r="E198" s="155"/>
      <c r="F198" s="155"/>
      <c r="G198" s="6"/>
      <c r="H198" s="71"/>
      <c r="I198" s="6"/>
      <c r="J198" s="6"/>
      <c r="K198" s="6"/>
      <c r="L198" s="6"/>
      <c r="M198" s="6"/>
      <c r="N198" s="6"/>
      <c r="O198" s="6"/>
      <c r="P198" s="6"/>
      <c r="Q198" s="6"/>
      <c r="R198" s="6"/>
      <c r="S198" s="6"/>
      <c r="T198" s="41"/>
      <c r="U198" s="41"/>
      <c r="V198" s="41"/>
      <c r="W198" s="41"/>
      <c r="X198" s="41"/>
      <c r="Y198" s="41"/>
      <c r="Z198" s="41"/>
      <c r="AA198" s="41"/>
      <c r="AB198" s="41"/>
      <c r="AC198" s="41"/>
      <c r="AD198" s="43"/>
      <c r="AE198" s="6"/>
      <c r="AF198" s="6"/>
      <c r="AG198" s="44"/>
      <c r="AH198" s="44"/>
      <c r="AI198" s="6"/>
      <c r="AJ198" s="6"/>
      <c r="AK198" s="6"/>
      <c r="AL198" s="6"/>
      <c r="AM198" s="44"/>
    </row>
    <row r="199" spans="1:39" ht="15">
      <c r="A199" s="43"/>
      <c r="B199" s="69"/>
      <c r="C199" s="70"/>
      <c r="D199" s="155"/>
      <c r="E199" s="155"/>
      <c r="F199" s="155"/>
      <c r="G199" s="6"/>
      <c r="H199" s="71"/>
      <c r="I199" s="6"/>
      <c r="J199" s="41"/>
      <c r="K199" s="41"/>
      <c r="L199" s="6"/>
      <c r="M199" s="6"/>
      <c r="N199" s="6"/>
      <c r="O199" s="6"/>
      <c r="P199" s="6"/>
      <c r="Q199" s="6"/>
      <c r="R199" s="6"/>
      <c r="S199" s="6"/>
      <c r="T199" s="41"/>
      <c r="U199" s="41"/>
      <c r="V199" s="41"/>
      <c r="W199" s="41"/>
      <c r="X199" s="41"/>
      <c r="Y199" s="41"/>
      <c r="Z199" s="41"/>
      <c r="AA199" s="41"/>
      <c r="AB199" s="41"/>
      <c r="AC199" s="41"/>
      <c r="AD199" s="43"/>
      <c r="AE199" s="6"/>
      <c r="AF199" s="44"/>
      <c r="AG199" s="44"/>
      <c r="AH199" s="44"/>
      <c r="AI199" s="44"/>
      <c r="AJ199" s="44"/>
      <c r="AK199" s="44"/>
      <c r="AL199" s="44"/>
      <c r="AM199" s="44"/>
    </row>
    <row r="200" spans="1:39" ht="15">
      <c r="A200" s="43"/>
      <c r="B200" s="69"/>
      <c r="C200" s="70"/>
      <c r="D200" s="155"/>
      <c r="E200" s="155"/>
      <c r="F200" s="155"/>
      <c r="G200" s="6"/>
      <c r="H200" s="71"/>
      <c r="I200" s="6"/>
      <c r="J200" s="41"/>
      <c r="K200" s="41"/>
      <c r="L200" s="41"/>
      <c r="M200" s="41"/>
      <c r="N200" s="41"/>
      <c r="O200" s="6"/>
      <c r="P200" s="6"/>
      <c r="Q200" s="6"/>
      <c r="R200" s="6"/>
      <c r="S200" s="6"/>
      <c r="T200" s="6"/>
      <c r="U200" s="6"/>
      <c r="V200" s="6"/>
      <c r="W200" s="6"/>
      <c r="X200" s="6"/>
      <c r="Y200" s="41"/>
      <c r="Z200" s="41"/>
      <c r="AA200" s="41"/>
      <c r="AB200" s="41"/>
      <c r="AC200" s="41"/>
      <c r="AD200" s="43"/>
      <c r="AE200" s="6"/>
      <c r="AF200" s="44"/>
      <c r="AG200" s="44"/>
      <c r="AH200" s="44"/>
      <c r="AI200" s="44"/>
      <c r="AJ200" s="44"/>
      <c r="AK200" s="44"/>
      <c r="AL200" s="44"/>
      <c r="AM200" s="44"/>
    </row>
    <row r="201" spans="1:39" ht="15">
      <c r="A201" s="43"/>
      <c r="B201" s="69"/>
      <c r="C201" s="70"/>
      <c r="D201" s="155"/>
      <c r="E201" s="155"/>
      <c r="F201" s="155"/>
      <c r="G201" s="6"/>
      <c r="H201" s="71"/>
      <c r="I201" s="6"/>
      <c r="J201" s="6"/>
      <c r="K201" s="6"/>
      <c r="L201" s="6"/>
      <c r="M201" s="6"/>
      <c r="N201" s="6"/>
      <c r="O201" s="6"/>
      <c r="P201" s="6"/>
      <c r="Q201" s="6"/>
      <c r="R201" s="6"/>
      <c r="S201" s="6"/>
      <c r="T201" s="41"/>
      <c r="U201" s="41"/>
      <c r="V201" s="41"/>
      <c r="W201" s="41"/>
      <c r="X201" s="41"/>
      <c r="Y201" s="41"/>
      <c r="Z201" s="41"/>
      <c r="AA201" s="41"/>
      <c r="AB201" s="41"/>
      <c r="AC201" s="41"/>
      <c r="AD201" s="43"/>
      <c r="AE201" s="6"/>
      <c r="AF201" s="44"/>
      <c r="AG201" s="44"/>
      <c r="AH201" s="44"/>
      <c r="AI201" s="44"/>
      <c r="AJ201" s="44"/>
      <c r="AK201" s="44"/>
      <c r="AL201" s="44"/>
      <c r="AM201" s="44"/>
    </row>
    <row r="202" spans="1:39" ht="15">
      <c r="A202" s="43"/>
      <c r="B202" s="69"/>
      <c r="C202" s="70"/>
      <c r="D202" s="155"/>
      <c r="E202" s="155"/>
      <c r="F202" s="155"/>
      <c r="G202" s="6"/>
      <c r="H202" s="71"/>
      <c r="I202" s="6"/>
      <c r="J202" s="41"/>
      <c r="K202" s="41"/>
      <c r="L202" s="6"/>
      <c r="M202" s="6"/>
      <c r="N202" s="6"/>
      <c r="O202" s="6"/>
      <c r="P202" s="6"/>
      <c r="Q202" s="6"/>
      <c r="R202" s="6"/>
      <c r="S202" s="6"/>
      <c r="T202" s="41"/>
      <c r="U202" s="41"/>
      <c r="V202" s="41"/>
      <c r="W202" s="41"/>
      <c r="X202" s="41"/>
      <c r="Y202" s="41"/>
      <c r="Z202" s="41"/>
      <c r="AA202" s="41"/>
      <c r="AB202" s="41"/>
      <c r="AC202" s="41"/>
      <c r="AD202" s="43"/>
      <c r="AE202" s="6"/>
      <c r="AF202" s="44"/>
      <c r="AG202" s="44"/>
      <c r="AH202" s="44"/>
      <c r="AI202" s="44"/>
      <c r="AJ202" s="44"/>
      <c r="AK202" s="44"/>
      <c r="AL202" s="44"/>
      <c r="AM202" s="44"/>
    </row>
    <row r="203" spans="1:39" ht="15">
      <c r="A203" s="43"/>
      <c r="B203" s="69"/>
      <c r="C203" s="70"/>
      <c r="D203" s="155"/>
      <c r="E203" s="155"/>
      <c r="F203" s="155"/>
      <c r="G203" s="6"/>
      <c r="H203" s="71"/>
      <c r="I203" s="6"/>
      <c r="J203" s="41"/>
      <c r="K203" s="41"/>
      <c r="L203" s="41"/>
      <c r="M203" s="41"/>
      <c r="N203" s="41"/>
      <c r="O203" s="6"/>
      <c r="P203" s="6"/>
      <c r="Q203" s="6"/>
      <c r="R203" s="6"/>
      <c r="S203" s="6"/>
      <c r="T203" s="6"/>
      <c r="U203" s="6"/>
      <c r="V203" s="6"/>
      <c r="W203" s="6"/>
      <c r="X203" s="6"/>
      <c r="Y203" s="41"/>
      <c r="Z203" s="41"/>
      <c r="AA203" s="41"/>
      <c r="AB203" s="41"/>
      <c r="AC203" s="41"/>
      <c r="AD203" s="43"/>
      <c r="AE203" s="6"/>
      <c r="AF203" s="44"/>
      <c r="AG203" s="44"/>
      <c r="AH203" s="44"/>
      <c r="AI203" s="44"/>
      <c r="AJ203" s="44"/>
      <c r="AK203" s="44"/>
      <c r="AL203" s="44"/>
      <c r="AM203" s="44"/>
    </row>
    <row r="204" spans="1:39" ht="15">
      <c r="A204" s="43"/>
      <c r="B204" s="69"/>
      <c r="C204" s="70"/>
      <c r="D204" s="155"/>
      <c r="E204" s="155"/>
      <c r="F204" s="155"/>
      <c r="G204" s="6"/>
      <c r="H204" s="71"/>
      <c r="I204" s="6"/>
      <c r="J204" s="6"/>
      <c r="K204" s="6"/>
      <c r="L204" s="6"/>
      <c r="M204" s="6"/>
      <c r="N204" s="6"/>
      <c r="O204" s="6"/>
      <c r="P204" s="6"/>
      <c r="Q204" s="6"/>
      <c r="R204" s="6"/>
      <c r="S204" s="6"/>
      <c r="T204" s="6"/>
      <c r="U204" s="6"/>
      <c r="V204" s="6"/>
      <c r="W204" s="41"/>
      <c r="X204" s="41"/>
      <c r="Y204" s="41"/>
      <c r="Z204" s="41"/>
      <c r="AA204" s="41"/>
      <c r="AB204" s="41"/>
      <c r="AC204" s="41"/>
      <c r="AD204" s="43"/>
      <c r="AE204" s="6"/>
      <c r="AF204" s="44"/>
      <c r="AG204" s="44"/>
      <c r="AH204" s="44"/>
      <c r="AI204" s="44"/>
      <c r="AJ204" s="44"/>
      <c r="AK204" s="44"/>
      <c r="AL204" s="44"/>
      <c r="AM204" s="44"/>
    </row>
    <row r="205" spans="1:39" ht="15">
      <c r="A205" s="43"/>
      <c r="B205" s="69"/>
      <c r="C205" s="70"/>
      <c r="D205" s="155"/>
      <c r="E205" s="155"/>
      <c r="F205" s="155"/>
      <c r="G205" s="6"/>
      <c r="H205" s="71"/>
      <c r="I205" s="6"/>
      <c r="J205" s="41"/>
      <c r="K205" s="41"/>
      <c r="L205" s="41"/>
      <c r="M205" s="41"/>
      <c r="N205" s="41"/>
      <c r="O205" s="6"/>
      <c r="P205" s="6"/>
      <c r="Q205" s="6"/>
      <c r="R205" s="6"/>
      <c r="S205" s="6"/>
      <c r="T205" s="6"/>
      <c r="U205" s="6"/>
      <c r="V205" s="6"/>
      <c r="W205" s="41"/>
      <c r="X205" s="41"/>
      <c r="Y205" s="41"/>
      <c r="Z205" s="41"/>
      <c r="AA205" s="41"/>
      <c r="AB205" s="41"/>
      <c r="AC205" s="41"/>
      <c r="AD205" s="43"/>
      <c r="AE205" s="6"/>
      <c r="AF205" s="44"/>
      <c r="AG205" s="44"/>
      <c r="AH205" s="44"/>
      <c r="AI205" s="44"/>
      <c r="AJ205" s="44"/>
      <c r="AK205" s="44"/>
      <c r="AL205" s="44"/>
      <c r="AM205" s="44"/>
    </row>
    <row r="206" spans="1:39" ht="15">
      <c r="A206" s="43"/>
      <c r="B206" s="69"/>
      <c r="C206" s="70"/>
      <c r="D206" s="155"/>
      <c r="E206" s="155"/>
      <c r="F206" s="155"/>
      <c r="G206" s="6"/>
      <c r="H206" s="71"/>
      <c r="I206" s="6"/>
      <c r="J206" s="41"/>
      <c r="K206" s="41"/>
      <c r="L206" s="41"/>
      <c r="M206" s="41"/>
      <c r="N206" s="41"/>
      <c r="O206" s="6"/>
      <c r="P206" s="6"/>
      <c r="Q206" s="6"/>
      <c r="R206" s="6"/>
      <c r="S206" s="6"/>
      <c r="T206" s="6"/>
      <c r="U206" s="6"/>
      <c r="V206" s="6"/>
      <c r="W206" s="41"/>
      <c r="X206" s="41"/>
      <c r="Y206" s="41"/>
      <c r="Z206" s="41"/>
      <c r="AA206" s="41"/>
      <c r="AB206" s="41"/>
      <c r="AC206" s="41"/>
      <c r="AD206" s="43"/>
      <c r="AE206" s="6"/>
      <c r="AF206" s="44"/>
      <c r="AG206" s="44"/>
      <c r="AH206" s="44"/>
      <c r="AI206" s="44"/>
      <c r="AJ206" s="44"/>
      <c r="AK206" s="44"/>
      <c r="AL206" s="44"/>
      <c r="AM206" s="44"/>
    </row>
    <row r="207" spans="1:39" ht="15">
      <c r="A207" s="43"/>
      <c r="B207" s="69"/>
      <c r="C207" s="70"/>
      <c r="D207" s="155"/>
      <c r="E207" s="155"/>
      <c r="F207" s="155"/>
      <c r="G207" s="6"/>
      <c r="H207" s="71"/>
      <c r="I207" s="6"/>
      <c r="J207" s="41"/>
      <c r="K207" s="41"/>
      <c r="L207" s="41"/>
      <c r="M207" s="41"/>
      <c r="N207" s="6"/>
      <c r="O207" s="41"/>
      <c r="P207" s="41"/>
      <c r="Q207" s="41"/>
      <c r="R207" s="41"/>
      <c r="S207" s="41"/>
      <c r="T207" s="41"/>
      <c r="U207" s="41"/>
      <c r="V207" s="41"/>
      <c r="W207" s="41"/>
      <c r="X207" s="41"/>
      <c r="Y207" s="41"/>
      <c r="Z207" s="41"/>
      <c r="AA207" s="41"/>
      <c r="AB207" s="41"/>
      <c r="AC207" s="41"/>
      <c r="AD207" s="43"/>
      <c r="AE207" s="6"/>
      <c r="AF207" s="44"/>
      <c r="AG207" s="44"/>
      <c r="AH207" s="44"/>
      <c r="AI207" s="44"/>
      <c r="AJ207" s="44"/>
      <c r="AK207" s="44"/>
      <c r="AL207" s="44"/>
      <c r="AM207" s="44"/>
    </row>
    <row r="208" spans="1:39" ht="15">
      <c r="A208" s="43"/>
      <c r="B208" s="69"/>
      <c r="C208" s="70"/>
      <c r="D208" s="155"/>
      <c r="E208" s="155"/>
      <c r="F208" s="155"/>
      <c r="G208" s="6"/>
      <c r="H208" s="71"/>
      <c r="I208" s="6"/>
      <c r="J208" s="41"/>
      <c r="K208" s="41"/>
      <c r="L208" s="41"/>
      <c r="M208" s="41"/>
      <c r="N208" s="44"/>
      <c r="O208" s="41"/>
      <c r="P208" s="41"/>
      <c r="Q208" s="41"/>
      <c r="R208" s="41"/>
      <c r="S208" s="41"/>
      <c r="T208" s="41"/>
      <c r="U208" s="41"/>
      <c r="V208" s="41"/>
      <c r="W208" s="41"/>
      <c r="X208" s="41"/>
      <c r="Y208" s="41"/>
      <c r="Z208" s="41"/>
      <c r="AA208" s="41"/>
      <c r="AB208" s="41"/>
      <c r="AC208" s="41"/>
      <c r="AD208" s="43"/>
      <c r="AE208" s="6"/>
      <c r="AF208" s="44"/>
      <c r="AG208" s="44"/>
      <c r="AH208" s="44"/>
      <c r="AI208" s="44"/>
      <c r="AJ208" s="44"/>
      <c r="AK208" s="44"/>
      <c r="AL208" s="44"/>
      <c r="AM208" s="44"/>
    </row>
    <row r="209" spans="1:39" ht="15">
      <c r="A209" s="43"/>
      <c r="B209" s="69"/>
      <c r="C209" s="70"/>
      <c r="D209" s="184"/>
      <c r="E209" s="184"/>
      <c r="F209" s="155"/>
      <c r="G209" s="87"/>
      <c r="H209" s="83"/>
      <c r="I209" s="6"/>
      <c r="J209" s="41"/>
      <c r="K209" s="41"/>
      <c r="L209" s="41"/>
      <c r="M209" s="41"/>
      <c r="N209" s="44"/>
      <c r="O209" s="41"/>
      <c r="P209" s="41"/>
      <c r="Q209" s="41"/>
      <c r="R209" s="41"/>
      <c r="S209" s="41"/>
      <c r="T209" s="41"/>
      <c r="U209" s="41"/>
      <c r="V209" s="41"/>
      <c r="W209" s="41"/>
      <c r="X209" s="41"/>
      <c r="Y209" s="41"/>
      <c r="Z209" s="41"/>
      <c r="AA209" s="41"/>
      <c r="AB209" s="41"/>
      <c r="AC209" s="41"/>
      <c r="AD209" s="43"/>
      <c r="AE209" s="6"/>
      <c r="AF209" s="44"/>
      <c r="AG209" s="44"/>
      <c r="AH209" s="44"/>
      <c r="AI209" s="44"/>
      <c r="AJ209" s="44"/>
      <c r="AK209" s="44"/>
      <c r="AL209" s="44"/>
      <c r="AM209" s="44"/>
    </row>
    <row r="210" spans="1:39" ht="15">
      <c r="A210" s="43"/>
      <c r="B210" s="69"/>
      <c r="C210" s="41"/>
      <c r="D210" s="179"/>
      <c r="E210" s="179"/>
      <c r="F210" s="155"/>
      <c r="G210" s="44"/>
      <c r="H210" s="72"/>
      <c r="I210" s="6"/>
      <c r="J210" s="41"/>
      <c r="K210" s="41"/>
      <c r="L210" s="41"/>
      <c r="M210" s="41"/>
      <c r="N210" s="44"/>
      <c r="O210" s="41"/>
      <c r="P210" s="41"/>
      <c r="Q210" s="41"/>
      <c r="R210" s="41"/>
      <c r="S210" s="41"/>
      <c r="T210" s="41"/>
      <c r="U210" s="41"/>
      <c r="V210" s="41"/>
      <c r="W210" s="41"/>
      <c r="X210" s="41"/>
      <c r="Y210" s="41"/>
      <c r="Z210" s="41"/>
      <c r="AA210" s="41"/>
      <c r="AB210" s="41"/>
      <c r="AC210" s="41"/>
      <c r="AD210" s="43"/>
      <c r="AE210" s="6"/>
      <c r="AF210" s="44"/>
      <c r="AG210" s="44"/>
      <c r="AH210" s="44"/>
      <c r="AI210" s="44"/>
      <c r="AJ210" s="44"/>
      <c r="AK210" s="44"/>
      <c r="AL210" s="44"/>
      <c r="AM210" s="44"/>
    </row>
    <row r="211" spans="1:39" ht="15">
      <c r="A211" s="73"/>
      <c r="B211" s="8"/>
      <c r="C211" s="70"/>
      <c r="D211" s="155"/>
      <c r="E211" s="155"/>
      <c r="F211" s="155"/>
      <c r="G211" s="6"/>
      <c r="H211" s="71"/>
      <c r="I211" s="6"/>
      <c r="J211" s="41"/>
      <c r="K211" s="41"/>
      <c r="L211" s="41"/>
      <c r="M211" s="41"/>
      <c r="N211" s="41"/>
      <c r="O211" s="6"/>
      <c r="P211" s="6"/>
      <c r="Q211" s="6"/>
      <c r="R211" s="6"/>
      <c r="S211" s="6"/>
      <c r="T211" s="6"/>
      <c r="U211" s="6"/>
      <c r="V211" s="6"/>
      <c r="W211" s="6"/>
      <c r="X211" s="6"/>
      <c r="Y211" s="41"/>
      <c r="Z211" s="41"/>
      <c r="AA211" s="41"/>
      <c r="AB211" s="41"/>
      <c r="AC211" s="41"/>
      <c r="AD211" s="43"/>
      <c r="AE211" s="6"/>
      <c r="AF211" s="6"/>
      <c r="AG211" s="44"/>
      <c r="AH211" s="6"/>
      <c r="AI211" s="6"/>
      <c r="AJ211" s="6"/>
      <c r="AK211" s="6"/>
      <c r="AL211" s="6"/>
      <c r="AM211" s="44"/>
    </row>
    <row r="212" spans="1:39" ht="15">
      <c r="A212" s="43"/>
      <c r="B212" s="69"/>
      <c r="C212" s="70"/>
      <c r="D212" s="155"/>
      <c r="E212" s="155"/>
      <c r="F212" s="155"/>
      <c r="G212" s="6"/>
      <c r="H212" s="71"/>
      <c r="I212" s="6"/>
      <c r="J212" s="41"/>
      <c r="K212" s="41"/>
      <c r="L212" s="41"/>
      <c r="M212" s="41"/>
      <c r="N212" s="41"/>
      <c r="O212" s="41"/>
      <c r="P212" s="41"/>
      <c r="Q212" s="41"/>
      <c r="R212" s="6"/>
      <c r="S212" s="6"/>
      <c r="T212" s="6"/>
      <c r="U212" s="6"/>
      <c r="V212" s="6"/>
      <c r="W212" s="6"/>
      <c r="X212" s="6"/>
      <c r="Y212" s="6"/>
      <c r="Z212" s="6"/>
      <c r="AA212" s="6"/>
      <c r="AB212" s="41"/>
      <c r="AC212" s="41"/>
      <c r="AD212" s="43"/>
      <c r="AE212" s="6"/>
      <c r="AF212" s="44"/>
      <c r="AG212" s="44"/>
      <c r="AH212" s="44"/>
      <c r="AI212" s="44"/>
      <c r="AJ212" s="44"/>
      <c r="AK212" s="44"/>
      <c r="AL212" s="44"/>
      <c r="AM212" s="44"/>
    </row>
    <row r="213" spans="1:39" ht="15">
      <c r="A213" s="43"/>
      <c r="B213" s="69"/>
      <c r="C213" s="70"/>
      <c r="D213" s="155"/>
      <c r="E213" s="155"/>
      <c r="F213" s="155"/>
      <c r="G213" s="6"/>
      <c r="H213" s="71"/>
      <c r="I213" s="6"/>
      <c r="J213" s="41"/>
      <c r="K213" s="41"/>
      <c r="L213" s="41"/>
      <c r="M213" s="41"/>
      <c r="N213" s="41"/>
      <c r="O213" s="41"/>
      <c r="P213" s="41"/>
      <c r="Q213" s="41"/>
      <c r="R213" s="41"/>
      <c r="S213" s="41"/>
      <c r="T213" s="41"/>
      <c r="U213" s="41"/>
      <c r="V213" s="41"/>
      <c r="W213" s="41"/>
      <c r="X213" s="6"/>
      <c r="Y213" s="6"/>
      <c r="Z213" s="6"/>
      <c r="AA213" s="6"/>
      <c r="AB213" s="41"/>
      <c r="AC213" s="41"/>
      <c r="AD213" s="43"/>
      <c r="AE213" s="6"/>
      <c r="AF213" s="44"/>
      <c r="AG213" s="44"/>
      <c r="AH213" s="44"/>
      <c r="AI213" s="44"/>
      <c r="AJ213" s="44"/>
      <c r="AK213" s="44"/>
      <c r="AL213" s="44"/>
      <c r="AM213" s="44"/>
    </row>
    <row r="214" spans="1:39" ht="15">
      <c r="A214" s="43"/>
      <c r="B214" s="69"/>
      <c r="C214" s="70"/>
      <c r="D214" s="155"/>
      <c r="E214" s="155"/>
      <c r="F214" s="155"/>
      <c r="G214" s="6"/>
      <c r="H214" s="71"/>
      <c r="I214" s="6"/>
      <c r="J214" s="41"/>
      <c r="K214" s="41"/>
      <c r="L214" s="41"/>
      <c r="M214" s="41"/>
      <c r="N214" s="41"/>
      <c r="O214" s="41"/>
      <c r="P214" s="41"/>
      <c r="Q214" s="41"/>
      <c r="R214" s="41"/>
      <c r="S214" s="41"/>
      <c r="T214" s="41"/>
      <c r="U214" s="41"/>
      <c r="V214" s="41"/>
      <c r="W214" s="41"/>
      <c r="X214" s="6"/>
      <c r="Y214" s="6"/>
      <c r="Z214" s="6"/>
      <c r="AA214" s="6"/>
      <c r="AB214" s="41"/>
      <c r="AC214" s="41"/>
      <c r="AD214" s="43"/>
      <c r="AE214" s="6"/>
      <c r="AF214" s="44"/>
      <c r="AG214" s="44"/>
      <c r="AH214" s="44"/>
      <c r="AI214" s="44"/>
      <c r="AJ214" s="44"/>
      <c r="AK214" s="44"/>
      <c r="AL214" s="44"/>
      <c r="AM214" s="44"/>
    </row>
    <row r="215" spans="1:39" ht="15">
      <c r="A215" s="43"/>
      <c r="B215" s="69"/>
      <c r="C215" s="70"/>
      <c r="D215" s="155"/>
      <c r="E215" s="155"/>
      <c r="F215" s="155"/>
      <c r="G215" s="6"/>
      <c r="H215" s="71"/>
      <c r="I215" s="6"/>
      <c r="J215" s="41"/>
      <c r="K215" s="41"/>
      <c r="L215" s="41"/>
      <c r="M215" s="41"/>
      <c r="N215" s="41"/>
      <c r="O215" s="41"/>
      <c r="P215" s="41"/>
      <c r="Q215" s="6"/>
      <c r="R215" s="6"/>
      <c r="S215" s="6"/>
      <c r="T215" s="71"/>
      <c r="U215" s="6"/>
      <c r="V215" s="6"/>
      <c r="W215" s="6"/>
      <c r="X215" s="6"/>
      <c r="Y215" s="6"/>
      <c r="Z215" s="6"/>
      <c r="AA215" s="41"/>
      <c r="AB215" s="41"/>
      <c r="AC215" s="41"/>
      <c r="AD215" s="43"/>
      <c r="AE215" s="6"/>
      <c r="AF215" s="44"/>
      <c r="AG215" s="44"/>
      <c r="AH215" s="44"/>
      <c r="AI215" s="44"/>
      <c r="AJ215" s="44"/>
      <c r="AK215" s="44"/>
      <c r="AL215" s="44"/>
      <c r="AM215" s="44"/>
    </row>
    <row r="216" spans="1:39" ht="15">
      <c r="A216" s="43"/>
      <c r="B216" s="69"/>
      <c r="C216" s="70"/>
      <c r="D216" s="155"/>
      <c r="E216" s="155"/>
      <c r="F216" s="155"/>
      <c r="G216" s="6"/>
      <c r="H216" s="71"/>
      <c r="I216" s="6"/>
      <c r="J216" s="41"/>
      <c r="K216" s="41"/>
      <c r="L216" s="41"/>
      <c r="M216" s="41"/>
      <c r="N216" s="41"/>
      <c r="O216" s="41"/>
      <c r="P216" s="41"/>
      <c r="Q216" s="44"/>
      <c r="R216" s="41"/>
      <c r="S216" s="41"/>
      <c r="T216" s="41"/>
      <c r="U216" s="41"/>
      <c r="V216" s="41"/>
      <c r="W216" s="6"/>
      <c r="X216" s="6"/>
      <c r="Y216" s="6"/>
      <c r="Z216" s="6"/>
      <c r="AA216" s="41"/>
      <c r="AB216" s="41"/>
      <c r="AC216" s="41"/>
      <c r="AD216" s="43"/>
      <c r="AE216" s="6"/>
      <c r="AF216" s="44"/>
      <c r="AG216" s="44"/>
      <c r="AH216" s="44"/>
      <c r="AI216" s="44"/>
      <c r="AJ216" s="44"/>
      <c r="AK216" s="44"/>
      <c r="AL216" s="44"/>
      <c r="AM216" s="6"/>
    </row>
    <row r="217" spans="1:39" ht="15">
      <c r="A217" s="43"/>
      <c r="B217" s="69"/>
      <c r="C217" s="70"/>
      <c r="D217" s="155"/>
      <c r="E217" s="155"/>
      <c r="F217" s="155"/>
      <c r="G217" s="6"/>
      <c r="H217" s="71"/>
      <c r="I217" s="6"/>
      <c r="J217" s="41"/>
      <c r="K217" s="41"/>
      <c r="L217" s="41"/>
      <c r="M217" s="41"/>
      <c r="N217" s="41"/>
      <c r="O217" s="41"/>
      <c r="P217" s="41"/>
      <c r="Q217" s="41"/>
      <c r="R217" s="6"/>
      <c r="S217" s="6"/>
      <c r="T217" s="71"/>
      <c r="U217" s="6"/>
      <c r="V217" s="6"/>
      <c r="W217" s="6"/>
      <c r="X217" s="6"/>
      <c r="Y217" s="6"/>
      <c r="Z217" s="6"/>
      <c r="AA217" s="6"/>
      <c r="AB217" s="41"/>
      <c r="AC217" s="41"/>
      <c r="AD217" s="43"/>
      <c r="AE217" s="6"/>
      <c r="AF217" s="44"/>
      <c r="AG217" s="44"/>
      <c r="AH217" s="44"/>
      <c r="AI217" s="44"/>
      <c r="AJ217" s="44"/>
      <c r="AK217" s="44"/>
      <c r="AL217" s="44"/>
      <c r="AM217" s="44"/>
    </row>
    <row r="218" spans="1:39" ht="15">
      <c r="A218" s="43"/>
      <c r="B218" s="69"/>
      <c r="C218" s="70"/>
      <c r="D218" s="155"/>
      <c r="E218" s="155"/>
      <c r="F218" s="155"/>
      <c r="G218" s="6"/>
      <c r="H218" s="71"/>
      <c r="I218" s="6"/>
      <c r="J218" s="41"/>
      <c r="K218" s="41"/>
      <c r="L218" s="41"/>
      <c r="M218" s="41"/>
      <c r="N218" s="41"/>
      <c r="O218" s="41"/>
      <c r="P218" s="41"/>
      <c r="Q218" s="41"/>
      <c r="R218" s="41"/>
      <c r="S218" s="41"/>
      <c r="T218" s="41"/>
      <c r="U218" s="41"/>
      <c r="V218" s="41"/>
      <c r="W218" s="41"/>
      <c r="X218" s="6"/>
      <c r="Y218" s="6"/>
      <c r="Z218" s="6"/>
      <c r="AA218" s="6"/>
      <c r="AB218" s="41"/>
      <c r="AC218" s="41"/>
      <c r="AD218" s="43"/>
      <c r="AE218" s="6"/>
      <c r="AF218" s="44"/>
      <c r="AG218" s="44"/>
      <c r="AH218" s="44"/>
      <c r="AI218" s="44"/>
      <c r="AJ218" s="44"/>
      <c r="AK218" s="44"/>
      <c r="AL218" s="44"/>
      <c r="AM218" s="6"/>
    </row>
    <row r="219" spans="1:39" ht="15">
      <c r="A219" s="43"/>
      <c r="B219" s="69"/>
      <c r="C219" s="70"/>
      <c r="D219" s="155"/>
      <c r="E219" s="155"/>
      <c r="F219" s="155"/>
      <c r="G219" s="6"/>
      <c r="H219" s="71"/>
      <c r="I219" s="6"/>
      <c r="J219" s="6"/>
      <c r="K219" s="6"/>
      <c r="L219" s="6"/>
      <c r="M219" s="6"/>
      <c r="N219" s="6"/>
      <c r="O219" s="6"/>
      <c r="P219" s="6"/>
      <c r="Q219" s="6"/>
      <c r="R219" s="6"/>
      <c r="S219" s="6"/>
      <c r="T219" s="6"/>
      <c r="U219" s="6"/>
      <c r="V219" s="71"/>
      <c r="W219" s="41"/>
      <c r="X219" s="41"/>
      <c r="Y219" s="41"/>
      <c r="Z219" s="41"/>
      <c r="AA219" s="41"/>
      <c r="AB219" s="41"/>
      <c r="AC219" s="41"/>
      <c r="AD219" s="43"/>
      <c r="AE219" s="6"/>
      <c r="AF219" s="44"/>
      <c r="AG219" s="44"/>
      <c r="AH219" s="44"/>
      <c r="AI219" s="44"/>
      <c r="AJ219" s="44"/>
      <c r="AK219" s="44"/>
      <c r="AL219" s="44"/>
      <c r="AM219" s="44"/>
    </row>
    <row r="220" spans="1:39" ht="15">
      <c r="A220" s="43"/>
      <c r="B220" s="69"/>
      <c r="C220" s="70"/>
      <c r="D220" s="155"/>
      <c r="E220" s="155"/>
      <c r="F220" s="155"/>
      <c r="G220" s="6"/>
      <c r="H220" s="71"/>
      <c r="I220" s="6"/>
      <c r="J220" s="41"/>
      <c r="K220" s="41"/>
      <c r="L220" s="41"/>
      <c r="M220" s="41"/>
      <c r="N220" s="41"/>
      <c r="O220" s="6"/>
      <c r="P220" s="6"/>
      <c r="Q220" s="6"/>
      <c r="R220" s="6"/>
      <c r="S220" s="6"/>
      <c r="T220" s="6"/>
      <c r="U220" s="6"/>
      <c r="V220" s="71"/>
      <c r="W220" s="41"/>
      <c r="X220" s="41"/>
      <c r="Y220" s="41"/>
      <c r="Z220" s="41"/>
      <c r="AA220" s="41"/>
      <c r="AB220" s="41"/>
      <c r="AC220" s="41"/>
      <c r="AD220" s="43"/>
      <c r="AE220" s="6"/>
      <c r="AF220" s="44"/>
      <c r="AG220" s="44"/>
      <c r="AH220" s="44"/>
      <c r="AI220" s="44"/>
      <c r="AJ220" s="44"/>
      <c r="AK220" s="44"/>
      <c r="AL220" s="44"/>
      <c r="AM220" s="44"/>
    </row>
    <row r="221" spans="1:39" ht="15">
      <c r="A221" s="43"/>
      <c r="B221" s="69"/>
      <c r="C221" s="41"/>
      <c r="D221" s="179"/>
      <c r="E221" s="179"/>
      <c r="F221" s="155"/>
      <c r="G221" s="44"/>
      <c r="H221" s="72"/>
      <c r="I221" s="6"/>
      <c r="J221" s="41"/>
      <c r="K221" s="41"/>
      <c r="L221" s="41"/>
      <c r="M221" s="41"/>
      <c r="N221" s="41"/>
      <c r="O221" s="44"/>
      <c r="P221" s="44"/>
      <c r="Q221" s="44"/>
      <c r="R221" s="44"/>
      <c r="S221" s="44"/>
      <c r="T221" s="44"/>
      <c r="U221" s="44"/>
      <c r="V221" s="72"/>
      <c r="W221" s="41"/>
      <c r="X221" s="41"/>
      <c r="Y221" s="41"/>
      <c r="Z221" s="41"/>
      <c r="AA221" s="41"/>
      <c r="AB221" s="41"/>
      <c r="AC221" s="41"/>
      <c r="AD221" s="43"/>
      <c r="AE221" s="6"/>
      <c r="AF221" s="44"/>
      <c r="AG221" s="44"/>
      <c r="AH221" s="44"/>
      <c r="AI221" s="44"/>
      <c r="AJ221" s="44"/>
      <c r="AK221" s="44"/>
      <c r="AL221" s="44"/>
      <c r="AM221" s="44"/>
    </row>
    <row r="222" spans="1:39" ht="15">
      <c r="A222" s="73"/>
      <c r="B222" s="8"/>
      <c r="C222" s="70"/>
      <c r="D222" s="155"/>
      <c r="E222" s="155"/>
      <c r="F222" s="155"/>
      <c r="G222" s="6"/>
      <c r="H222" s="71"/>
      <c r="I222" s="6"/>
      <c r="J222" s="6"/>
      <c r="K222" s="6"/>
      <c r="L222" s="6"/>
      <c r="M222" s="6"/>
      <c r="N222" s="6"/>
      <c r="O222" s="6"/>
      <c r="P222" s="6"/>
      <c r="Q222" s="6"/>
      <c r="R222" s="6"/>
      <c r="S222" s="6"/>
      <c r="T222" s="6"/>
      <c r="U222" s="6"/>
      <c r="V222" s="6"/>
      <c r="W222" s="41"/>
      <c r="X222" s="41"/>
      <c r="Y222" s="41"/>
      <c r="Z222" s="41"/>
      <c r="AA222" s="41"/>
      <c r="AB222" s="41"/>
      <c r="AC222" s="41"/>
      <c r="AD222" s="43"/>
      <c r="AE222" s="6"/>
      <c r="AF222" s="6"/>
      <c r="AG222" s="44"/>
      <c r="AH222" s="44"/>
      <c r="AI222" s="6"/>
      <c r="AJ222" s="6"/>
      <c r="AK222" s="6"/>
      <c r="AL222" s="6"/>
      <c r="AM222" s="44"/>
    </row>
    <row r="223" spans="1:39" ht="15">
      <c r="A223" s="43"/>
      <c r="B223" s="69"/>
      <c r="C223" s="70"/>
      <c r="D223" s="155"/>
      <c r="E223" s="155"/>
      <c r="F223" s="155"/>
      <c r="G223" s="6"/>
      <c r="H223" s="71"/>
      <c r="I223" s="6"/>
      <c r="J223" s="41"/>
      <c r="K223" s="41"/>
      <c r="L223" s="41"/>
      <c r="M223" s="41"/>
      <c r="N223" s="41"/>
      <c r="O223" s="6"/>
      <c r="P223" s="6"/>
      <c r="Q223" s="6"/>
      <c r="R223" s="6"/>
      <c r="S223" s="6"/>
      <c r="T223" s="6"/>
      <c r="U223" s="6"/>
      <c r="V223" s="6"/>
      <c r="W223" s="41"/>
      <c r="X223" s="41"/>
      <c r="Y223" s="41"/>
      <c r="Z223" s="41"/>
      <c r="AA223" s="41"/>
      <c r="AB223" s="41"/>
      <c r="AC223" s="41"/>
      <c r="AD223" s="43"/>
      <c r="AE223" s="6"/>
      <c r="AF223" s="44"/>
      <c r="AG223" s="44"/>
      <c r="AH223" s="44"/>
      <c r="AI223" s="44"/>
      <c r="AJ223" s="44"/>
      <c r="AK223" s="44"/>
      <c r="AL223" s="44"/>
      <c r="AM223" s="44"/>
    </row>
    <row r="224" spans="1:39" ht="15">
      <c r="A224" s="43"/>
      <c r="B224" s="69"/>
      <c r="C224" s="70"/>
      <c r="D224" s="155"/>
      <c r="E224" s="155"/>
      <c r="F224" s="155"/>
      <c r="G224" s="6"/>
      <c r="H224" s="71"/>
      <c r="I224" s="6"/>
      <c r="J224" s="41"/>
      <c r="K224" s="41"/>
      <c r="L224" s="41"/>
      <c r="M224" s="41"/>
      <c r="N224" s="41"/>
      <c r="O224" s="6"/>
      <c r="P224" s="6"/>
      <c r="Q224" s="6"/>
      <c r="R224" s="6"/>
      <c r="S224" s="6"/>
      <c r="T224" s="6"/>
      <c r="U224" s="6"/>
      <c r="V224" s="6"/>
      <c r="W224" s="6"/>
      <c r="X224" s="6"/>
      <c r="Y224" s="41"/>
      <c r="Z224" s="41"/>
      <c r="AA224" s="41"/>
      <c r="AB224" s="41"/>
      <c r="AC224" s="41"/>
      <c r="AD224" s="43"/>
      <c r="AE224" s="6"/>
      <c r="AF224" s="44"/>
      <c r="AG224" s="44"/>
      <c r="AH224" s="44"/>
      <c r="AI224" s="44"/>
      <c r="AJ224" s="44"/>
      <c r="AK224" s="44"/>
      <c r="AL224" s="44"/>
      <c r="AM224" s="44"/>
    </row>
    <row r="225" spans="1:39" ht="15">
      <c r="A225" s="43"/>
      <c r="B225" s="69"/>
      <c r="C225" s="70"/>
      <c r="D225" s="155"/>
      <c r="E225" s="155"/>
      <c r="F225" s="155"/>
      <c r="G225" s="6"/>
      <c r="H225" s="71"/>
      <c r="I225" s="6"/>
      <c r="J225" s="41"/>
      <c r="K225" s="41"/>
      <c r="L225" s="41"/>
      <c r="M225" s="41"/>
      <c r="N225" s="41"/>
      <c r="O225" s="41"/>
      <c r="P225" s="41"/>
      <c r="Q225" s="6"/>
      <c r="R225" s="41"/>
      <c r="S225" s="41"/>
      <c r="T225" s="41"/>
      <c r="U225" s="41"/>
      <c r="V225" s="41"/>
      <c r="W225" s="41"/>
      <c r="X225" s="41"/>
      <c r="Y225" s="41"/>
      <c r="Z225" s="41"/>
      <c r="AA225" s="41"/>
      <c r="AB225" s="41"/>
      <c r="AC225" s="41"/>
      <c r="AD225" s="43"/>
      <c r="AE225" s="6"/>
      <c r="AF225" s="44"/>
      <c r="AG225" s="44"/>
      <c r="AH225" s="44"/>
      <c r="AI225" s="44"/>
      <c r="AJ225" s="44"/>
      <c r="AK225" s="44"/>
      <c r="AL225" s="44"/>
      <c r="AM225" s="44"/>
    </row>
    <row r="226" spans="1:39" ht="15">
      <c r="A226" s="43"/>
      <c r="B226" s="69"/>
      <c r="C226" s="41"/>
      <c r="D226" s="179"/>
      <c r="E226" s="179"/>
      <c r="F226" s="155"/>
      <c r="G226" s="44"/>
      <c r="H226" s="72"/>
      <c r="I226" s="6"/>
      <c r="J226" s="41"/>
      <c r="K226" s="41"/>
      <c r="L226" s="41"/>
      <c r="M226" s="41"/>
      <c r="N226" s="41"/>
      <c r="O226" s="41"/>
      <c r="P226" s="41"/>
      <c r="Q226" s="44"/>
      <c r="R226" s="41"/>
      <c r="S226" s="41"/>
      <c r="T226" s="41"/>
      <c r="U226" s="41"/>
      <c r="V226" s="41"/>
      <c r="W226" s="41"/>
      <c r="X226" s="41"/>
      <c r="Y226" s="41"/>
      <c r="Z226" s="41"/>
      <c r="AA226" s="41"/>
      <c r="AB226" s="41"/>
      <c r="AC226" s="41"/>
      <c r="AD226" s="43"/>
      <c r="AE226" s="6"/>
      <c r="AF226" s="44"/>
      <c r="AG226" s="44"/>
      <c r="AH226" s="44"/>
      <c r="AI226" s="44"/>
      <c r="AJ226" s="44"/>
      <c r="AK226" s="44"/>
      <c r="AL226" s="44"/>
      <c r="AM226" s="44"/>
    </row>
    <row r="227" spans="1:39" ht="15">
      <c r="A227" s="73"/>
      <c r="B227" s="8"/>
      <c r="C227" s="70"/>
      <c r="D227" s="155"/>
      <c r="E227" s="155"/>
      <c r="F227" s="155"/>
      <c r="G227" s="6"/>
      <c r="H227" s="71"/>
      <c r="I227" s="6"/>
      <c r="J227" s="41"/>
      <c r="K227" s="41"/>
      <c r="L227" s="41"/>
      <c r="M227" s="41"/>
      <c r="N227" s="41"/>
      <c r="O227" s="6"/>
      <c r="P227" s="6"/>
      <c r="Q227" s="6"/>
      <c r="R227" s="6"/>
      <c r="S227" s="6"/>
      <c r="T227" s="6"/>
      <c r="U227" s="6"/>
      <c r="V227" s="6"/>
      <c r="W227" s="6"/>
      <c r="X227" s="6"/>
      <c r="Y227" s="41"/>
      <c r="Z227" s="41"/>
      <c r="AA227" s="41"/>
      <c r="AB227" s="41"/>
      <c r="AC227" s="41"/>
      <c r="AD227" s="43"/>
      <c r="AE227" s="6"/>
      <c r="AF227" s="6"/>
      <c r="AG227" s="44"/>
      <c r="AH227" s="44"/>
      <c r="AI227" s="6"/>
      <c r="AJ227" s="6"/>
      <c r="AK227" s="6"/>
      <c r="AL227" s="6"/>
      <c r="AM227" s="44"/>
    </row>
    <row r="228" spans="1:39" ht="15">
      <c r="A228" s="43"/>
      <c r="B228" s="8"/>
      <c r="C228" s="70"/>
      <c r="D228" s="155"/>
      <c r="E228" s="155"/>
      <c r="F228" s="155"/>
      <c r="G228" s="6"/>
      <c r="H228" s="71"/>
      <c r="I228" s="6"/>
      <c r="J228" s="41"/>
      <c r="K228" s="41"/>
      <c r="L228" s="41"/>
      <c r="M228" s="41"/>
      <c r="N228" s="41"/>
      <c r="O228" s="6"/>
      <c r="P228" s="6"/>
      <c r="Q228" s="6"/>
      <c r="R228" s="6"/>
      <c r="S228" s="6"/>
      <c r="T228" s="6"/>
      <c r="U228" s="6"/>
      <c r="V228" s="6"/>
      <c r="W228" s="6"/>
      <c r="X228" s="6"/>
      <c r="Y228" s="41"/>
      <c r="Z228" s="41"/>
      <c r="AA228" s="41"/>
      <c r="AB228" s="41"/>
      <c r="AC228" s="41"/>
      <c r="AD228" s="43"/>
      <c r="AE228" s="6"/>
      <c r="AF228" s="44"/>
      <c r="AG228" s="44"/>
      <c r="AH228" s="44"/>
      <c r="AI228" s="44"/>
      <c r="AJ228" s="44"/>
      <c r="AK228" s="44"/>
      <c r="AL228" s="44"/>
      <c r="AM228" s="44"/>
    </row>
    <row r="229" spans="1:39" ht="15">
      <c r="A229" s="43"/>
      <c r="B229" s="69"/>
      <c r="C229" s="70"/>
      <c r="D229" s="155"/>
      <c r="E229" s="155"/>
      <c r="F229" s="155"/>
      <c r="G229" s="6"/>
      <c r="H229" s="71"/>
      <c r="I229" s="6"/>
      <c r="J229" s="6"/>
      <c r="K229" s="6"/>
      <c r="L229" s="6"/>
      <c r="M229" s="6"/>
      <c r="N229" s="6"/>
      <c r="O229" s="6"/>
      <c r="P229" s="6"/>
      <c r="Q229" s="6"/>
      <c r="R229" s="6"/>
      <c r="S229" s="6"/>
      <c r="T229" s="41"/>
      <c r="U229" s="41"/>
      <c r="V229" s="41"/>
      <c r="W229" s="41"/>
      <c r="X229" s="41"/>
      <c r="Y229" s="41"/>
      <c r="Z229" s="41"/>
      <c r="AA229" s="41"/>
      <c r="AB229" s="41"/>
      <c r="AC229" s="41"/>
      <c r="AD229" s="43"/>
      <c r="AE229" s="6"/>
      <c r="AF229" s="44"/>
      <c r="AG229" s="44"/>
      <c r="AH229" s="44"/>
      <c r="AI229" s="44"/>
      <c r="AJ229" s="44"/>
      <c r="AK229" s="44"/>
      <c r="AL229" s="44"/>
      <c r="AM229" s="44"/>
    </row>
    <row r="230" spans="1:39" ht="15">
      <c r="A230" s="43"/>
      <c r="B230" s="69"/>
      <c r="C230" s="70"/>
      <c r="D230" s="155"/>
      <c r="E230" s="155"/>
      <c r="F230" s="155"/>
      <c r="G230" s="6"/>
      <c r="H230" s="71"/>
      <c r="I230" s="6"/>
      <c r="J230" s="6"/>
      <c r="K230" s="6"/>
      <c r="L230" s="6"/>
      <c r="M230" s="6"/>
      <c r="N230" s="6"/>
      <c r="O230" s="6"/>
      <c r="P230" s="6"/>
      <c r="Q230" s="6"/>
      <c r="R230" s="6"/>
      <c r="S230" s="6"/>
      <c r="T230" s="41"/>
      <c r="U230" s="41"/>
      <c r="V230" s="41"/>
      <c r="W230" s="41"/>
      <c r="X230" s="41"/>
      <c r="Y230" s="41"/>
      <c r="Z230" s="41"/>
      <c r="AA230" s="41"/>
      <c r="AB230" s="41"/>
      <c r="AC230" s="41"/>
      <c r="AD230" s="43"/>
      <c r="AE230" s="6"/>
      <c r="AF230" s="44"/>
      <c r="AG230" s="44"/>
      <c r="AH230" s="44"/>
      <c r="AI230" s="44"/>
      <c r="AJ230" s="44"/>
      <c r="AK230" s="44"/>
      <c r="AL230" s="44"/>
      <c r="AM230" s="44"/>
    </row>
    <row r="231" spans="1:39" ht="15">
      <c r="A231" s="43"/>
      <c r="B231" s="69"/>
      <c r="C231" s="70"/>
      <c r="D231" s="155"/>
      <c r="E231" s="155"/>
      <c r="F231" s="155"/>
      <c r="G231" s="6"/>
      <c r="H231" s="71"/>
      <c r="I231" s="6"/>
      <c r="J231" s="41"/>
      <c r="K231" s="41"/>
      <c r="L231" s="41"/>
      <c r="M231" s="41"/>
      <c r="N231" s="41"/>
      <c r="O231" s="41"/>
      <c r="P231" s="41"/>
      <c r="Q231" s="41"/>
      <c r="R231" s="41"/>
      <c r="S231" s="41"/>
      <c r="T231" s="41"/>
      <c r="U231" s="41"/>
      <c r="V231" s="41"/>
      <c r="W231" s="41"/>
      <c r="X231" s="41"/>
      <c r="Y231" s="41"/>
      <c r="Z231" s="41"/>
      <c r="AA231" s="41"/>
      <c r="AB231" s="41"/>
      <c r="AC231" s="41"/>
      <c r="AD231" s="43"/>
      <c r="AE231" s="6"/>
      <c r="AF231" s="44"/>
      <c r="AG231" s="44"/>
      <c r="AH231" s="44"/>
      <c r="AI231" s="44"/>
      <c r="AJ231" s="44"/>
      <c r="AK231" s="44"/>
      <c r="AL231" s="44"/>
      <c r="AM231" s="44"/>
    </row>
    <row r="232" spans="1:39" ht="15">
      <c r="A232" s="43"/>
      <c r="B232" s="69"/>
      <c r="C232" s="70"/>
      <c r="D232" s="179"/>
      <c r="E232" s="179"/>
      <c r="F232" s="155"/>
      <c r="G232" s="6"/>
      <c r="H232" s="71"/>
      <c r="I232" s="6"/>
      <c r="J232" s="41"/>
      <c r="K232" s="41"/>
      <c r="L232" s="41"/>
      <c r="M232" s="41"/>
      <c r="N232" s="41"/>
      <c r="O232" s="41"/>
      <c r="P232" s="41"/>
      <c r="Q232" s="41"/>
      <c r="R232" s="41"/>
      <c r="S232" s="41"/>
      <c r="T232" s="41"/>
      <c r="U232" s="41"/>
      <c r="V232" s="41"/>
      <c r="W232" s="41"/>
      <c r="X232" s="41"/>
      <c r="Y232" s="41"/>
      <c r="Z232" s="41"/>
      <c r="AA232" s="41"/>
      <c r="AB232" s="41"/>
      <c r="AC232" s="41"/>
      <c r="AD232" s="43"/>
      <c r="AE232" s="6"/>
      <c r="AF232" s="44"/>
      <c r="AG232" s="44"/>
      <c r="AH232" s="44"/>
      <c r="AI232" s="44"/>
      <c r="AJ232" s="44"/>
      <c r="AK232" s="44"/>
      <c r="AL232" s="44"/>
      <c r="AM232" s="44"/>
    </row>
    <row r="233" spans="1:39" ht="15">
      <c r="A233" s="43"/>
      <c r="B233" s="69"/>
      <c r="C233" s="70"/>
      <c r="D233" s="179"/>
      <c r="E233" s="179"/>
      <c r="F233" s="155"/>
      <c r="G233" s="6"/>
      <c r="H233" s="71"/>
      <c r="I233" s="6"/>
      <c r="J233" s="41"/>
      <c r="K233" s="41"/>
      <c r="L233" s="41"/>
      <c r="M233" s="41"/>
      <c r="N233" s="41"/>
      <c r="O233" s="41"/>
      <c r="P233" s="41"/>
      <c r="Q233" s="41"/>
      <c r="R233" s="41"/>
      <c r="S233" s="41"/>
      <c r="T233" s="41"/>
      <c r="U233" s="41"/>
      <c r="V233" s="41"/>
      <c r="W233" s="41"/>
      <c r="X233" s="41"/>
      <c r="Y233" s="41"/>
      <c r="Z233" s="41"/>
      <c r="AA233" s="41"/>
      <c r="AB233" s="41"/>
      <c r="AC233" s="41"/>
      <c r="AD233" s="43"/>
      <c r="AE233" s="6"/>
      <c r="AF233" s="44"/>
      <c r="AG233" s="44"/>
      <c r="AH233" s="44"/>
      <c r="AI233" s="44"/>
      <c r="AJ233" s="44"/>
      <c r="AK233" s="44"/>
      <c r="AL233" s="44"/>
      <c r="AM233" s="44"/>
    </row>
    <row r="234" spans="1:39" ht="15">
      <c r="A234" s="43"/>
      <c r="B234" s="69"/>
      <c r="C234" s="70"/>
      <c r="D234" s="179"/>
      <c r="E234" s="179"/>
      <c r="F234" s="155"/>
      <c r="G234" s="6"/>
      <c r="H234" s="71"/>
      <c r="I234" s="6"/>
      <c r="J234" s="41"/>
      <c r="K234" s="41"/>
      <c r="L234" s="41"/>
      <c r="M234" s="41"/>
      <c r="N234" s="41"/>
      <c r="O234" s="41"/>
      <c r="P234" s="41"/>
      <c r="Q234" s="41"/>
      <c r="R234" s="41"/>
      <c r="S234" s="41"/>
      <c r="T234" s="41"/>
      <c r="U234" s="41"/>
      <c r="V234" s="41"/>
      <c r="W234" s="41"/>
      <c r="X234" s="41"/>
      <c r="Y234" s="41"/>
      <c r="Z234" s="41"/>
      <c r="AA234" s="41"/>
      <c r="AB234" s="41"/>
      <c r="AC234" s="41"/>
      <c r="AD234" s="43"/>
      <c r="AE234" s="6"/>
      <c r="AF234" s="44"/>
      <c r="AG234" s="44"/>
      <c r="AH234" s="44"/>
      <c r="AI234" s="44"/>
      <c r="AJ234" s="44"/>
      <c r="AK234" s="44"/>
      <c r="AL234" s="44"/>
      <c r="AM234" s="44"/>
    </row>
    <row r="235" spans="1:39" ht="15">
      <c r="A235" s="43"/>
      <c r="B235" s="69"/>
      <c r="C235" s="41"/>
      <c r="D235" s="179"/>
      <c r="E235" s="179"/>
      <c r="F235" s="155"/>
      <c r="G235" s="44"/>
      <c r="H235" s="72"/>
      <c r="I235" s="6"/>
      <c r="J235" s="41"/>
      <c r="K235" s="41"/>
      <c r="L235" s="41"/>
      <c r="M235" s="41"/>
      <c r="N235" s="41"/>
      <c r="O235" s="41"/>
      <c r="P235" s="41"/>
      <c r="Q235" s="44"/>
      <c r="R235" s="41"/>
      <c r="S235" s="41"/>
      <c r="T235" s="41"/>
      <c r="U235" s="41"/>
      <c r="V235" s="41"/>
      <c r="W235" s="41"/>
      <c r="X235" s="41"/>
      <c r="Y235" s="41"/>
      <c r="Z235" s="41"/>
      <c r="AA235" s="41"/>
      <c r="AB235" s="41"/>
      <c r="AC235" s="41"/>
      <c r="AD235" s="43"/>
      <c r="AE235" s="6"/>
      <c r="AF235" s="44"/>
      <c r="AG235" s="44"/>
      <c r="AH235" s="44"/>
      <c r="AI235" s="44"/>
      <c r="AJ235" s="44"/>
      <c r="AK235" s="44"/>
      <c r="AL235" s="44"/>
      <c r="AM235" s="44"/>
    </row>
    <row r="236" spans="1:39" ht="15">
      <c r="A236" s="73"/>
      <c r="B236" s="8"/>
      <c r="C236" s="70"/>
      <c r="D236" s="155"/>
      <c r="E236" s="155"/>
      <c r="F236" s="155"/>
      <c r="G236" s="6"/>
      <c r="H236" s="71"/>
      <c r="I236" s="6"/>
      <c r="J236" s="41"/>
      <c r="K236" s="41"/>
      <c r="L236" s="41"/>
      <c r="M236" s="41"/>
      <c r="N236" s="41"/>
      <c r="O236" s="6"/>
      <c r="P236" s="6"/>
      <c r="Q236" s="6"/>
      <c r="R236" s="6"/>
      <c r="S236" s="6"/>
      <c r="T236" s="6"/>
      <c r="U236" s="6"/>
      <c r="V236" s="6"/>
      <c r="W236" s="6"/>
      <c r="X236" s="6"/>
      <c r="Y236" s="41"/>
      <c r="Z236" s="41"/>
      <c r="AA236" s="41"/>
      <c r="AB236" s="41"/>
      <c r="AC236" s="41"/>
      <c r="AD236" s="43"/>
      <c r="AE236" s="6"/>
      <c r="AF236" s="6"/>
      <c r="AG236" s="44"/>
      <c r="AH236" s="44"/>
      <c r="AI236" s="6"/>
      <c r="AJ236" s="6"/>
      <c r="AK236" s="6"/>
      <c r="AL236" s="6"/>
      <c r="AM236" s="44"/>
    </row>
    <row r="237" spans="1:39" ht="15">
      <c r="A237" s="43"/>
      <c r="B237" s="69"/>
      <c r="C237" s="70"/>
      <c r="D237" s="155"/>
      <c r="E237" s="155"/>
      <c r="F237" s="155"/>
      <c r="G237" s="6"/>
      <c r="H237" s="71"/>
      <c r="I237" s="6"/>
      <c r="J237" s="41"/>
      <c r="K237" s="41"/>
      <c r="L237" s="41"/>
      <c r="M237" s="41"/>
      <c r="N237" s="41"/>
      <c r="O237" s="41"/>
      <c r="P237" s="41"/>
      <c r="Q237" s="41"/>
      <c r="R237" s="6"/>
      <c r="S237" s="6"/>
      <c r="T237" s="6"/>
      <c r="U237" s="6"/>
      <c r="V237" s="6"/>
      <c r="W237" s="6"/>
      <c r="X237" s="6"/>
      <c r="Y237" s="6"/>
      <c r="Z237" s="6"/>
      <c r="AA237" s="6"/>
      <c r="AB237" s="41"/>
      <c r="AC237" s="41"/>
      <c r="AD237" s="43"/>
      <c r="AE237" s="6"/>
      <c r="AF237" s="44"/>
      <c r="AG237" s="44"/>
      <c r="AH237" s="44"/>
      <c r="AI237" s="44"/>
      <c r="AJ237" s="44"/>
      <c r="AK237" s="44"/>
      <c r="AL237" s="44"/>
      <c r="AM237" s="44"/>
    </row>
    <row r="238" spans="1:39" ht="15">
      <c r="A238" s="43"/>
      <c r="B238" s="69"/>
      <c r="C238" s="70"/>
      <c r="D238" s="155"/>
      <c r="E238" s="155"/>
      <c r="F238" s="155"/>
      <c r="G238" s="6"/>
      <c r="H238" s="71"/>
      <c r="I238" s="6"/>
      <c r="J238" s="41"/>
      <c r="K238" s="41"/>
      <c r="L238" s="41"/>
      <c r="M238" s="41"/>
      <c r="N238" s="41"/>
      <c r="O238" s="41"/>
      <c r="P238" s="41"/>
      <c r="Q238" s="41"/>
      <c r="R238" s="41"/>
      <c r="S238" s="41"/>
      <c r="T238" s="41"/>
      <c r="U238" s="41"/>
      <c r="V238" s="41"/>
      <c r="W238" s="41"/>
      <c r="X238" s="6"/>
      <c r="Y238" s="6"/>
      <c r="Z238" s="6"/>
      <c r="AA238" s="6"/>
      <c r="AB238" s="41"/>
      <c r="AC238" s="41"/>
      <c r="AD238" s="43"/>
      <c r="AE238" s="6"/>
      <c r="AF238" s="44"/>
      <c r="AG238" s="44"/>
      <c r="AH238" s="44"/>
      <c r="AI238" s="44"/>
      <c r="AJ238" s="44"/>
      <c r="AK238" s="44"/>
      <c r="AL238" s="44"/>
      <c r="AM238" s="6"/>
    </row>
    <row r="239" spans="1:39" ht="15">
      <c r="A239" s="43"/>
      <c r="B239" s="69"/>
      <c r="C239" s="70"/>
      <c r="D239" s="155"/>
      <c r="E239" s="155"/>
      <c r="F239" s="155"/>
      <c r="G239" s="6"/>
      <c r="H239" s="71"/>
      <c r="I239" s="6"/>
      <c r="J239" s="41"/>
      <c r="K239" s="41"/>
      <c r="L239" s="41"/>
      <c r="M239" s="41"/>
      <c r="N239" s="41"/>
      <c r="O239" s="41"/>
      <c r="P239" s="41"/>
      <c r="Q239" s="41"/>
      <c r="R239" s="6"/>
      <c r="S239" s="6"/>
      <c r="T239" s="6"/>
      <c r="U239" s="6"/>
      <c r="V239" s="6"/>
      <c r="W239" s="6"/>
      <c r="X239" s="6"/>
      <c r="Y239" s="6"/>
      <c r="Z239" s="6"/>
      <c r="AA239" s="6"/>
      <c r="AB239" s="41"/>
      <c r="AC239" s="41"/>
      <c r="AD239" s="43"/>
      <c r="AE239" s="6"/>
      <c r="AF239" s="44"/>
      <c r="AG239" s="44"/>
      <c r="AH239" s="44"/>
      <c r="AI239" s="44"/>
      <c r="AJ239" s="44"/>
      <c r="AK239" s="44"/>
      <c r="AL239" s="44"/>
      <c r="AM239" s="44"/>
    </row>
    <row r="240" spans="1:39" ht="15">
      <c r="A240" s="43"/>
      <c r="B240" s="69"/>
      <c r="C240" s="70"/>
      <c r="D240" s="155"/>
      <c r="E240" s="155"/>
      <c r="F240" s="155"/>
      <c r="G240" s="6"/>
      <c r="H240" s="71"/>
      <c r="I240" s="6"/>
      <c r="J240" s="41"/>
      <c r="K240" s="41"/>
      <c r="L240" s="41"/>
      <c r="M240" s="41"/>
      <c r="N240" s="41"/>
      <c r="O240" s="41"/>
      <c r="P240" s="41"/>
      <c r="Q240" s="41"/>
      <c r="R240" s="41"/>
      <c r="S240" s="41"/>
      <c r="T240" s="41"/>
      <c r="U240" s="41"/>
      <c r="V240" s="41"/>
      <c r="W240" s="41"/>
      <c r="X240" s="6"/>
      <c r="Y240" s="6"/>
      <c r="Z240" s="6"/>
      <c r="AA240" s="6"/>
      <c r="AB240" s="41"/>
      <c r="AC240" s="41"/>
      <c r="AD240" s="43"/>
      <c r="AE240" s="6"/>
      <c r="AF240" s="44"/>
      <c r="AG240" s="44"/>
      <c r="AH240" s="44"/>
      <c r="AI240" s="44"/>
      <c r="AJ240" s="44"/>
      <c r="AK240" s="44"/>
      <c r="AL240" s="44"/>
      <c r="AM240" s="6"/>
    </row>
    <row r="241" spans="1:39" ht="15">
      <c r="A241" s="43"/>
      <c r="B241" s="69"/>
      <c r="C241" s="70"/>
      <c r="D241" s="155"/>
      <c r="E241" s="155"/>
      <c r="F241" s="155"/>
      <c r="G241" s="6"/>
      <c r="H241" s="71"/>
      <c r="I241" s="6"/>
      <c r="J241" s="6"/>
      <c r="K241" s="6"/>
      <c r="L241" s="6"/>
      <c r="M241" s="6"/>
      <c r="N241" s="6"/>
      <c r="O241" s="6"/>
      <c r="P241" s="6"/>
      <c r="Q241" s="6"/>
      <c r="R241" s="6"/>
      <c r="S241" s="6"/>
      <c r="T241" s="6"/>
      <c r="U241" s="6"/>
      <c r="V241" s="6"/>
      <c r="W241" s="41"/>
      <c r="X241" s="41"/>
      <c r="Y241" s="41"/>
      <c r="Z241" s="41"/>
      <c r="AA241" s="41"/>
      <c r="AB241" s="41"/>
      <c r="AC241" s="41"/>
      <c r="AD241" s="43"/>
      <c r="AE241" s="6"/>
      <c r="AF241" s="44"/>
      <c r="AG241" s="44"/>
      <c r="AH241" s="44"/>
      <c r="AI241" s="44"/>
      <c r="AJ241" s="44"/>
      <c r="AK241" s="44"/>
      <c r="AL241" s="44"/>
      <c r="AM241" s="44"/>
    </row>
    <row r="242" spans="1:39" ht="15">
      <c r="A242" s="43"/>
      <c r="B242" s="69"/>
      <c r="C242" s="70"/>
      <c r="D242" s="155"/>
      <c r="E242" s="155"/>
      <c r="F242" s="155"/>
      <c r="G242" s="6"/>
      <c r="H242" s="71"/>
      <c r="I242" s="6"/>
      <c r="J242" s="41"/>
      <c r="K242" s="41"/>
      <c r="L242" s="41"/>
      <c r="M242" s="41"/>
      <c r="N242" s="41"/>
      <c r="O242" s="6"/>
      <c r="P242" s="6"/>
      <c r="Q242" s="6"/>
      <c r="R242" s="6"/>
      <c r="S242" s="6"/>
      <c r="T242" s="6"/>
      <c r="U242" s="6"/>
      <c r="V242" s="6"/>
      <c r="W242" s="41"/>
      <c r="X242" s="41"/>
      <c r="Y242" s="41"/>
      <c r="Z242" s="41"/>
      <c r="AA242" s="41"/>
      <c r="AB242" s="41"/>
      <c r="AC242" s="41"/>
      <c r="AD242" s="43"/>
      <c r="AE242" s="6"/>
      <c r="AF242" s="44"/>
      <c r="AG242" s="44"/>
      <c r="AH242" s="44"/>
      <c r="AI242" s="44"/>
      <c r="AJ242" s="44"/>
      <c r="AK242" s="44"/>
      <c r="AL242" s="44"/>
      <c r="AM242" s="44"/>
    </row>
    <row r="243" spans="1:39" ht="15">
      <c r="A243" s="43"/>
      <c r="B243" s="69"/>
      <c r="C243" s="70"/>
      <c r="D243" s="155"/>
      <c r="E243" s="155"/>
      <c r="F243" s="155"/>
      <c r="G243" s="6"/>
      <c r="H243" s="71"/>
      <c r="I243" s="6"/>
      <c r="J243" s="41"/>
      <c r="K243" s="41"/>
      <c r="L243" s="41"/>
      <c r="M243" s="41"/>
      <c r="N243" s="41"/>
      <c r="O243" s="70"/>
      <c r="P243" s="41"/>
      <c r="Q243" s="41"/>
      <c r="R243" s="41"/>
      <c r="S243" s="41"/>
      <c r="T243" s="41"/>
      <c r="U243" s="41"/>
      <c r="V243" s="41"/>
      <c r="W243" s="41"/>
      <c r="X243" s="41"/>
      <c r="Y243" s="41"/>
      <c r="Z243" s="41"/>
      <c r="AA243" s="41"/>
      <c r="AB243" s="41"/>
      <c r="AC243" s="41"/>
      <c r="AD243" s="43"/>
      <c r="AE243" s="6"/>
      <c r="AF243" s="44"/>
      <c r="AG243" s="44"/>
      <c r="AH243" s="44"/>
      <c r="AI243" s="44"/>
      <c r="AJ243" s="44"/>
      <c r="AK243" s="44"/>
      <c r="AL243" s="44"/>
      <c r="AM243" s="44"/>
    </row>
    <row r="244" spans="1:39" ht="15">
      <c r="A244" s="43"/>
      <c r="B244" s="69"/>
      <c r="C244" s="70"/>
      <c r="D244" s="155"/>
      <c r="E244" s="155"/>
      <c r="F244" s="155"/>
      <c r="G244" s="6"/>
      <c r="H244" s="71"/>
      <c r="I244" s="6"/>
      <c r="J244" s="41"/>
      <c r="K244" s="41"/>
      <c r="L244" s="41"/>
      <c r="M244" s="41"/>
      <c r="N244" s="41"/>
      <c r="O244" s="41"/>
      <c r="P244" s="41"/>
      <c r="Q244" s="6"/>
      <c r="R244" s="6"/>
      <c r="S244" s="6"/>
      <c r="T244" s="6"/>
      <c r="U244" s="6"/>
      <c r="V244" s="6"/>
      <c r="W244" s="6"/>
      <c r="X244" s="6"/>
      <c r="Y244" s="41"/>
      <c r="Z244" s="41"/>
      <c r="AA244" s="41"/>
      <c r="AB244" s="41"/>
      <c r="AC244" s="41"/>
      <c r="AD244" s="43"/>
      <c r="AE244" s="6"/>
      <c r="AF244" s="44"/>
      <c r="AG244" s="44"/>
      <c r="AH244" s="44"/>
      <c r="AI244" s="44"/>
      <c r="AJ244" s="44"/>
      <c r="AK244" s="44"/>
      <c r="AL244" s="44"/>
      <c r="AM244" s="44"/>
    </row>
    <row r="245" spans="1:39" ht="15">
      <c r="A245" s="43"/>
      <c r="B245" s="69"/>
      <c r="C245" s="70"/>
      <c r="D245" s="155"/>
      <c r="E245" s="155"/>
      <c r="F245" s="155"/>
      <c r="G245" s="6"/>
      <c r="H245" s="71"/>
      <c r="I245" s="6"/>
      <c r="J245" s="41"/>
      <c r="K245" s="41"/>
      <c r="L245" s="41"/>
      <c r="M245" s="41"/>
      <c r="N245" s="41"/>
      <c r="O245" s="41"/>
      <c r="P245" s="41"/>
      <c r="Q245" s="41"/>
      <c r="R245" s="41"/>
      <c r="S245" s="41"/>
      <c r="T245" s="41"/>
      <c r="U245" s="6"/>
      <c r="V245" s="6"/>
      <c r="W245" s="6"/>
      <c r="X245" s="6"/>
      <c r="Y245" s="41"/>
      <c r="Z245" s="41"/>
      <c r="AA245" s="41"/>
      <c r="AB245" s="41"/>
      <c r="AC245" s="41"/>
      <c r="AD245" s="43"/>
      <c r="AE245" s="6"/>
      <c r="AF245" s="44"/>
      <c r="AG245" s="44"/>
      <c r="AH245" s="44"/>
      <c r="AI245" s="44"/>
      <c r="AJ245" s="44"/>
      <c r="AK245" s="44"/>
      <c r="AL245" s="44"/>
      <c r="AM245" s="44"/>
    </row>
    <row r="246" spans="1:39" ht="15">
      <c r="A246" s="43"/>
      <c r="B246" s="69"/>
      <c r="C246" s="70"/>
      <c r="D246" s="155"/>
      <c r="E246" s="155"/>
      <c r="F246" s="155"/>
      <c r="G246" s="6"/>
      <c r="H246" s="71"/>
      <c r="I246" s="6"/>
      <c r="J246" s="41"/>
      <c r="K246" s="41"/>
      <c r="L246" s="41"/>
      <c r="M246" s="41"/>
      <c r="N246" s="41"/>
      <c r="O246" s="41"/>
      <c r="P246" s="41"/>
      <c r="Q246" s="6"/>
      <c r="R246" s="6"/>
      <c r="S246" s="6"/>
      <c r="T246" s="6"/>
      <c r="U246" s="6"/>
      <c r="V246" s="6"/>
      <c r="W246" s="6"/>
      <c r="X246" s="6"/>
      <c r="Y246" s="6"/>
      <c r="Z246" s="6"/>
      <c r="AA246" s="41"/>
      <c r="AB246" s="41"/>
      <c r="AC246" s="41"/>
      <c r="AD246" s="43"/>
      <c r="AE246" s="6"/>
      <c r="AF246" s="44"/>
      <c r="AG246" s="44"/>
      <c r="AH246" s="44"/>
      <c r="AI246" s="44"/>
      <c r="AJ246" s="44"/>
      <c r="AK246" s="44"/>
      <c r="AL246" s="44"/>
      <c r="AM246" s="44"/>
    </row>
    <row r="247" spans="1:39" ht="15">
      <c r="A247" s="43"/>
      <c r="B247" s="69"/>
      <c r="C247" s="70"/>
      <c r="D247" s="155"/>
      <c r="E247" s="155"/>
      <c r="F247" s="155"/>
      <c r="G247" s="6"/>
      <c r="H247" s="71"/>
      <c r="I247" s="6"/>
      <c r="J247" s="41"/>
      <c r="K247" s="41"/>
      <c r="L247" s="41"/>
      <c r="M247" s="41"/>
      <c r="N247" s="41"/>
      <c r="O247" s="41"/>
      <c r="P247" s="41"/>
      <c r="Q247" s="41"/>
      <c r="R247" s="41"/>
      <c r="S247" s="41"/>
      <c r="T247" s="41"/>
      <c r="U247" s="41"/>
      <c r="V247" s="41"/>
      <c r="W247" s="6"/>
      <c r="X247" s="6"/>
      <c r="Y247" s="6"/>
      <c r="Z247" s="6"/>
      <c r="AA247" s="41"/>
      <c r="AB247" s="41"/>
      <c r="AC247" s="41"/>
      <c r="AD247" s="43"/>
      <c r="AE247" s="6"/>
      <c r="AF247" s="44"/>
      <c r="AG247" s="44"/>
      <c r="AH247" s="44"/>
      <c r="AI247" s="44"/>
      <c r="AJ247" s="44"/>
      <c r="AK247" s="44"/>
      <c r="AL247" s="44"/>
      <c r="AM247" s="6"/>
    </row>
    <row r="248" spans="1:39" ht="15">
      <c r="A248" s="43"/>
      <c r="B248" s="69"/>
      <c r="C248" s="41"/>
      <c r="D248" s="179"/>
      <c r="E248" s="179"/>
      <c r="F248" s="155"/>
      <c r="G248" s="44"/>
      <c r="H248" s="72"/>
      <c r="I248" s="6"/>
      <c r="J248" s="41"/>
      <c r="K248" s="41"/>
      <c r="L248" s="41"/>
      <c r="M248" s="41"/>
      <c r="N248" s="41"/>
      <c r="O248" s="41"/>
      <c r="P248" s="41"/>
      <c r="Q248" s="41"/>
      <c r="R248" s="41"/>
      <c r="S248" s="41"/>
      <c r="T248" s="41"/>
      <c r="U248" s="41"/>
      <c r="V248" s="41"/>
      <c r="W248" s="44"/>
      <c r="X248" s="44"/>
      <c r="Y248" s="44"/>
      <c r="Z248" s="44"/>
      <c r="AA248" s="41"/>
      <c r="AB248" s="41"/>
      <c r="AC248" s="41"/>
      <c r="AD248" s="43"/>
      <c r="AE248" s="6"/>
      <c r="AF248" s="44"/>
      <c r="AG248" s="44"/>
      <c r="AH248" s="44"/>
      <c r="AI248" s="44"/>
      <c r="AJ248" s="44"/>
      <c r="AK248" s="44"/>
      <c r="AL248" s="44"/>
      <c r="AM248" s="44"/>
    </row>
    <row r="249" spans="1:39" ht="15">
      <c r="A249" s="73"/>
      <c r="B249" s="8"/>
      <c r="C249" s="70"/>
      <c r="D249" s="155"/>
      <c r="E249" s="155"/>
      <c r="F249" s="155"/>
      <c r="G249" s="6"/>
      <c r="H249" s="71"/>
      <c r="I249" s="6"/>
      <c r="J249" s="41"/>
      <c r="K249" s="41"/>
      <c r="L249" s="41"/>
      <c r="M249" s="41"/>
      <c r="N249" s="41"/>
      <c r="O249" s="41"/>
      <c r="P249" s="41"/>
      <c r="Q249" s="6"/>
      <c r="R249" s="6"/>
      <c r="S249" s="6"/>
      <c r="T249" s="6"/>
      <c r="U249" s="6"/>
      <c r="V249" s="6"/>
      <c r="W249" s="6"/>
      <c r="X249" s="6"/>
      <c r="Y249" s="41"/>
      <c r="Z249" s="41"/>
      <c r="AA249" s="41"/>
      <c r="AB249" s="41"/>
      <c r="AC249" s="41"/>
      <c r="AD249" s="43"/>
      <c r="AE249" s="6"/>
      <c r="AF249" s="6"/>
      <c r="AG249" s="44"/>
      <c r="AH249" s="6"/>
      <c r="AI249" s="6"/>
      <c r="AJ249" s="6"/>
      <c r="AK249" s="6"/>
      <c r="AL249" s="6"/>
      <c r="AM249" s="44"/>
    </row>
    <row r="250" spans="1:39" ht="15">
      <c r="A250" s="43"/>
      <c r="B250" s="69"/>
      <c r="C250" s="70"/>
      <c r="D250" s="155"/>
      <c r="E250" s="155"/>
      <c r="F250" s="155"/>
      <c r="G250" s="6"/>
      <c r="H250" s="71"/>
      <c r="I250" s="6"/>
      <c r="J250" s="41"/>
      <c r="K250" s="41"/>
      <c r="L250" s="41"/>
      <c r="M250" s="41"/>
      <c r="N250" s="41"/>
      <c r="O250" s="41"/>
      <c r="P250" s="41"/>
      <c r="Q250" s="41"/>
      <c r="R250" s="41"/>
      <c r="S250" s="41"/>
      <c r="T250" s="41"/>
      <c r="U250" s="6"/>
      <c r="V250" s="6"/>
      <c r="W250" s="6"/>
      <c r="X250" s="6"/>
      <c r="Y250" s="41"/>
      <c r="Z250" s="41"/>
      <c r="AA250" s="41"/>
      <c r="AB250" s="41"/>
      <c r="AC250" s="41"/>
      <c r="AD250" s="43"/>
      <c r="AE250" s="6"/>
      <c r="AF250" s="44"/>
      <c r="AG250" s="44"/>
      <c r="AH250" s="44"/>
      <c r="AI250" s="44"/>
      <c r="AJ250" s="44"/>
      <c r="AK250" s="44"/>
      <c r="AL250" s="44"/>
      <c r="AM250" s="6"/>
    </row>
    <row r="251" spans="1:39" ht="15">
      <c r="A251" s="43"/>
      <c r="B251" s="69"/>
      <c r="C251" s="70"/>
      <c r="D251" s="155"/>
      <c r="E251" s="155"/>
      <c r="F251" s="155"/>
      <c r="G251" s="6"/>
      <c r="H251" s="71"/>
      <c r="I251" s="6"/>
      <c r="J251" s="41"/>
      <c r="K251" s="41"/>
      <c r="L251" s="41"/>
      <c r="M251" s="41"/>
      <c r="N251" s="41"/>
      <c r="O251" s="41"/>
      <c r="P251" s="41"/>
      <c r="Q251" s="41"/>
      <c r="R251" s="6"/>
      <c r="S251" s="6"/>
      <c r="T251" s="6"/>
      <c r="U251" s="6"/>
      <c r="V251" s="6"/>
      <c r="W251" s="6"/>
      <c r="X251" s="6"/>
      <c r="Y251" s="6"/>
      <c r="Z251" s="6"/>
      <c r="AA251" s="6"/>
      <c r="AB251" s="41"/>
      <c r="AC251" s="41"/>
      <c r="AD251" s="43"/>
      <c r="AE251" s="6"/>
      <c r="AF251" s="44"/>
      <c r="AG251" s="44"/>
      <c r="AH251" s="44"/>
      <c r="AI251" s="44"/>
      <c r="AJ251" s="44"/>
      <c r="AK251" s="44"/>
      <c r="AL251" s="44"/>
      <c r="AM251" s="44"/>
    </row>
    <row r="252" spans="1:39" ht="15">
      <c r="A252" s="43"/>
      <c r="B252" s="69"/>
      <c r="C252" s="70"/>
      <c r="D252" s="155"/>
      <c r="E252" s="155"/>
      <c r="F252" s="155"/>
      <c r="G252" s="6"/>
      <c r="H252" s="71"/>
      <c r="I252" s="6"/>
      <c r="J252" s="41"/>
      <c r="K252" s="41"/>
      <c r="L252" s="41"/>
      <c r="M252" s="41"/>
      <c r="N252" s="41"/>
      <c r="O252" s="41"/>
      <c r="P252" s="41"/>
      <c r="Q252" s="41"/>
      <c r="R252" s="41"/>
      <c r="S252" s="41"/>
      <c r="T252" s="41"/>
      <c r="U252" s="41"/>
      <c r="V252" s="41"/>
      <c r="W252" s="41"/>
      <c r="X252" s="6"/>
      <c r="Y252" s="6"/>
      <c r="Z252" s="6"/>
      <c r="AA252" s="6"/>
      <c r="AB252" s="41"/>
      <c r="AC252" s="41"/>
      <c r="AD252" s="43"/>
      <c r="AE252" s="6"/>
      <c r="AF252" s="44"/>
      <c r="AG252" s="44"/>
      <c r="AH252" s="44"/>
      <c r="AI252" s="44"/>
      <c r="AJ252" s="44"/>
      <c r="AK252" s="44"/>
      <c r="AL252" s="44"/>
      <c r="AM252" s="44"/>
    </row>
    <row r="253" spans="1:39" ht="15">
      <c r="A253" s="43"/>
      <c r="B253" s="69"/>
      <c r="C253" s="41"/>
      <c r="D253" s="179"/>
      <c r="E253" s="179"/>
      <c r="F253" s="155"/>
      <c r="G253" s="44"/>
      <c r="H253" s="72"/>
      <c r="I253" s="6"/>
      <c r="J253" s="41"/>
      <c r="K253" s="41"/>
      <c r="L253" s="41"/>
      <c r="M253" s="41"/>
      <c r="N253" s="41"/>
      <c r="O253" s="41"/>
      <c r="P253" s="41"/>
      <c r="Q253" s="41"/>
      <c r="R253" s="41"/>
      <c r="S253" s="41"/>
      <c r="T253" s="41"/>
      <c r="U253" s="41"/>
      <c r="V253" s="41"/>
      <c r="W253" s="41"/>
      <c r="X253" s="44"/>
      <c r="Y253" s="44"/>
      <c r="Z253" s="44"/>
      <c r="AA253" s="44"/>
      <c r="AB253" s="41"/>
      <c r="AC253" s="41"/>
      <c r="AD253" s="43"/>
      <c r="AE253" s="6"/>
      <c r="AF253" s="44"/>
      <c r="AG253" s="44"/>
      <c r="AH253" s="44"/>
      <c r="AI253" s="44"/>
      <c r="AJ253" s="44"/>
      <c r="AK253" s="44"/>
      <c r="AL253" s="44"/>
      <c r="AM253" s="44"/>
    </row>
    <row r="254" spans="1:39" ht="15">
      <c r="A254" s="73"/>
      <c r="B254" s="8"/>
      <c r="C254" s="70"/>
      <c r="D254" s="155"/>
      <c r="E254" s="155"/>
      <c r="F254" s="155"/>
      <c r="G254" s="6"/>
      <c r="H254" s="71"/>
      <c r="I254" s="6"/>
      <c r="J254" s="41"/>
      <c r="K254" s="41"/>
      <c r="L254" s="41"/>
      <c r="M254" s="41"/>
      <c r="N254" s="41"/>
      <c r="O254" s="6"/>
      <c r="P254" s="6"/>
      <c r="Q254" s="6"/>
      <c r="R254" s="6"/>
      <c r="S254" s="6"/>
      <c r="T254" s="6"/>
      <c r="U254" s="6"/>
      <c r="V254" s="6"/>
      <c r="W254" s="6"/>
      <c r="X254" s="6"/>
      <c r="Y254" s="41"/>
      <c r="Z254" s="41"/>
      <c r="AA254" s="41"/>
      <c r="AB254" s="41"/>
      <c r="AC254" s="41"/>
      <c r="AD254" s="43"/>
      <c r="AE254" s="6"/>
      <c r="AF254" s="6"/>
      <c r="AG254" s="44"/>
      <c r="AH254" s="6"/>
      <c r="AI254" s="6"/>
      <c r="AJ254" s="6"/>
      <c r="AK254" s="6"/>
      <c r="AL254" s="6"/>
      <c r="AM254" s="44"/>
    </row>
    <row r="255" spans="1:39" ht="15">
      <c r="A255" s="43"/>
      <c r="B255" s="69"/>
      <c r="C255" s="70"/>
      <c r="D255" s="155"/>
      <c r="E255" s="155"/>
      <c r="F255" s="155"/>
      <c r="G255" s="6"/>
      <c r="H255" s="71"/>
      <c r="I255" s="6"/>
      <c r="J255" s="41"/>
      <c r="K255" s="41"/>
      <c r="L255" s="41"/>
      <c r="M255" s="41"/>
      <c r="N255" s="41"/>
      <c r="O255" s="6"/>
      <c r="P255" s="6"/>
      <c r="Q255" s="6"/>
      <c r="R255" s="6"/>
      <c r="S255" s="6"/>
      <c r="T255" s="6"/>
      <c r="U255" s="6"/>
      <c r="V255" s="6"/>
      <c r="W255" s="6"/>
      <c r="X255" s="6"/>
      <c r="Y255" s="41"/>
      <c r="Z255" s="41"/>
      <c r="AA255" s="41"/>
      <c r="AB255" s="41"/>
      <c r="AC255" s="41"/>
      <c r="AD255" s="43"/>
      <c r="AE255" s="6"/>
      <c r="AF255" s="44"/>
      <c r="AG255" s="44"/>
      <c r="AH255" s="44"/>
      <c r="AI255" s="44"/>
      <c r="AJ255" s="44"/>
      <c r="AK255" s="44"/>
      <c r="AL255" s="44"/>
      <c r="AM255" s="44"/>
    </row>
    <row r="256" spans="1:39" ht="15">
      <c r="A256" s="43"/>
      <c r="B256" s="69"/>
      <c r="C256" s="70"/>
      <c r="D256" s="155"/>
      <c r="E256" s="155"/>
      <c r="F256" s="155"/>
      <c r="G256" s="6"/>
      <c r="H256" s="71"/>
      <c r="I256" s="6"/>
      <c r="J256" s="41"/>
      <c r="K256" s="41"/>
      <c r="L256" s="41"/>
      <c r="M256" s="41"/>
      <c r="N256" s="41"/>
      <c r="O256" s="41"/>
      <c r="P256" s="41"/>
      <c r="Q256" s="41"/>
      <c r="R256" s="6"/>
      <c r="S256" s="6"/>
      <c r="T256" s="6"/>
      <c r="U256" s="6"/>
      <c r="V256" s="6"/>
      <c r="W256" s="6"/>
      <c r="X256" s="6"/>
      <c r="Y256" s="6"/>
      <c r="Z256" s="6"/>
      <c r="AA256" s="6"/>
      <c r="AB256" s="41"/>
      <c r="AC256" s="41"/>
      <c r="AD256" s="43"/>
      <c r="AE256" s="6"/>
      <c r="AF256" s="44"/>
      <c r="AG256" s="44"/>
      <c r="AH256" s="44"/>
      <c r="AI256" s="44"/>
      <c r="AJ256" s="44"/>
      <c r="AK256" s="44"/>
      <c r="AL256" s="44"/>
      <c r="AM256" s="44"/>
    </row>
    <row r="257" spans="1:39" ht="15">
      <c r="A257" s="43"/>
      <c r="B257" s="69"/>
      <c r="C257" s="70"/>
      <c r="D257" s="155"/>
      <c r="E257" s="155"/>
      <c r="F257" s="155"/>
      <c r="G257" s="6"/>
      <c r="H257" s="71"/>
      <c r="I257" s="6"/>
      <c r="J257" s="41"/>
      <c r="K257" s="41"/>
      <c r="L257" s="41"/>
      <c r="M257" s="41"/>
      <c r="N257" s="41"/>
      <c r="O257" s="41"/>
      <c r="P257" s="41"/>
      <c r="Q257" s="41"/>
      <c r="R257" s="41"/>
      <c r="S257" s="41"/>
      <c r="T257" s="41"/>
      <c r="U257" s="41"/>
      <c r="V257" s="41"/>
      <c r="W257" s="41"/>
      <c r="X257" s="6"/>
      <c r="Y257" s="6"/>
      <c r="Z257" s="6"/>
      <c r="AA257" s="6"/>
      <c r="AB257" s="41"/>
      <c r="AC257" s="41"/>
      <c r="AD257" s="43"/>
      <c r="AE257" s="6"/>
      <c r="AF257" s="44"/>
      <c r="AG257" s="44"/>
      <c r="AH257" s="44"/>
      <c r="AI257" s="44"/>
      <c r="AJ257" s="44"/>
      <c r="AK257" s="44"/>
      <c r="AL257" s="44"/>
      <c r="AM257" s="6"/>
    </row>
    <row r="258" spans="1:39" ht="15">
      <c r="A258" s="43"/>
      <c r="B258" s="69"/>
      <c r="C258" s="70"/>
      <c r="D258" s="155"/>
      <c r="E258" s="155"/>
      <c r="F258" s="155"/>
      <c r="G258" s="6"/>
      <c r="H258" s="71"/>
      <c r="I258" s="6"/>
      <c r="J258" s="41"/>
      <c r="K258" s="41"/>
      <c r="L258" s="41"/>
      <c r="M258" s="41"/>
      <c r="N258" s="41"/>
      <c r="O258" s="41"/>
      <c r="P258" s="41"/>
      <c r="Q258" s="41"/>
      <c r="R258" s="6"/>
      <c r="S258" s="6"/>
      <c r="T258" s="6"/>
      <c r="U258" s="6"/>
      <c r="V258" s="6"/>
      <c r="W258" s="6"/>
      <c r="X258" s="6"/>
      <c r="Y258" s="6"/>
      <c r="Z258" s="6"/>
      <c r="AA258" s="6"/>
      <c r="AB258" s="41"/>
      <c r="AC258" s="41"/>
      <c r="AD258" s="43"/>
      <c r="AE258" s="6"/>
      <c r="AF258" s="44"/>
      <c r="AG258" s="44"/>
      <c r="AH258" s="44"/>
      <c r="AI258" s="44"/>
      <c r="AJ258" s="44"/>
      <c r="AK258" s="44"/>
      <c r="AL258" s="44"/>
      <c r="AM258" s="44"/>
    </row>
    <row r="259" spans="1:39" ht="15">
      <c r="A259" s="43"/>
      <c r="B259" s="69"/>
      <c r="C259" s="70"/>
      <c r="D259" s="155"/>
      <c r="E259" s="155"/>
      <c r="F259" s="155"/>
      <c r="G259" s="6"/>
      <c r="H259" s="71"/>
      <c r="I259" s="6"/>
      <c r="J259" s="41"/>
      <c r="K259" s="41"/>
      <c r="L259" s="41"/>
      <c r="M259" s="41"/>
      <c r="N259" s="41"/>
      <c r="O259" s="41"/>
      <c r="P259" s="41"/>
      <c r="Q259" s="41"/>
      <c r="R259" s="41"/>
      <c r="S259" s="41"/>
      <c r="T259" s="41"/>
      <c r="U259" s="41"/>
      <c r="V259" s="41"/>
      <c r="W259" s="41"/>
      <c r="X259" s="6"/>
      <c r="Y259" s="6"/>
      <c r="Z259" s="6"/>
      <c r="AA259" s="6"/>
      <c r="AB259" s="41"/>
      <c r="AC259" s="41"/>
      <c r="AD259" s="43"/>
      <c r="AE259" s="6"/>
      <c r="AF259" s="44"/>
      <c r="AG259" s="44"/>
      <c r="AH259" s="44"/>
      <c r="AI259" s="44"/>
      <c r="AJ259" s="44"/>
      <c r="AK259" s="44"/>
      <c r="AL259" s="44"/>
      <c r="AM259" s="6"/>
    </row>
    <row r="260" spans="1:39" ht="15">
      <c r="A260" s="43"/>
      <c r="B260" s="69"/>
      <c r="C260" s="70"/>
      <c r="D260" s="155"/>
      <c r="E260" s="155"/>
      <c r="F260" s="155"/>
      <c r="G260" s="6"/>
      <c r="H260" s="71"/>
      <c r="I260" s="6"/>
      <c r="J260" s="41"/>
      <c r="K260" s="41"/>
      <c r="L260" s="41"/>
      <c r="M260" s="41"/>
      <c r="N260" s="41"/>
      <c r="O260" s="41"/>
      <c r="P260" s="41"/>
      <c r="Q260" s="6"/>
      <c r="R260" s="6"/>
      <c r="S260" s="6"/>
      <c r="T260" s="6"/>
      <c r="U260" s="6"/>
      <c r="V260" s="6"/>
      <c r="W260" s="6"/>
      <c r="X260" s="6"/>
      <c r="Y260" s="6"/>
      <c r="Z260" s="6"/>
      <c r="AA260" s="41"/>
      <c r="AB260" s="41"/>
      <c r="AC260" s="41"/>
      <c r="AD260" s="43"/>
      <c r="AE260" s="6"/>
      <c r="AF260" s="44"/>
      <c r="AG260" s="44"/>
      <c r="AH260" s="44"/>
      <c r="AI260" s="44"/>
      <c r="AJ260" s="44"/>
      <c r="AK260" s="44"/>
      <c r="AL260" s="44"/>
      <c r="AM260" s="44"/>
    </row>
    <row r="261" spans="1:39" ht="15">
      <c r="A261" s="43"/>
      <c r="B261" s="69"/>
      <c r="C261" s="70"/>
      <c r="D261" s="155"/>
      <c r="E261" s="155"/>
      <c r="F261" s="155"/>
      <c r="G261" s="6"/>
      <c r="H261" s="71"/>
      <c r="I261" s="6"/>
      <c r="J261" s="41"/>
      <c r="K261" s="41"/>
      <c r="L261" s="41"/>
      <c r="M261" s="41"/>
      <c r="N261" s="41"/>
      <c r="O261" s="41"/>
      <c r="P261" s="41"/>
      <c r="Q261" s="41"/>
      <c r="R261" s="41"/>
      <c r="S261" s="41"/>
      <c r="T261" s="41"/>
      <c r="U261" s="41"/>
      <c r="V261" s="41"/>
      <c r="W261" s="6"/>
      <c r="X261" s="6"/>
      <c r="Y261" s="6"/>
      <c r="Z261" s="6"/>
      <c r="AA261" s="41"/>
      <c r="AB261" s="41"/>
      <c r="AC261" s="41"/>
      <c r="AD261" s="43"/>
      <c r="AE261" s="6"/>
      <c r="AF261" s="44"/>
      <c r="AG261" s="44"/>
      <c r="AH261" s="44"/>
      <c r="AI261" s="44"/>
      <c r="AJ261" s="44"/>
      <c r="AK261" s="44"/>
      <c r="AL261" s="44"/>
      <c r="AM261" s="6"/>
    </row>
    <row r="262" spans="1:39" ht="15">
      <c r="A262" s="43"/>
      <c r="B262" s="69"/>
      <c r="C262" s="70"/>
      <c r="D262" s="179"/>
      <c r="E262" s="179"/>
      <c r="F262" s="155"/>
      <c r="G262" s="6"/>
      <c r="H262" s="71"/>
      <c r="I262" s="6"/>
      <c r="J262" s="41"/>
      <c r="K262" s="41"/>
      <c r="L262" s="41"/>
      <c r="M262" s="41"/>
      <c r="N262" s="41"/>
      <c r="O262" s="41"/>
      <c r="P262" s="41"/>
      <c r="Q262" s="41"/>
      <c r="R262" s="41"/>
      <c r="S262" s="41"/>
      <c r="T262" s="41"/>
      <c r="U262" s="41"/>
      <c r="V262" s="41"/>
      <c r="W262" s="41"/>
      <c r="X262" s="41"/>
      <c r="Y262" s="41"/>
      <c r="Z262" s="41"/>
      <c r="AA262" s="41"/>
      <c r="AB262" s="41"/>
      <c r="AC262" s="41"/>
      <c r="AD262" s="43"/>
      <c r="AE262" s="6"/>
      <c r="AF262" s="44"/>
      <c r="AG262" s="44"/>
      <c r="AH262" s="44"/>
      <c r="AI262" s="44"/>
      <c r="AJ262" s="44"/>
      <c r="AK262" s="44"/>
      <c r="AL262" s="44"/>
      <c r="AM262" s="44"/>
    </row>
    <row r="263" spans="1:39" ht="15">
      <c r="A263" s="43"/>
      <c r="B263" s="69"/>
      <c r="C263" s="70"/>
      <c r="D263" s="179"/>
      <c r="E263" s="179"/>
      <c r="F263" s="155"/>
      <c r="G263" s="44"/>
      <c r="H263" s="72"/>
      <c r="I263" s="6"/>
      <c r="J263" s="41"/>
      <c r="K263" s="41"/>
      <c r="L263" s="41"/>
      <c r="M263" s="41"/>
      <c r="N263" s="41"/>
      <c r="O263" s="41"/>
      <c r="P263" s="41"/>
      <c r="Q263" s="41"/>
      <c r="R263" s="41"/>
      <c r="S263" s="41"/>
      <c r="T263" s="41"/>
      <c r="U263" s="41"/>
      <c r="V263" s="41"/>
      <c r="W263" s="41"/>
      <c r="X263" s="41"/>
      <c r="Y263" s="41"/>
      <c r="Z263" s="41"/>
      <c r="AA263" s="41"/>
      <c r="AB263" s="41"/>
      <c r="AC263" s="41"/>
      <c r="AD263" s="43"/>
      <c r="AE263" s="6"/>
      <c r="AF263" s="44"/>
      <c r="AG263" s="44"/>
      <c r="AH263" s="44"/>
      <c r="AI263" s="44"/>
      <c r="AJ263" s="44"/>
      <c r="AK263" s="44"/>
      <c r="AL263" s="44"/>
      <c r="AM263" s="44"/>
    </row>
    <row r="264" spans="1:39" ht="15">
      <c r="A264" s="73"/>
      <c r="B264" s="8"/>
      <c r="C264" s="70"/>
      <c r="D264" s="155"/>
      <c r="E264" s="155"/>
      <c r="F264" s="155"/>
      <c r="G264" s="6"/>
      <c r="H264" s="71"/>
      <c r="I264" s="6"/>
      <c r="J264" s="41"/>
      <c r="K264" s="41"/>
      <c r="L264" s="41"/>
      <c r="M264" s="41"/>
      <c r="N264" s="41"/>
      <c r="O264" s="41"/>
      <c r="P264" s="41"/>
      <c r="Q264" s="41"/>
      <c r="R264" s="41"/>
      <c r="S264" s="41"/>
      <c r="T264" s="41"/>
      <c r="U264" s="41"/>
      <c r="V264" s="41"/>
      <c r="W264" s="41"/>
      <c r="X264" s="6"/>
      <c r="Y264" s="6"/>
      <c r="Z264" s="6"/>
      <c r="AA264" s="41"/>
      <c r="AB264" s="41"/>
      <c r="AC264" s="41"/>
      <c r="AD264" s="43"/>
      <c r="AE264" s="6"/>
      <c r="AF264" s="6"/>
      <c r="AG264" s="44"/>
      <c r="AH264" s="6"/>
      <c r="AI264" s="6"/>
      <c r="AJ264" s="6"/>
      <c r="AK264" s="6"/>
      <c r="AL264" s="6"/>
      <c r="AM264" s="44"/>
    </row>
    <row r="265" spans="1:39" ht="15">
      <c r="A265" s="97"/>
      <c r="B265" s="98"/>
      <c r="C265" s="99"/>
      <c r="D265" s="189"/>
      <c r="E265" s="189"/>
      <c r="F265" s="155"/>
      <c r="G265" s="100"/>
      <c r="H265" s="101"/>
      <c r="I265" s="6"/>
      <c r="J265" s="99"/>
      <c r="K265" s="99"/>
      <c r="L265" s="99"/>
      <c r="M265" s="99"/>
      <c r="N265" s="99"/>
      <c r="O265" s="99"/>
      <c r="P265" s="99"/>
      <c r="Q265" s="99"/>
      <c r="R265" s="99"/>
      <c r="S265" s="99"/>
      <c r="T265" s="99"/>
      <c r="U265" s="99"/>
      <c r="V265" s="99"/>
      <c r="W265" s="99"/>
      <c r="X265" s="99"/>
      <c r="Y265" s="99"/>
      <c r="Z265" s="100"/>
      <c r="AA265" s="100"/>
      <c r="AB265" s="99"/>
      <c r="AC265" s="99"/>
      <c r="AD265" s="97"/>
      <c r="AE265" s="6"/>
      <c r="AF265" s="100"/>
      <c r="AG265" s="100"/>
      <c r="AH265" s="100"/>
      <c r="AI265" s="100"/>
      <c r="AJ265" s="100"/>
      <c r="AK265" s="100"/>
      <c r="AL265" s="100"/>
      <c r="AM265" s="100"/>
    </row>
    <row r="266" spans="1:39" ht="15">
      <c r="A266" s="73"/>
      <c r="B266" s="8"/>
      <c r="C266" s="70"/>
      <c r="D266" s="155"/>
      <c r="E266" s="155"/>
      <c r="F266" s="155"/>
      <c r="G266" s="6"/>
      <c r="H266" s="71"/>
      <c r="I266" s="6"/>
      <c r="J266" s="6"/>
      <c r="K266" s="6"/>
      <c r="L266" s="6"/>
      <c r="M266" s="6"/>
      <c r="N266" s="6"/>
      <c r="O266" s="6"/>
      <c r="P266" s="6"/>
      <c r="Q266" s="6"/>
      <c r="R266" s="6"/>
      <c r="S266" s="6"/>
      <c r="T266" s="41"/>
      <c r="U266" s="41"/>
      <c r="V266" s="41"/>
      <c r="W266" s="41"/>
      <c r="X266" s="41"/>
      <c r="Y266" s="41"/>
      <c r="Z266" s="41"/>
      <c r="AA266" s="41"/>
      <c r="AB266" s="41"/>
      <c r="AC266" s="41"/>
      <c r="AD266" s="43"/>
      <c r="AE266" s="6"/>
      <c r="AF266" s="6"/>
      <c r="AG266" s="44"/>
      <c r="AH266" s="44"/>
      <c r="AI266" s="6"/>
      <c r="AJ266" s="6"/>
      <c r="AK266" s="6"/>
      <c r="AL266" s="6"/>
      <c r="AM266" s="44"/>
    </row>
    <row r="267" spans="1:39" ht="15">
      <c r="A267" s="43"/>
      <c r="B267" s="69"/>
      <c r="C267" s="70"/>
      <c r="D267" s="155"/>
      <c r="E267" s="155"/>
      <c r="F267" s="155"/>
      <c r="G267" s="6"/>
      <c r="H267" s="71"/>
      <c r="I267" s="6"/>
      <c r="J267" s="41"/>
      <c r="K267" s="41"/>
      <c r="L267" s="6"/>
      <c r="M267" s="6"/>
      <c r="N267" s="6"/>
      <c r="O267" s="6"/>
      <c r="P267" s="6"/>
      <c r="Q267" s="6"/>
      <c r="R267" s="6"/>
      <c r="S267" s="6"/>
      <c r="T267" s="41"/>
      <c r="U267" s="41"/>
      <c r="V267" s="41"/>
      <c r="W267" s="41"/>
      <c r="X267" s="41"/>
      <c r="Y267" s="41"/>
      <c r="Z267" s="41"/>
      <c r="AA267" s="41"/>
      <c r="AB267" s="41"/>
      <c r="AC267" s="41"/>
      <c r="AD267" s="43"/>
      <c r="AE267" s="6"/>
      <c r="AF267" s="44"/>
      <c r="AG267" s="44"/>
      <c r="AH267" s="44"/>
      <c r="AI267" s="44"/>
      <c r="AJ267" s="44"/>
      <c r="AK267" s="44"/>
      <c r="AL267" s="44"/>
      <c r="AM267" s="44"/>
    </row>
    <row r="268" spans="1:39" ht="15">
      <c r="A268" s="43"/>
      <c r="B268" s="69"/>
      <c r="C268" s="70"/>
      <c r="D268" s="155"/>
      <c r="E268" s="155"/>
      <c r="F268" s="155"/>
      <c r="G268" s="6"/>
      <c r="H268" s="71"/>
      <c r="I268" s="6"/>
      <c r="J268" s="41"/>
      <c r="K268" s="41"/>
      <c r="L268" s="41"/>
      <c r="M268" s="41"/>
      <c r="N268" s="41"/>
      <c r="O268" s="6"/>
      <c r="P268" s="6"/>
      <c r="Q268" s="6"/>
      <c r="R268" s="6"/>
      <c r="S268" s="6"/>
      <c r="T268" s="6"/>
      <c r="U268" s="6"/>
      <c r="V268" s="6"/>
      <c r="W268" s="6"/>
      <c r="X268" s="6"/>
      <c r="Y268" s="41"/>
      <c r="Z268" s="41"/>
      <c r="AA268" s="41"/>
      <c r="AB268" s="41"/>
      <c r="AC268" s="41"/>
      <c r="AD268" s="43"/>
      <c r="AE268" s="6"/>
      <c r="AF268" s="44"/>
      <c r="AG268" s="44"/>
      <c r="AH268" s="44"/>
      <c r="AI268" s="44"/>
      <c r="AJ268" s="44"/>
      <c r="AK268" s="44"/>
      <c r="AL268" s="44"/>
      <c r="AM268" s="44"/>
    </row>
    <row r="269" spans="1:39" ht="15">
      <c r="A269" s="43"/>
      <c r="B269" s="69"/>
      <c r="C269" s="70"/>
      <c r="D269" s="155"/>
      <c r="E269" s="155"/>
      <c r="F269" s="155"/>
      <c r="G269" s="6"/>
      <c r="H269" s="71"/>
      <c r="I269" s="6"/>
      <c r="J269" s="41"/>
      <c r="K269" s="41"/>
      <c r="L269" s="41"/>
      <c r="M269" s="41"/>
      <c r="N269" s="41"/>
      <c r="O269" s="41"/>
      <c r="P269" s="41"/>
      <c r="Q269" s="6"/>
      <c r="R269" s="6"/>
      <c r="S269" s="6"/>
      <c r="T269" s="6"/>
      <c r="U269" s="6"/>
      <c r="V269" s="6"/>
      <c r="W269" s="6"/>
      <c r="X269" s="6"/>
      <c r="Y269" s="6"/>
      <c r="Z269" s="6"/>
      <c r="AA269" s="41"/>
      <c r="AB269" s="41"/>
      <c r="AC269" s="41"/>
      <c r="AD269" s="43"/>
      <c r="AE269" s="6"/>
      <c r="AF269" s="44"/>
      <c r="AG269" s="44"/>
      <c r="AH269" s="44"/>
      <c r="AI269" s="44"/>
      <c r="AJ269" s="44"/>
      <c r="AK269" s="44"/>
      <c r="AL269" s="44"/>
      <c r="AM269" s="44"/>
    </row>
    <row r="270" spans="1:39" ht="15">
      <c r="A270" s="43"/>
      <c r="B270" s="69"/>
      <c r="C270" s="70"/>
      <c r="D270" s="155"/>
      <c r="E270" s="155"/>
      <c r="F270" s="155"/>
      <c r="G270" s="6"/>
      <c r="H270" s="71"/>
      <c r="I270" s="6"/>
      <c r="J270" s="41"/>
      <c r="K270" s="41"/>
      <c r="L270" s="41"/>
      <c r="M270" s="41"/>
      <c r="N270" s="41"/>
      <c r="O270" s="41"/>
      <c r="P270" s="41"/>
      <c r="Q270" s="41"/>
      <c r="R270" s="41"/>
      <c r="S270" s="41"/>
      <c r="T270" s="41"/>
      <c r="U270" s="41"/>
      <c r="V270" s="41"/>
      <c r="W270" s="6"/>
      <c r="X270" s="6"/>
      <c r="Y270" s="6"/>
      <c r="Z270" s="6"/>
      <c r="AA270" s="41"/>
      <c r="AB270" s="41"/>
      <c r="AC270" s="41"/>
      <c r="AD270" s="43"/>
      <c r="AE270" s="6"/>
      <c r="AF270" s="44"/>
      <c r="AG270" s="44"/>
      <c r="AH270" s="44"/>
      <c r="AI270" s="44"/>
      <c r="AJ270" s="44"/>
      <c r="AK270" s="44"/>
      <c r="AL270" s="44"/>
      <c r="AM270" s="44"/>
    </row>
    <row r="271" spans="1:39" ht="15">
      <c r="A271" s="43"/>
      <c r="B271" s="69"/>
      <c r="C271" s="70"/>
      <c r="D271" s="155"/>
      <c r="E271" s="155"/>
      <c r="F271" s="155"/>
      <c r="G271" s="6"/>
      <c r="H271" s="71"/>
      <c r="I271" s="6"/>
      <c r="J271" s="41"/>
      <c r="K271" s="41"/>
      <c r="L271" s="41"/>
      <c r="M271" s="41"/>
      <c r="N271" s="41"/>
      <c r="O271" s="70"/>
      <c r="P271" s="70"/>
      <c r="Q271" s="70"/>
      <c r="R271" s="70"/>
      <c r="S271" s="70"/>
      <c r="T271" s="70"/>
      <c r="U271" s="70"/>
      <c r="V271" s="70"/>
      <c r="W271" s="70"/>
      <c r="X271" s="70"/>
      <c r="Y271" s="41"/>
      <c r="Z271" s="41"/>
      <c r="AA271" s="41"/>
      <c r="AB271" s="41"/>
      <c r="AC271" s="41"/>
      <c r="AD271" s="43"/>
      <c r="AE271" s="6"/>
      <c r="AF271" s="44"/>
      <c r="AG271" s="44"/>
      <c r="AH271" s="44"/>
      <c r="AI271" s="44"/>
      <c r="AJ271" s="44"/>
      <c r="AK271" s="44"/>
      <c r="AL271" s="44"/>
      <c r="AM271" s="44"/>
    </row>
    <row r="272" spans="1:39" ht="15">
      <c r="A272" s="43"/>
      <c r="B272" s="69"/>
      <c r="C272" s="70"/>
      <c r="D272" s="155"/>
      <c r="E272" s="155"/>
      <c r="F272" s="155"/>
      <c r="G272" s="6"/>
      <c r="H272" s="71"/>
      <c r="I272" s="6"/>
      <c r="J272" s="41"/>
      <c r="K272" s="41"/>
      <c r="L272" s="41"/>
      <c r="M272" s="41"/>
      <c r="N272" s="41"/>
      <c r="O272" s="70"/>
      <c r="P272" s="70"/>
      <c r="Q272" s="70"/>
      <c r="R272" s="70"/>
      <c r="S272" s="70"/>
      <c r="T272" s="70"/>
      <c r="U272" s="70"/>
      <c r="V272" s="70"/>
      <c r="W272" s="70"/>
      <c r="X272" s="70"/>
      <c r="Y272" s="41"/>
      <c r="Z272" s="41"/>
      <c r="AA272" s="41"/>
      <c r="AB272" s="41"/>
      <c r="AC272" s="41"/>
      <c r="AD272" s="43"/>
      <c r="AE272" s="6"/>
      <c r="AF272" s="44"/>
      <c r="AG272" s="44"/>
      <c r="AH272" s="44"/>
      <c r="AI272" s="44"/>
      <c r="AJ272" s="44"/>
      <c r="AK272" s="44"/>
      <c r="AL272" s="44"/>
      <c r="AM272" s="44"/>
    </row>
    <row r="273" spans="1:39" ht="15">
      <c r="A273" s="43"/>
      <c r="B273" s="69"/>
      <c r="C273" s="70"/>
      <c r="D273" s="155"/>
      <c r="E273" s="155"/>
      <c r="F273" s="155"/>
      <c r="G273" s="6"/>
      <c r="H273" s="71"/>
      <c r="I273" s="6"/>
      <c r="J273" s="41"/>
      <c r="K273" s="41"/>
      <c r="L273" s="41"/>
      <c r="M273" s="41"/>
      <c r="N273" s="41"/>
      <c r="O273" s="41"/>
      <c r="P273" s="41"/>
      <c r="Q273" s="6"/>
      <c r="R273" s="6"/>
      <c r="S273" s="6"/>
      <c r="T273" s="6"/>
      <c r="U273" s="6"/>
      <c r="V273" s="6"/>
      <c r="W273" s="6"/>
      <c r="X273" s="6"/>
      <c r="Y273" s="41"/>
      <c r="Z273" s="41"/>
      <c r="AA273" s="41"/>
      <c r="AB273" s="41"/>
      <c r="AC273" s="41"/>
      <c r="AD273" s="43"/>
      <c r="AE273" s="6"/>
      <c r="AF273" s="44"/>
      <c r="AG273" s="44"/>
      <c r="AH273" s="44"/>
      <c r="AI273" s="44"/>
      <c r="AJ273" s="44"/>
      <c r="AK273" s="44"/>
      <c r="AL273" s="44"/>
      <c r="AM273" s="44"/>
    </row>
    <row r="274" spans="1:39" ht="15">
      <c r="A274" s="43"/>
      <c r="B274" s="69"/>
      <c r="C274" s="70"/>
      <c r="D274" s="155"/>
      <c r="E274" s="155"/>
      <c r="F274" s="155"/>
      <c r="G274" s="6"/>
      <c r="H274" s="71"/>
      <c r="I274" s="6"/>
      <c r="J274" s="41"/>
      <c r="K274" s="41"/>
      <c r="L274" s="41"/>
      <c r="M274" s="41"/>
      <c r="N274" s="41"/>
      <c r="O274" s="41"/>
      <c r="P274" s="41"/>
      <c r="Q274" s="41"/>
      <c r="R274" s="41"/>
      <c r="S274" s="41"/>
      <c r="T274" s="41"/>
      <c r="U274" s="6"/>
      <c r="V274" s="6"/>
      <c r="W274" s="6"/>
      <c r="X274" s="6"/>
      <c r="Y274" s="41"/>
      <c r="Z274" s="41"/>
      <c r="AA274" s="41"/>
      <c r="AB274" s="41"/>
      <c r="AC274" s="41"/>
      <c r="AD274" s="43"/>
      <c r="AE274" s="6"/>
      <c r="AF274" s="44"/>
      <c r="AG274" s="44"/>
      <c r="AH274" s="44"/>
      <c r="AI274" s="44"/>
      <c r="AJ274" s="44"/>
      <c r="AK274" s="44"/>
      <c r="AL274" s="44"/>
      <c r="AM274" s="6"/>
    </row>
    <row r="275" spans="1:39" ht="15">
      <c r="A275" s="43"/>
      <c r="B275" s="69"/>
      <c r="C275" s="70"/>
      <c r="D275" s="155"/>
      <c r="E275" s="155"/>
      <c r="F275" s="155"/>
      <c r="G275" s="6"/>
      <c r="H275" s="71"/>
      <c r="I275" s="6"/>
      <c r="J275" s="6"/>
      <c r="K275" s="6"/>
      <c r="L275" s="6"/>
      <c r="M275" s="6"/>
      <c r="N275" s="6"/>
      <c r="O275" s="6"/>
      <c r="P275" s="6"/>
      <c r="Q275" s="6"/>
      <c r="R275" s="6"/>
      <c r="S275" s="6"/>
      <c r="T275" s="6"/>
      <c r="U275" s="6"/>
      <c r="V275" s="6"/>
      <c r="W275" s="41"/>
      <c r="X275" s="41"/>
      <c r="Y275" s="41"/>
      <c r="Z275" s="41"/>
      <c r="AA275" s="41"/>
      <c r="AB275" s="41"/>
      <c r="AC275" s="41"/>
      <c r="AD275" s="43"/>
      <c r="AE275" s="6"/>
      <c r="AF275" s="44"/>
      <c r="AG275" s="44"/>
      <c r="AH275" s="44"/>
      <c r="AI275" s="44"/>
      <c r="AJ275" s="44"/>
      <c r="AK275" s="44"/>
      <c r="AL275" s="44"/>
      <c r="AM275" s="44"/>
    </row>
    <row r="276" spans="1:39" ht="15">
      <c r="A276" s="43"/>
      <c r="B276" s="69"/>
      <c r="C276" s="70"/>
      <c r="D276" s="155"/>
      <c r="E276" s="155"/>
      <c r="F276" s="155"/>
      <c r="G276" s="6"/>
      <c r="H276" s="71"/>
      <c r="I276" s="6"/>
      <c r="J276" s="41"/>
      <c r="K276" s="41"/>
      <c r="L276" s="41"/>
      <c r="M276" s="41"/>
      <c r="N276" s="41"/>
      <c r="O276" s="41"/>
      <c r="P276" s="41"/>
      <c r="Q276" s="41"/>
      <c r="R276" s="41"/>
      <c r="S276" s="41"/>
      <c r="T276" s="41"/>
      <c r="U276" s="6"/>
      <c r="V276" s="6"/>
      <c r="W276" s="6"/>
      <c r="X276" s="6"/>
      <c r="Y276" s="41"/>
      <c r="Z276" s="41"/>
      <c r="AA276" s="41"/>
      <c r="AB276" s="41"/>
      <c r="AC276" s="41"/>
      <c r="AD276" s="43"/>
      <c r="AE276" s="6"/>
      <c r="AF276" s="44"/>
      <c r="AG276" s="44"/>
      <c r="AH276" s="44"/>
      <c r="AI276" s="44"/>
      <c r="AJ276" s="44"/>
      <c r="AK276" s="44"/>
      <c r="AL276" s="44"/>
      <c r="AM276" s="44"/>
    </row>
    <row r="277" spans="1:39" ht="15">
      <c r="A277" s="43"/>
      <c r="B277" s="69"/>
      <c r="C277" s="41"/>
      <c r="D277" s="179"/>
      <c r="E277" s="179"/>
      <c r="F277" s="155"/>
      <c r="G277" s="44"/>
      <c r="H277" s="72"/>
      <c r="I277" s="6"/>
      <c r="J277" s="41"/>
      <c r="K277" s="41"/>
      <c r="L277" s="41"/>
      <c r="M277" s="41"/>
      <c r="N277" s="41"/>
      <c r="O277" s="41"/>
      <c r="P277" s="41"/>
      <c r="Q277" s="41"/>
      <c r="R277" s="41"/>
      <c r="S277" s="41"/>
      <c r="T277" s="41"/>
      <c r="U277" s="44"/>
      <c r="V277" s="44"/>
      <c r="W277" s="44"/>
      <c r="X277" s="44"/>
      <c r="Y277" s="41"/>
      <c r="Z277" s="41"/>
      <c r="AA277" s="41"/>
      <c r="AB277" s="41"/>
      <c r="AC277" s="41"/>
      <c r="AD277" s="43"/>
      <c r="AE277" s="6"/>
      <c r="AF277" s="44"/>
      <c r="AG277" s="44"/>
      <c r="AH277" s="44"/>
      <c r="AI277" s="44"/>
      <c r="AJ277" s="44"/>
      <c r="AK277" s="44"/>
      <c r="AL277" s="44"/>
      <c r="AM277" s="44"/>
    </row>
    <row r="278" spans="1:39" ht="15">
      <c r="A278" s="73"/>
      <c r="B278" s="8"/>
      <c r="C278" s="70"/>
      <c r="D278" s="155"/>
      <c r="E278" s="155"/>
      <c r="F278" s="155"/>
      <c r="G278" s="6"/>
      <c r="H278" s="71"/>
      <c r="I278" s="6"/>
      <c r="J278" s="6"/>
      <c r="K278" s="6"/>
      <c r="L278" s="6"/>
      <c r="M278" s="6"/>
      <c r="N278" s="6"/>
      <c r="O278" s="6"/>
      <c r="P278" s="6"/>
      <c r="Q278" s="6"/>
      <c r="R278" s="6"/>
      <c r="S278" s="6"/>
      <c r="T278" s="41"/>
      <c r="U278" s="41"/>
      <c r="V278" s="41"/>
      <c r="W278" s="41"/>
      <c r="X278" s="41"/>
      <c r="Y278" s="41"/>
      <c r="Z278" s="41"/>
      <c r="AA278" s="41"/>
      <c r="AB278" s="41"/>
      <c r="AC278" s="41"/>
      <c r="AD278" s="43"/>
      <c r="AE278" s="6"/>
      <c r="AF278" s="6"/>
      <c r="AG278" s="44"/>
      <c r="AH278" s="44"/>
      <c r="AI278" s="6"/>
      <c r="AJ278" s="6"/>
      <c r="AK278" s="6"/>
      <c r="AL278" s="6"/>
      <c r="AM278" s="44"/>
    </row>
    <row r="279" spans="1:39" ht="15">
      <c r="A279" s="43"/>
      <c r="B279" s="69"/>
      <c r="C279" s="70"/>
      <c r="D279" s="155"/>
      <c r="E279" s="155"/>
      <c r="F279" s="155"/>
      <c r="G279" s="6"/>
      <c r="H279" s="71"/>
      <c r="I279" s="6"/>
      <c r="J279" s="44"/>
      <c r="K279" s="44"/>
      <c r="L279" s="44"/>
      <c r="M279" s="44"/>
      <c r="N279" s="44"/>
      <c r="O279" s="44"/>
      <c r="P279" s="6"/>
      <c r="Q279" s="6"/>
      <c r="R279" s="6"/>
      <c r="S279" s="6"/>
      <c r="T279" s="70"/>
      <c r="U279" s="70"/>
      <c r="V279" s="70"/>
      <c r="W279" s="70"/>
      <c r="X279" s="70"/>
      <c r="Y279" s="41"/>
      <c r="Z279" s="41"/>
      <c r="AA279" s="41"/>
      <c r="AB279" s="41"/>
      <c r="AC279" s="41"/>
      <c r="AD279" s="43"/>
      <c r="AE279" s="6"/>
      <c r="AF279" s="44"/>
      <c r="AG279" s="44"/>
      <c r="AH279" s="44"/>
      <c r="AI279" s="44"/>
      <c r="AJ279" s="44"/>
      <c r="AK279" s="44"/>
      <c r="AL279" s="44"/>
      <c r="AM279" s="44"/>
    </row>
    <row r="280" spans="1:39" ht="15">
      <c r="A280" s="43"/>
      <c r="B280" s="69"/>
      <c r="C280" s="70"/>
      <c r="D280" s="155"/>
      <c r="E280" s="155"/>
      <c r="F280" s="155"/>
      <c r="G280" s="6"/>
      <c r="H280" s="71"/>
      <c r="I280" s="6"/>
      <c r="J280" s="41"/>
      <c r="K280" s="41"/>
      <c r="L280" s="41"/>
      <c r="M280" s="41"/>
      <c r="N280" s="41"/>
      <c r="O280" s="6"/>
      <c r="P280" s="6"/>
      <c r="Q280" s="6"/>
      <c r="R280" s="6"/>
      <c r="S280" s="6"/>
      <c r="T280" s="6"/>
      <c r="U280" s="6"/>
      <c r="V280" s="6"/>
      <c r="W280" s="6"/>
      <c r="X280" s="6"/>
      <c r="Y280" s="41"/>
      <c r="Z280" s="41"/>
      <c r="AA280" s="41"/>
      <c r="AB280" s="41"/>
      <c r="AC280" s="41"/>
      <c r="AD280" s="43"/>
      <c r="AE280" s="6"/>
      <c r="AF280" s="44"/>
      <c r="AG280" s="44"/>
      <c r="AH280" s="44"/>
      <c r="AI280" s="44"/>
      <c r="AJ280" s="44"/>
      <c r="AK280" s="44"/>
      <c r="AL280" s="44"/>
      <c r="AM280" s="44"/>
    </row>
    <row r="281" spans="1:39" ht="15">
      <c r="A281" s="43"/>
      <c r="B281" s="69"/>
      <c r="C281" s="41"/>
      <c r="D281" s="179"/>
      <c r="E281" s="179"/>
      <c r="F281" s="155"/>
      <c r="G281" s="44"/>
      <c r="H281" s="72"/>
      <c r="I281" s="6"/>
      <c r="J281" s="44"/>
      <c r="K281" s="44"/>
      <c r="L281" s="44"/>
      <c r="M281" s="44"/>
      <c r="N281" s="44"/>
      <c r="O281" s="44"/>
      <c r="P281" s="44"/>
      <c r="Q281" s="44"/>
      <c r="R281" s="44"/>
      <c r="S281" s="44"/>
      <c r="T281" s="44"/>
      <c r="U281" s="44"/>
      <c r="V281" s="44"/>
      <c r="W281" s="44"/>
      <c r="X281" s="44"/>
      <c r="Y281" s="44"/>
      <c r="Z281" s="44"/>
      <c r="AA281" s="44"/>
      <c r="AB281" s="41"/>
      <c r="AC281" s="41"/>
      <c r="AD281" s="43"/>
      <c r="AE281" s="6"/>
      <c r="AF281" s="44"/>
      <c r="AG281" s="44"/>
      <c r="AH281" s="44"/>
      <c r="AI281" s="44"/>
      <c r="AJ281" s="44"/>
      <c r="AK281" s="44"/>
      <c r="AL281" s="44"/>
      <c r="AM281" s="44"/>
    </row>
    <row r="282" spans="1:39" ht="15">
      <c r="A282" s="73"/>
      <c r="B282" s="8"/>
      <c r="C282" s="70"/>
      <c r="D282" s="155"/>
      <c r="E282" s="155"/>
      <c r="F282" s="155"/>
      <c r="G282" s="6"/>
      <c r="H282" s="71"/>
      <c r="I282" s="6"/>
      <c r="J282" s="6"/>
      <c r="K282" s="6"/>
      <c r="L282" s="6"/>
      <c r="M282" s="6"/>
      <c r="N282" s="6"/>
      <c r="O282" s="6"/>
      <c r="P282" s="6"/>
      <c r="Q282" s="6"/>
      <c r="R282" s="6"/>
      <c r="S282" s="41"/>
      <c r="T282" s="41"/>
      <c r="U282" s="41"/>
      <c r="V282" s="41"/>
      <c r="W282" s="41"/>
      <c r="X282" s="41"/>
      <c r="Y282" s="41"/>
      <c r="Z282" s="41"/>
      <c r="AA282" s="41"/>
      <c r="AB282" s="41"/>
      <c r="AC282" s="41"/>
      <c r="AD282" s="43"/>
      <c r="AE282" s="6"/>
      <c r="AF282" s="6"/>
      <c r="AG282" s="44"/>
      <c r="AH282" s="44"/>
      <c r="AI282" s="6"/>
      <c r="AJ282" s="6"/>
      <c r="AK282" s="6"/>
      <c r="AL282" s="6"/>
      <c r="AM282" s="44"/>
    </row>
    <row r="283" spans="1:39" ht="15">
      <c r="A283" s="43"/>
      <c r="B283" s="69"/>
      <c r="C283" s="70"/>
      <c r="D283" s="155"/>
      <c r="E283" s="155"/>
      <c r="F283" s="155"/>
      <c r="G283" s="6"/>
      <c r="H283" s="71"/>
      <c r="I283" s="6"/>
      <c r="J283" s="41"/>
      <c r="K283" s="41"/>
      <c r="L283" s="41"/>
      <c r="M283" s="41"/>
      <c r="N283" s="41"/>
      <c r="O283" s="41"/>
      <c r="P283" s="41"/>
      <c r="Q283" s="41"/>
      <c r="R283" s="41"/>
      <c r="S283" s="6"/>
      <c r="T283" s="6"/>
      <c r="U283" s="6"/>
      <c r="V283" s="6"/>
      <c r="W283" s="6"/>
      <c r="X283" s="6"/>
      <c r="Y283" s="41"/>
      <c r="Z283" s="41"/>
      <c r="AA283" s="41"/>
      <c r="AB283" s="41"/>
      <c r="AC283" s="41"/>
      <c r="AD283" s="43"/>
      <c r="AE283" s="6"/>
      <c r="AF283" s="44"/>
      <c r="AG283" s="44"/>
      <c r="AH283" s="44"/>
      <c r="AI283" s="44"/>
      <c r="AJ283" s="44"/>
      <c r="AK283" s="44"/>
      <c r="AL283" s="44"/>
      <c r="AM283" s="44"/>
    </row>
    <row r="284" spans="1:39" ht="15">
      <c r="A284" s="43"/>
      <c r="B284" s="69"/>
      <c r="C284" s="41"/>
      <c r="D284" s="179"/>
      <c r="E284" s="179"/>
      <c r="F284" s="155"/>
      <c r="G284" s="44"/>
      <c r="H284" s="72"/>
      <c r="I284" s="6"/>
      <c r="J284" s="41"/>
      <c r="K284" s="41"/>
      <c r="L284" s="41"/>
      <c r="M284" s="41"/>
      <c r="N284" s="41"/>
      <c r="O284" s="41"/>
      <c r="P284" s="41"/>
      <c r="Q284" s="44"/>
      <c r="R284" s="41"/>
      <c r="S284" s="41"/>
      <c r="T284" s="41"/>
      <c r="U284" s="41"/>
      <c r="V284" s="41"/>
      <c r="W284" s="41"/>
      <c r="X284" s="41"/>
      <c r="Y284" s="41"/>
      <c r="Z284" s="41"/>
      <c r="AA284" s="41"/>
      <c r="AB284" s="41"/>
      <c r="AC284" s="41"/>
      <c r="AD284" s="43"/>
      <c r="AE284" s="6"/>
      <c r="AF284" s="44"/>
      <c r="AG284" s="44"/>
      <c r="AH284" s="44"/>
      <c r="AI284" s="44"/>
      <c r="AJ284" s="44"/>
      <c r="AK284" s="44"/>
      <c r="AL284" s="44"/>
      <c r="AM284" s="44"/>
    </row>
    <row r="285" spans="1:39" ht="15">
      <c r="A285" s="73"/>
      <c r="B285" s="8"/>
      <c r="C285" s="70"/>
      <c r="D285" s="155"/>
      <c r="E285" s="155"/>
      <c r="F285" s="155"/>
      <c r="G285" s="6"/>
      <c r="H285" s="71"/>
      <c r="I285" s="6"/>
      <c r="J285" s="44"/>
      <c r="K285" s="44"/>
      <c r="L285" s="44"/>
      <c r="M285" s="44"/>
      <c r="N285" s="44"/>
      <c r="O285" s="44"/>
      <c r="P285" s="6"/>
      <c r="Q285" s="6"/>
      <c r="R285" s="6"/>
      <c r="S285" s="6"/>
      <c r="T285" s="70"/>
      <c r="U285" s="70"/>
      <c r="V285" s="70"/>
      <c r="W285" s="70"/>
      <c r="X285" s="70"/>
      <c r="Y285" s="41"/>
      <c r="Z285" s="41"/>
      <c r="AA285" s="41"/>
      <c r="AB285" s="41"/>
      <c r="AC285" s="41"/>
      <c r="AD285" s="43"/>
      <c r="AE285" s="6"/>
      <c r="AF285" s="6"/>
      <c r="AG285" s="44"/>
      <c r="AH285" s="44"/>
      <c r="AI285" s="6"/>
      <c r="AJ285" s="6"/>
      <c r="AK285" s="6"/>
      <c r="AL285" s="6"/>
      <c r="AM285" s="44"/>
    </row>
    <row r="286" spans="1:39" ht="15">
      <c r="A286" s="43"/>
      <c r="B286" s="69"/>
      <c r="C286" s="70"/>
      <c r="D286" s="155"/>
      <c r="E286" s="155"/>
      <c r="F286" s="155"/>
      <c r="G286" s="6"/>
      <c r="H286" s="71"/>
      <c r="I286" s="6"/>
      <c r="J286" s="41"/>
      <c r="K286" s="41"/>
      <c r="L286" s="41"/>
      <c r="M286" s="41"/>
      <c r="N286" s="41"/>
      <c r="O286" s="6"/>
      <c r="P286" s="6"/>
      <c r="Q286" s="6"/>
      <c r="R286" s="6"/>
      <c r="S286" s="6"/>
      <c r="T286" s="6"/>
      <c r="U286" s="6"/>
      <c r="V286" s="6"/>
      <c r="W286" s="6"/>
      <c r="X286" s="6"/>
      <c r="Y286" s="41"/>
      <c r="Z286" s="41"/>
      <c r="AA286" s="41"/>
      <c r="AB286" s="41"/>
      <c r="AC286" s="41"/>
      <c r="AD286" s="43"/>
      <c r="AE286" s="6"/>
      <c r="AF286" s="44"/>
      <c r="AG286" s="44"/>
      <c r="AH286" s="44"/>
      <c r="AI286" s="44"/>
      <c r="AJ286" s="44"/>
      <c r="AK286" s="44"/>
      <c r="AL286" s="44"/>
      <c r="AM286" s="44"/>
    </row>
    <row r="287" spans="1:39" ht="15">
      <c r="A287" s="43"/>
      <c r="B287" s="69"/>
      <c r="C287" s="70"/>
      <c r="D287" s="155"/>
      <c r="E287" s="155"/>
      <c r="F287" s="155"/>
      <c r="G287" s="6"/>
      <c r="H287" s="71"/>
      <c r="I287" s="6"/>
      <c r="J287" s="41"/>
      <c r="K287" s="41"/>
      <c r="L287" s="41"/>
      <c r="M287" s="41"/>
      <c r="N287" s="41"/>
      <c r="O287" s="6"/>
      <c r="P287" s="6"/>
      <c r="Q287" s="6"/>
      <c r="R287" s="6"/>
      <c r="S287" s="6"/>
      <c r="T287" s="6"/>
      <c r="U287" s="6"/>
      <c r="V287" s="6"/>
      <c r="W287" s="6"/>
      <c r="X287" s="6"/>
      <c r="Y287" s="41"/>
      <c r="Z287" s="41"/>
      <c r="AA287" s="41"/>
      <c r="AB287" s="41"/>
      <c r="AC287" s="41"/>
      <c r="AD287" s="43"/>
      <c r="AE287" s="6"/>
      <c r="AF287" s="44"/>
      <c r="AG287" s="44"/>
      <c r="AH287" s="44"/>
      <c r="AI287" s="44"/>
      <c r="AJ287" s="44"/>
      <c r="AK287" s="44"/>
      <c r="AL287" s="44"/>
      <c r="AM287" s="44"/>
    </row>
    <row r="288" spans="1:39" ht="15">
      <c r="A288" s="43"/>
      <c r="B288" s="69"/>
      <c r="C288" s="70"/>
      <c r="D288" s="155"/>
      <c r="E288" s="155"/>
      <c r="F288" s="155"/>
      <c r="G288" s="6"/>
      <c r="H288" s="71"/>
      <c r="I288" s="6"/>
      <c r="J288" s="41"/>
      <c r="K288" s="41"/>
      <c r="L288" s="41"/>
      <c r="M288" s="41"/>
      <c r="N288" s="41"/>
      <c r="O288" s="70"/>
      <c r="P288" s="70"/>
      <c r="Q288" s="70"/>
      <c r="R288" s="70"/>
      <c r="S288" s="70"/>
      <c r="T288" s="70"/>
      <c r="U288" s="70"/>
      <c r="V288" s="70"/>
      <c r="W288" s="6"/>
      <c r="X288" s="6"/>
      <c r="Y288" s="70"/>
      <c r="Z288" s="70"/>
      <c r="AA288" s="70"/>
      <c r="AB288" s="70"/>
      <c r="AC288" s="70"/>
      <c r="AD288" s="43"/>
      <c r="AE288" s="6"/>
      <c r="AF288" s="44"/>
      <c r="AG288" s="44"/>
      <c r="AH288" s="44"/>
      <c r="AI288" s="44"/>
      <c r="AJ288" s="44"/>
      <c r="AK288" s="44"/>
      <c r="AL288" s="44"/>
      <c r="AM288" s="44"/>
    </row>
    <row r="289" spans="1:39" ht="15">
      <c r="A289" s="43"/>
      <c r="B289" s="69"/>
      <c r="C289" s="41"/>
      <c r="D289" s="179"/>
      <c r="E289" s="179"/>
      <c r="F289" s="155"/>
      <c r="G289" s="44"/>
      <c r="H289" s="72"/>
      <c r="I289" s="6"/>
      <c r="J289" s="44"/>
      <c r="K289" s="44"/>
      <c r="L289" s="44"/>
      <c r="M289" s="44"/>
      <c r="N289" s="44"/>
      <c r="O289" s="44"/>
      <c r="P289" s="44"/>
      <c r="Q289" s="44"/>
      <c r="R289" s="44"/>
      <c r="S289" s="44"/>
      <c r="T289" s="44"/>
      <c r="U289" s="44"/>
      <c r="V289" s="44"/>
      <c r="W289" s="44"/>
      <c r="X289" s="44"/>
      <c r="Y289" s="44"/>
      <c r="Z289" s="44"/>
      <c r="AA289" s="44"/>
      <c r="AB289" s="41"/>
      <c r="AC289" s="41"/>
      <c r="AD289" s="43"/>
      <c r="AE289" s="6"/>
      <c r="AF289" s="44"/>
      <c r="AG289" s="44"/>
      <c r="AH289" s="44"/>
      <c r="AI289" s="44"/>
      <c r="AJ289" s="44"/>
      <c r="AK289" s="44"/>
      <c r="AL289" s="44"/>
      <c r="AM289" s="44"/>
    </row>
    <row r="290" spans="1:39" ht="15">
      <c r="A290" s="73"/>
      <c r="B290" s="8"/>
      <c r="C290" s="70"/>
      <c r="D290" s="155"/>
      <c r="E290" s="155"/>
      <c r="F290" s="155"/>
      <c r="G290" s="6"/>
      <c r="H290" s="71"/>
      <c r="I290" s="6"/>
      <c r="J290" s="6"/>
      <c r="K290" s="6"/>
      <c r="L290" s="6"/>
      <c r="M290" s="6"/>
      <c r="N290" s="6"/>
      <c r="O290" s="6"/>
      <c r="P290" s="6"/>
      <c r="Q290" s="6"/>
      <c r="R290" s="6"/>
      <c r="S290" s="41"/>
      <c r="T290" s="41"/>
      <c r="U290" s="41"/>
      <c r="V290" s="41"/>
      <c r="W290" s="41"/>
      <c r="X290" s="41"/>
      <c r="Y290" s="41"/>
      <c r="Z290" s="41"/>
      <c r="AA290" s="41"/>
      <c r="AB290" s="41"/>
      <c r="AC290" s="41"/>
      <c r="AD290" s="43"/>
      <c r="AE290" s="6"/>
      <c r="AF290" s="6"/>
      <c r="AG290" s="44"/>
      <c r="AH290" s="44"/>
      <c r="AI290" s="6"/>
      <c r="AJ290" s="6"/>
      <c r="AK290" s="6"/>
      <c r="AL290" s="6"/>
      <c r="AM290" s="44"/>
    </row>
    <row r="291" spans="1:39" ht="15">
      <c r="A291" s="43"/>
      <c r="B291" s="69"/>
      <c r="C291" s="70"/>
      <c r="D291" s="155"/>
      <c r="E291" s="155"/>
      <c r="F291" s="155"/>
      <c r="G291" s="6"/>
      <c r="H291" s="71"/>
      <c r="I291" s="6"/>
      <c r="J291" s="41"/>
      <c r="K291" s="41"/>
      <c r="L291" s="41"/>
      <c r="M291" s="41"/>
      <c r="N291" s="41"/>
      <c r="O291" s="41"/>
      <c r="P291" s="41"/>
      <c r="Q291" s="41"/>
      <c r="R291" s="41"/>
      <c r="S291" s="6"/>
      <c r="T291" s="6"/>
      <c r="U291" s="6"/>
      <c r="V291" s="6"/>
      <c r="W291" s="6"/>
      <c r="X291" s="6"/>
      <c r="Y291" s="41"/>
      <c r="Z291" s="41"/>
      <c r="AA291" s="41"/>
      <c r="AB291" s="41"/>
      <c r="AC291" s="41"/>
      <c r="AD291" s="43"/>
      <c r="AE291" s="6"/>
      <c r="AF291" s="44"/>
      <c r="AG291" s="44"/>
      <c r="AH291" s="44"/>
      <c r="AI291" s="44"/>
      <c r="AJ291" s="44"/>
      <c r="AK291" s="44"/>
      <c r="AL291" s="44"/>
      <c r="AM291" s="44"/>
    </row>
    <row r="292" spans="1:39" ht="15">
      <c r="A292" s="43"/>
      <c r="B292" s="69"/>
      <c r="C292" s="41"/>
      <c r="D292" s="179"/>
      <c r="E292" s="179"/>
      <c r="F292" s="155"/>
      <c r="G292" s="44"/>
      <c r="H292" s="72"/>
      <c r="I292" s="6"/>
      <c r="J292" s="41"/>
      <c r="K292" s="41"/>
      <c r="L292" s="41"/>
      <c r="M292" s="41"/>
      <c r="N292" s="41"/>
      <c r="O292" s="41"/>
      <c r="P292" s="41"/>
      <c r="Q292" s="44"/>
      <c r="R292" s="41"/>
      <c r="S292" s="41"/>
      <c r="T292" s="41"/>
      <c r="U292" s="41"/>
      <c r="V292" s="41"/>
      <c r="W292" s="41"/>
      <c r="X292" s="41"/>
      <c r="Y292" s="41"/>
      <c r="Z292" s="41"/>
      <c r="AA292" s="41"/>
      <c r="AB292" s="41"/>
      <c r="AC292" s="41"/>
      <c r="AD292" s="43"/>
      <c r="AE292" s="6"/>
      <c r="AF292" s="44"/>
      <c r="AG292" s="44"/>
      <c r="AH292" s="44"/>
      <c r="AI292" s="44"/>
      <c r="AJ292" s="44"/>
      <c r="AK292" s="44"/>
      <c r="AL292" s="44"/>
      <c r="AM292" s="44"/>
    </row>
    <row r="293" spans="1:39" ht="15">
      <c r="A293" s="73"/>
      <c r="B293" s="8"/>
      <c r="C293" s="70"/>
      <c r="D293" s="155"/>
      <c r="E293" s="155"/>
      <c r="F293" s="155"/>
      <c r="G293" s="6"/>
      <c r="H293" s="71"/>
      <c r="I293" s="6"/>
      <c r="J293" s="6"/>
      <c r="K293" s="6"/>
      <c r="L293" s="6"/>
      <c r="M293" s="6"/>
      <c r="N293" s="6"/>
      <c r="O293" s="6"/>
      <c r="P293" s="6"/>
      <c r="Q293" s="6"/>
      <c r="R293" s="6"/>
      <c r="S293" s="6"/>
      <c r="T293" s="41"/>
      <c r="U293" s="41"/>
      <c r="V293" s="41"/>
      <c r="W293" s="41"/>
      <c r="X293" s="41"/>
      <c r="Y293" s="41"/>
      <c r="Z293" s="41"/>
      <c r="AA293" s="41"/>
      <c r="AB293" s="41"/>
      <c r="AC293" s="41"/>
      <c r="AD293" s="43"/>
      <c r="AE293" s="6"/>
      <c r="AF293" s="6"/>
      <c r="AG293" s="44"/>
      <c r="AH293" s="44"/>
      <c r="AI293" s="6"/>
      <c r="AJ293" s="6"/>
      <c r="AK293" s="6"/>
      <c r="AL293" s="6"/>
      <c r="AM293" s="44"/>
    </row>
    <row r="294" spans="1:39" ht="15">
      <c r="A294" s="43"/>
      <c r="B294" s="69"/>
      <c r="C294" s="70"/>
      <c r="D294" s="155"/>
      <c r="E294" s="155"/>
      <c r="F294" s="155"/>
      <c r="G294" s="6"/>
      <c r="H294" s="71"/>
      <c r="I294" s="6"/>
      <c r="J294" s="44"/>
      <c r="K294" s="44"/>
      <c r="L294" s="44"/>
      <c r="M294" s="44"/>
      <c r="N294" s="44"/>
      <c r="O294" s="44"/>
      <c r="P294" s="6"/>
      <c r="Q294" s="6"/>
      <c r="R294" s="6"/>
      <c r="S294" s="6"/>
      <c r="T294" s="70"/>
      <c r="U294" s="70"/>
      <c r="V294" s="70"/>
      <c r="W294" s="70"/>
      <c r="X294" s="70"/>
      <c r="Y294" s="41"/>
      <c r="Z294" s="41"/>
      <c r="AA294" s="41"/>
      <c r="AB294" s="41"/>
      <c r="AC294" s="41"/>
      <c r="AD294" s="43"/>
      <c r="AE294" s="6"/>
      <c r="AF294" s="44"/>
      <c r="AG294" s="44"/>
      <c r="AH294" s="44"/>
      <c r="AI294" s="44"/>
      <c r="AJ294" s="44"/>
      <c r="AK294" s="44"/>
      <c r="AL294" s="44"/>
      <c r="AM294" s="44"/>
    </row>
    <row r="295" spans="1:39" ht="15">
      <c r="A295" s="43"/>
      <c r="B295" s="69"/>
      <c r="C295" s="70"/>
      <c r="D295" s="155"/>
      <c r="E295" s="155"/>
      <c r="F295" s="155"/>
      <c r="G295" s="6"/>
      <c r="H295" s="71"/>
      <c r="I295" s="6"/>
      <c r="J295" s="44"/>
      <c r="K295" s="44"/>
      <c r="L295" s="44"/>
      <c r="M295" s="41"/>
      <c r="N295" s="44"/>
      <c r="O295" s="44"/>
      <c r="P295" s="44"/>
      <c r="Q295" s="6"/>
      <c r="R295" s="6"/>
      <c r="S295" s="6"/>
      <c r="T295" s="6"/>
      <c r="U295" s="70"/>
      <c r="V295" s="70"/>
      <c r="W295" s="70"/>
      <c r="X295" s="70"/>
      <c r="Y295" s="70"/>
      <c r="Z295" s="41"/>
      <c r="AA295" s="41"/>
      <c r="AB295" s="41"/>
      <c r="AC295" s="41"/>
      <c r="AD295" s="43"/>
      <c r="AE295" s="6"/>
      <c r="AF295" s="44"/>
      <c r="AG295" s="44"/>
      <c r="AH295" s="44"/>
      <c r="AI295" s="44"/>
      <c r="AJ295" s="44"/>
      <c r="AK295" s="44"/>
      <c r="AL295" s="44"/>
      <c r="AM295" s="44"/>
    </row>
    <row r="296" spans="1:39" ht="15">
      <c r="A296" s="43"/>
      <c r="B296" s="69"/>
      <c r="C296" s="70"/>
      <c r="D296" s="155"/>
      <c r="E296" s="155"/>
      <c r="F296" s="155"/>
      <c r="G296" s="6"/>
      <c r="H296" s="71"/>
      <c r="I296" s="6"/>
      <c r="J296" s="44"/>
      <c r="K296" s="44"/>
      <c r="L296" s="44"/>
      <c r="M296" s="44"/>
      <c r="N296" s="44"/>
      <c r="O296" s="44"/>
      <c r="P296" s="6"/>
      <c r="Q296" s="6"/>
      <c r="R296" s="6"/>
      <c r="S296" s="6"/>
      <c r="T296" s="70"/>
      <c r="U296" s="70"/>
      <c r="V296" s="70"/>
      <c r="W296" s="70"/>
      <c r="X296" s="70"/>
      <c r="Y296" s="41"/>
      <c r="Z296" s="41"/>
      <c r="AA296" s="41"/>
      <c r="AB296" s="41"/>
      <c r="AC296" s="41"/>
      <c r="AD296" s="43"/>
      <c r="AE296" s="6"/>
      <c r="AF296" s="44"/>
      <c r="AG296" s="44"/>
      <c r="AH296" s="44"/>
      <c r="AI296" s="44"/>
      <c r="AJ296" s="44"/>
      <c r="AK296" s="44"/>
      <c r="AL296" s="44"/>
      <c r="AM296" s="44"/>
    </row>
    <row r="297" spans="1:39" ht="15">
      <c r="A297" s="43"/>
      <c r="B297" s="69"/>
      <c r="C297" s="70"/>
      <c r="D297" s="155"/>
      <c r="E297" s="155"/>
      <c r="F297" s="155"/>
      <c r="G297" s="8"/>
      <c r="H297" s="70"/>
      <c r="I297" s="6"/>
      <c r="J297" s="44"/>
      <c r="K297" s="44"/>
      <c r="L297" s="44"/>
      <c r="M297" s="44"/>
      <c r="N297" s="44"/>
      <c r="O297" s="44"/>
      <c r="P297" s="6"/>
      <c r="Q297" s="6"/>
      <c r="R297" s="6"/>
      <c r="S297" s="6"/>
      <c r="T297" s="70"/>
      <c r="U297" s="70"/>
      <c r="V297" s="70"/>
      <c r="W297" s="70"/>
      <c r="X297" s="70"/>
      <c r="Y297" s="41"/>
      <c r="Z297" s="41"/>
      <c r="AA297" s="41"/>
      <c r="AB297" s="41"/>
      <c r="AC297" s="41"/>
      <c r="AD297" s="43"/>
      <c r="AE297" s="6"/>
      <c r="AF297" s="44"/>
      <c r="AG297" s="44"/>
      <c r="AH297" s="44"/>
      <c r="AI297" s="44"/>
      <c r="AJ297" s="44"/>
      <c r="AK297" s="44"/>
      <c r="AL297" s="44"/>
      <c r="AM297" s="44"/>
    </row>
    <row r="298" spans="1:39" ht="15">
      <c r="A298" s="43"/>
      <c r="B298" s="69"/>
      <c r="C298" s="70"/>
      <c r="D298" s="179"/>
      <c r="E298" s="179"/>
      <c r="F298" s="155"/>
      <c r="G298" s="6"/>
      <c r="H298" s="6"/>
      <c r="I298" s="6"/>
      <c r="J298" s="44"/>
      <c r="K298" s="44"/>
      <c r="L298" s="44"/>
      <c r="M298" s="44"/>
      <c r="N298" s="44"/>
      <c r="O298" s="44"/>
      <c r="P298" s="44"/>
      <c r="Q298" s="44"/>
      <c r="R298" s="44"/>
      <c r="S298" s="44"/>
      <c r="T298" s="44"/>
      <c r="U298" s="44"/>
      <c r="V298" s="44"/>
      <c r="W298" s="44"/>
      <c r="X298" s="44"/>
      <c r="Y298" s="44"/>
      <c r="Z298" s="44"/>
      <c r="AA298" s="44"/>
      <c r="AB298" s="41"/>
      <c r="AC298" s="41"/>
      <c r="AD298" s="43"/>
      <c r="AE298" s="6"/>
      <c r="AF298" s="44"/>
      <c r="AG298" s="44"/>
      <c r="AH298" s="44"/>
      <c r="AI298" s="44"/>
      <c r="AJ298" s="44"/>
      <c r="AK298" s="44"/>
      <c r="AL298" s="44"/>
      <c r="AM298" s="44"/>
    </row>
    <row r="299" spans="1:39" ht="15">
      <c r="A299" s="43"/>
      <c r="B299" s="69"/>
      <c r="C299" s="70"/>
      <c r="D299" s="179"/>
      <c r="E299" s="179"/>
      <c r="F299" s="155"/>
      <c r="G299" s="6"/>
      <c r="H299" s="6"/>
      <c r="I299" s="6"/>
      <c r="J299" s="44"/>
      <c r="K299" s="44"/>
      <c r="L299" s="44"/>
      <c r="M299" s="44"/>
      <c r="N299" s="44"/>
      <c r="O299" s="44"/>
      <c r="P299" s="44"/>
      <c r="Q299" s="44"/>
      <c r="R299" s="44"/>
      <c r="S299" s="44"/>
      <c r="T299" s="44"/>
      <c r="U299" s="44"/>
      <c r="V299" s="44"/>
      <c r="W299" s="44"/>
      <c r="X299" s="44"/>
      <c r="Y299" s="44"/>
      <c r="Z299" s="44"/>
      <c r="AA299" s="41"/>
      <c r="AB299" s="41"/>
      <c r="AC299" s="41"/>
      <c r="AD299" s="43"/>
      <c r="AE299" s="6"/>
      <c r="AF299" s="44"/>
      <c r="AG299" s="44"/>
      <c r="AH299" s="44"/>
      <c r="AI299" s="44"/>
      <c r="AJ299" s="44"/>
      <c r="AK299" s="44"/>
      <c r="AL299" s="44"/>
      <c r="AM299" s="44"/>
    </row>
    <row r="300" spans="1:39" ht="15">
      <c r="A300" s="43"/>
      <c r="B300" s="69"/>
      <c r="C300" s="41"/>
      <c r="D300" s="179"/>
      <c r="E300" s="179"/>
      <c r="F300" s="155"/>
      <c r="G300" s="44"/>
      <c r="H300" s="72"/>
      <c r="I300" s="6"/>
      <c r="J300" s="44"/>
      <c r="K300" s="44"/>
      <c r="L300" s="44"/>
      <c r="M300" s="44"/>
      <c r="N300" s="44"/>
      <c r="O300" s="44"/>
      <c r="P300" s="44"/>
      <c r="Q300" s="44"/>
      <c r="R300" s="44"/>
      <c r="S300" s="44"/>
      <c r="T300" s="41"/>
      <c r="U300" s="41"/>
      <c r="V300" s="41"/>
      <c r="W300" s="41"/>
      <c r="X300" s="41"/>
      <c r="Y300" s="41"/>
      <c r="Z300" s="41"/>
      <c r="AA300" s="41"/>
      <c r="AB300" s="41"/>
      <c r="AC300" s="41"/>
      <c r="AD300" s="43"/>
      <c r="AE300" s="6"/>
      <c r="AF300" s="44"/>
      <c r="AG300" s="44"/>
      <c r="AH300" s="44"/>
      <c r="AI300" s="44"/>
      <c r="AJ300" s="44"/>
      <c r="AK300" s="44"/>
      <c r="AL300" s="44"/>
      <c r="AM300" s="44"/>
    </row>
    <row r="301" spans="1:39" ht="15">
      <c r="A301" s="73"/>
      <c r="B301" s="8"/>
      <c r="C301" s="70"/>
      <c r="D301" s="155"/>
      <c r="E301" s="155"/>
      <c r="F301" s="155"/>
      <c r="G301" s="6"/>
      <c r="H301" s="71"/>
      <c r="I301" s="6"/>
      <c r="J301" s="6"/>
      <c r="K301" s="6"/>
      <c r="L301" s="6"/>
      <c r="M301" s="6"/>
      <c r="N301" s="6"/>
      <c r="O301" s="6"/>
      <c r="P301" s="6"/>
      <c r="Q301" s="6"/>
      <c r="R301" s="6"/>
      <c r="S301" s="6"/>
      <c r="T301" s="6"/>
      <c r="U301" s="6"/>
      <c r="V301" s="6"/>
      <c r="W301" s="6"/>
      <c r="X301" s="6"/>
      <c r="Y301" s="6"/>
      <c r="Z301" s="6"/>
      <c r="AA301" s="6"/>
      <c r="AB301" s="41"/>
      <c r="AC301" s="41"/>
      <c r="AD301" s="43"/>
      <c r="AE301" s="6"/>
      <c r="AF301" s="6"/>
      <c r="AG301" s="44"/>
      <c r="AH301" s="44"/>
      <c r="AI301" s="6"/>
      <c r="AJ301" s="6"/>
      <c r="AK301" s="6"/>
      <c r="AL301" s="6"/>
      <c r="AM301" s="44"/>
    </row>
    <row r="302" spans="1:39" ht="15">
      <c r="A302" s="43"/>
      <c r="B302" s="69"/>
      <c r="C302" s="70"/>
      <c r="D302" s="155"/>
      <c r="E302" s="155"/>
      <c r="F302" s="155"/>
      <c r="G302" s="6"/>
      <c r="H302" s="71"/>
      <c r="I302" s="6"/>
      <c r="J302" s="44"/>
      <c r="K302" s="44"/>
      <c r="L302" s="44"/>
      <c r="M302" s="44"/>
      <c r="N302" s="44"/>
      <c r="O302" s="44"/>
      <c r="P302" s="6"/>
      <c r="Q302" s="6"/>
      <c r="R302" s="6"/>
      <c r="S302" s="6"/>
      <c r="T302" s="70"/>
      <c r="U302" s="70"/>
      <c r="V302" s="70"/>
      <c r="W302" s="70"/>
      <c r="X302" s="70"/>
      <c r="Y302" s="41"/>
      <c r="Z302" s="41"/>
      <c r="AA302" s="41"/>
      <c r="AB302" s="41"/>
      <c r="AC302" s="41"/>
      <c r="AD302" s="43"/>
      <c r="AE302" s="6"/>
      <c r="AF302" s="44"/>
      <c r="AG302" s="44"/>
      <c r="AH302" s="44"/>
      <c r="AI302" s="44"/>
      <c r="AJ302" s="44"/>
      <c r="AK302" s="44"/>
      <c r="AL302" s="44"/>
      <c r="AM302" s="44"/>
    </row>
    <row r="303" spans="1:39" ht="15">
      <c r="A303" s="43"/>
      <c r="B303" s="69"/>
      <c r="C303" s="70"/>
      <c r="D303" s="155"/>
      <c r="E303" s="155"/>
      <c r="F303" s="155"/>
      <c r="G303" s="6"/>
      <c r="H303" s="71"/>
      <c r="I303" s="6"/>
      <c r="J303" s="41"/>
      <c r="K303" s="41"/>
      <c r="L303" s="41"/>
      <c r="M303" s="41"/>
      <c r="N303" s="41"/>
      <c r="O303" s="6"/>
      <c r="P303" s="6"/>
      <c r="Q303" s="6"/>
      <c r="R303" s="6"/>
      <c r="S303" s="6"/>
      <c r="T303" s="6"/>
      <c r="U303" s="6"/>
      <c r="V303" s="6"/>
      <c r="W303" s="6"/>
      <c r="X303" s="6"/>
      <c r="Y303" s="41"/>
      <c r="Z303" s="41"/>
      <c r="AA303" s="41"/>
      <c r="AB303" s="41"/>
      <c r="AC303" s="41"/>
      <c r="AD303" s="43"/>
      <c r="AE303" s="6"/>
      <c r="AF303" s="44"/>
      <c r="AG303" s="44"/>
      <c r="AH303" s="44"/>
      <c r="AI303" s="44"/>
      <c r="AJ303" s="44"/>
      <c r="AK303" s="44"/>
      <c r="AL303" s="44"/>
      <c r="AM303" s="44"/>
    </row>
    <row r="304" spans="1:39" ht="15">
      <c r="A304" s="43"/>
      <c r="B304" s="69"/>
      <c r="C304" s="41"/>
      <c r="D304" s="179"/>
      <c r="E304" s="179"/>
      <c r="F304" s="155"/>
      <c r="G304" s="44"/>
      <c r="H304" s="72"/>
      <c r="I304" s="6"/>
      <c r="J304" s="44"/>
      <c r="K304" s="44"/>
      <c r="L304" s="44"/>
      <c r="M304" s="44"/>
      <c r="N304" s="44"/>
      <c r="O304" s="44"/>
      <c r="P304" s="44"/>
      <c r="Q304" s="44"/>
      <c r="R304" s="44"/>
      <c r="S304" s="44"/>
      <c r="T304" s="44"/>
      <c r="U304" s="44"/>
      <c r="V304" s="44"/>
      <c r="W304" s="44"/>
      <c r="X304" s="44"/>
      <c r="Y304" s="44"/>
      <c r="Z304" s="44"/>
      <c r="AA304" s="44"/>
      <c r="AB304" s="41"/>
      <c r="AC304" s="41"/>
      <c r="AD304" s="43"/>
      <c r="AE304" s="6"/>
      <c r="AF304" s="44"/>
      <c r="AG304" s="44"/>
      <c r="AH304" s="44"/>
      <c r="AI304" s="44"/>
      <c r="AJ304" s="44"/>
      <c r="AK304" s="44"/>
      <c r="AL304" s="44"/>
      <c r="AM304" s="44"/>
    </row>
    <row r="305" spans="1:39" ht="15">
      <c r="A305" s="73"/>
      <c r="B305" s="8"/>
      <c r="C305" s="70"/>
      <c r="D305" s="155"/>
      <c r="E305" s="155"/>
      <c r="F305" s="155"/>
      <c r="G305" s="6"/>
      <c r="H305" s="71"/>
      <c r="I305" s="6"/>
      <c r="J305" s="41"/>
      <c r="K305" s="41"/>
      <c r="L305" s="41"/>
      <c r="M305" s="41"/>
      <c r="N305" s="41"/>
      <c r="O305" s="41"/>
      <c r="P305" s="41"/>
      <c r="Q305" s="41"/>
      <c r="R305" s="6"/>
      <c r="S305" s="6"/>
      <c r="T305" s="6"/>
      <c r="U305" s="6"/>
      <c r="V305" s="6"/>
      <c r="W305" s="6"/>
      <c r="X305" s="6"/>
      <c r="Y305" s="6"/>
      <c r="Z305" s="6"/>
      <c r="AA305" s="6"/>
      <c r="AB305" s="41"/>
      <c r="AC305" s="41"/>
      <c r="AD305" s="43"/>
      <c r="AE305" s="6"/>
      <c r="AF305" s="6"/>
      <c r="AG305" s="44"/>
      <c r="AH305" s="44"/>
      <c r="AI305" s="6"/>
      <c r="AJ305" s="6"/>
      <c r="AK305" s="6"/>
      <c r="AL305" s="6"/>
      <c r="AM305" s="44"/>
    </row>
    <row r="306" spans="1:39" ht="15">
      <c r="A306" s="43"/>
      <c r="B306" s="69"/>
      <c r="C306" s="70"/>
      <c r="D306" s="155"/>
      <c r="E306" s="155"/>
      <c r="F306" s="155"/>
      <c r="G306" s="6"/>
      <c r="H306" s="71"/>
      <c r="I306" s="6"/>
      <c r="J306" s="41"/>
      <c r="K306" s="41"/>
      <c r="L306" s="41"/>
      <c r="M306" s="41"/>
      <c r="N306" s="41"/>
      <c r="O306" s="41"/>
      <c r="P306" s="41"/>
      <c r="Q306" s="41"/>
      <c r="R306" s="41"/>
      <c r="S306" s="41"/>
      <c r="T306" s="41"/>
      <c r="U306" s="41"/>
      <c r="V306" s="41"/>
      <c r="W306" s="41"/>
      <c r="X306" s="6"/>
      <c r="Y306" s="6"/>
      <c r="Z306" s="6"/>
      <c r="AA306" s="6"/>
      <c r="AB306" s="41"/>
      <c r="AC306" s="41"/>
      <c r="AD306" s="43"/>
      <c r="AE306" s="6"/>
      <c r="AF306" s="44"/>
      <c r="AG306" s="44"/>
      <c r="AH306" s="44"/>
      <c r="AI306" s="44"/>
      <c r="AJ306" s="44"/>
      <c r="AK306" s="44"/>
      <c r="AL306" s="44"/>
      <c r="AM306" s="44"/>
    </row>
    <row r="307" spans="1:39" ht="15">
      <c r="A307" s="43"/>
      <c r="B307" s="69"/>
      <c r="C307" s="70"/>
      <c r="D307" s="155"/>
      <c r="E307" s="155"/>
      <c r="F307" s="155"/>
      <c r="G307" s="6"/>
      <c r="H307" s="71"/>
      <c r="I307" s="6"/>
      <c r="J307" s="41"/>
      <c r="K307" s="41"/>
      <c r="L307" s="41"/>
      <c r="M307" s="41"/>
      <c r="N307" s="41"/>
      <c r="O307" s="41"/>
      <c r="P307" s="41"/>
      <c r="Q307" s="41"/>
      <c r="R307" s="41"/>
      <c r="S307" s="41"/>
      <c r="T307" s="41"/>
      <c r="U307" s="41"/>
      <c r="V307" s="41"/>
      <c r="W307" s="41"/>
      <c r="X307" s="6"/>
      <c r="Y307" s="6"/>
      <c r="Z307" s="6"/>
      <c r="AA307" s="6"/>
      <c r="AB307" s="41"/>
      <c r="AC307" s="41"/>
      <c r="AD307" s="43"/>
      <c r="AE307" s="6"/>
      <c r="AF307" s="44"/>
      <c r="AG307" s="44"/>
      <c r="AH307" s="44"/>
      <c r="AI307" s="44"/>
      <c r="AJ307" s="44"/>
      <c r="AK307" s="44"/>
      <c r="AL307" s="44"/>
      <c r="AM307" s="44"/>
    </row>
    <row r="308" spans="1:39" ht="15">
      <c r="A308" s="43"/>
      <c r="B308" s="69"/>
      <c r="C308" s="70"/>
      <c r="D308" s="155"/>
      <c r="E308" s="155"/>
      <c r="F308" s="155"/>
      <c r="G308" s="6"/>
      <c r="H308" s="71"/>
      <c r="I308" s="6"/>
      <c r="J308" s="41"/>
      <c r="K308" s="41"/>
      <c r="L308" s="41"/>
      <c r="M308" s="41"/>
      <c r="N308" s="41"/>
      <c r="O308" s="41"/>
      <c r="P308" s="41"/>
      <c r="Q308" s="6"/>
      <c r="R308" s="6"/>
      <c r="S308" s="6"/>
      <c r="T308" s="6"/>
      <c r="U308" s="6"/>
      <c r="V308" s="6"/>
      <c r="W308" s="6"/>
      <c r="X308" s="6"/>
      <c r="Y308" s="6"/>
      <c r="Z308" s="6"/>
      <c r="AA308" s="41"/>
      <c r="AB308" s="41"/>
      <c r="AC308" s="41"/>
      <c r="AD308" s="43"/>
      <c r="AE308" s="6"/>
      <c r="AF308" s="44"/>
      <c r="AG308" s="44"/>
      <c r="AH308" s="44"/>
      <c r="AI308" s="44"/>
      <c r="AJ308" s="44"/>
      <c r="AK308" s="44"/>
      <c r="AL308" s="44"/>
      <c r="AM308" s="44"/>
    </row>
    <row r="309" spans="1:39" ht="15">
      <c r="A309" s="43"/>
      <c r="B309" s="69"/>
      <c r="C309" s="70"/>
      <c r="D309" s="155"/>
      <c r="E309" s="155"/>
      <c r="F309" s="155"/>
      <c r="G309" s="6"/>
      <c r="H309" s="71"/>
      <c r="I309" s="6"/>
      <c r="J309" s="41"/>
      <c r="K309" s="41"/>
      <c r="L309" s="41"/>
      <c r="M309" s="41"/>
      <c r="N309" s="41"/>
      <c r="O309" s="41"/>
      <c r="P309" s="41"/>
      <c r="Q309" s="41"/>
      <c r="R309" s="41"/>
      <c r="S309" s="41"/>
      <c r="T309" s="41"/>
      <c r="U309" s="41"/>
      <c r="V309" s="41"/>
      <c r="W309" s="6"/>
      <c r="X309" s="6"/>
      <c r="Y309" s="6"/>
      <c r="Z309" s="6"/>
      <c r="AA309" s="41"/>
      <c r="AB309" s="41"/>
      <c r="AC309" s="41"/>
      <c r="AD309" s="43"/>
      <c r="AE309" s="6"/>
      <c r="AF309" s="44"/>
      <c r="AG309" s="44"/>
      <c r="AH309" s="44"/>
      <c r="AI309" s="44"/>
      <c r="AJ309" s="44"/>
      <c r="AK309" s="44"/>
      <c r="AL309" s="44"/>
      <c r="AM309" s="44"/>
    </row>
    <row r="310" spans="1:39" ht="15">
      <c r="A310" s="43"/>
      <c r="B310" s="69"/>
      <c r="C310" s="41"/>
      <c r="D310" s="179"/>
      <c r="E310" s="179"/>
      <c r="F310" s="155"/>
      <c r="G310" s="44"/>
      <c r="H310" s="72"/>
      <c r="I310" s="6"/>
      <c r="J310" s="41"/>
      <c r="K310" s="41"/>
      <c r="L310" s="41"/>
      <c r="M310" s="41"/>
      <c r="N310" s="41"/>
      <c r="O310" s="41"/>
      <c r="P310" s="41"/>
      <c r="Q310" s="41"/>
      <c r="R310" s="41"/>
      <c r="S310" s="41"/>
      <c r="T310" s="41"/>
      <c r="U310" s="41"/>
      <c r="V310" s="41"/>
      <c r="W310" s="44"/>
      <c r="X310" s="44"/>
      <c r="Y310" s="44"/>
      <c r="Z310" s="44"/>
      <c r="AA310" s="41"/>
      <c r="AB310" s="41"/>
      <c r="AC310" s="41"/>
      <c r="AD310" s="43"/>
      <c r="AE310" s="6"/>
      <c r="AF310" s="44"/>
      <c r="AG310" s="44"/>
      <c r="AH310" s="44"/>
      <c r="AI310" s="44"/>
      <c r="AJ310" s="44"/>
      <c r="AK310" s="44"/>
      <c r="AL310" s="44"/>
      <c r="AM310" s="44"/>
    </row>
    <row r="311" spans="1:39" ht="15">
      <c r="A311" s="73"/>
      <c r="B311" s="8"/>
      <c r="C311" s="70"/>
      <c r="D311" s="155"/>
      <c r="E311" s="155"/>
      <c r="F311" s="155"/>
      <c r="G311" s="6"/>
      <c r="H311" s="71"/>
      <c r="I311" s="6"/>
      <c r="J311" s="41"/>
      <c r="K311" s="41"/>
      <c r="L311" s="41"/>
      <c r="M311" s="41"/>
      <c r="N311" s="41"/>
      <c r="O311" s="41"/>
      <c r="P311" s="41"/>
      <c r="Q311" s="41"/>
      <c r="R311" s="6"/>
      <c r="S311" s="6"/>
      <c r="T311" s="6"/>
      <c r="U311" s="6"/>
      <c r="V311" s="6"/>
      <c r="W311" s="6"/>
      <c r="X311" s="6"/>
      <c r="Y311" s="6"/>
      <c r="Z311" s="6"/>
      <c r="AA311" s="6"/>
      <c r="AB311" s="41"/>
      <c r="AC311" s="41"/>
      <c r="AD311" s="43"/>
      <c r="AE311" s="6"/>
      <c r="AF311" s="6"/>
      <c r="AG311" s="44"/>
      <c r="AH311" s="44"/>
      <c r="AI311" s="6"/>
      <c r="AJ311" s="6"/>
      <c r="AK311" s="6"/>
      <c r="AL311" s="6"/>
      <c r="AM311" s="44"/>
    </row>
    <row r="312" spans="1:39" ht="15">
      <c r="A312" s="43"/>
      <c r="B312" s="69"/>
      <c r="C312" s="70"/>
      <c r="D312" s="155"/>
      <c r="E312" s="155"/>
      <c r="F312" s="155"/>
      <c r="G312" s="6"/>
      <c r="H312" s="71"/>
      <c r="I312" s="6"/>
      <c r="J312" s="41"/>
      <c r="K312" s="41"/>
      <c r="L312" s="41"/>
      <c r="M312" s="41"/>
      <c r="N312" s="41"/>
      <c r="O312" s="41"/>
      <c r="P312" s="41"/>
      <c r="Q312" s="41"/>
      <c r="R312" s="6"/>
      <c r="S312" s="6"/>
      <c r="T312" s="6"/>
      <c r="U312" s="6"/>
      <c r="V312" s="6"/>
      <c r="W312" s="6"/>
      <c r="X312" s="6"/>
      <c r="Y312" s="6"/>
      <c r="Z312" s="6"/>
      <c r="AA312" s="6"/>
      <c r="AB312" s="41"/>
      <c r="AC312" s="41"/>
      <c r="AD312" s="43"/>
      <c r="AE312" s="6"/>
      <c r="AF312" s="44"/>
      <c r="AG312" s="44"/>
      <c r="AH312" s="44"/>
      <c r="AI312" s="44"/>
      <c r="AJ312" s="44"/>
      <c r="AK312" s="44"/>
      <c r="AL312" s="44"/>
      <c r="AM312" s="44"/>
    </row>
    <row r="313" spans="1:39" ht="15">
      <c r="A313" s="43"/>
      <c r="B313" s="69"/>
      <c r="C313" s="70"/>
      <c r="D313" s="155"/>
      <c r="E313" s="155"/>
      <c r="F313" s="155"/>
      <c r="G313" s="6"/>
      <c r="H313" s="71"/>
      <c r="I313" s="6"/>
      <c r="J313" s="41"/>
      <c r="K313" s="41"/>
      <c r="L313" s="41"/>
      <c r="M313" s="41"/>
      <c r="N313" s="41"/>
      <c r="O313" s="41"/>
      <c r="P313" s="41"/>
      <c r="Q313" s="41"/>
      <c r="R313" s="6"/>
      <c r="S313" s="6"/>
      <c r="T313" s="6"/>
      <c r="U313" s="6"/>
      <c r="V313" s="6"/>
      <c r="W313" s="6"/>
      <c r="X313" s="6"/>
      <c r="Y313" s="6"/>
      <c r="Z313" s="6"/>
      <c r="AA313" s="6"/>
      <c r="AB313" s="41"/>
      <c r="AC313" s="41"/>
      <c r="AD313" s="43"/>
      <c r="AE313" s="6"/>
      <c r="AF313" s="44"/>
      <c r="AG313" s="44"/>
      <c r="AH313" s="44"/>
      <c r="AI313" s="44"/>
      <c r="AJ313" s="44"/>
      <c r="AK313" s="44"/>
      <c r="AL313" s="44"/>
      <c r="AM313" s="44"/>
    </row>
    <row r="314" spans="1:39" ht="15">
      <c r="A314" s="43"/>
      <c r="B314" s="69"/>
      <c r="C314" s="70"/>
      <c r="D314" s="155"/>
      <c r="E314" s="155"/>
      <c r="F314" s="155"/>
      <c r="G314" s="6"/>
      <c r="H314" s="71"/>
      <c r="I314" s="6"/>
      <c r="J314" s="41"/>
      <c r="K314" s="41"/>
      <c r="L314" s="41"/>
      <c r="M314" s="41"/>
      <c r="N314" s="41"/>
      <c r="O314" s="41"/>
      <c r="P314" s="41"/>
      <c r="Q314" s="6"/>
      <c r="R314" s="6"/>
      <c r="S314" s="6"/>
      <c r="T314" s="6"/>
      <c r="U314" s="6"/>
      <c r="V314" s="6"/>
      <c r="W314" s="6"/>
      <c r="X314" s="6"/>
      <c r="Y314" s="41"/>
      <c r="Z314" s="41"/>
      <c r="AA314" s="41"/>
      <c r="AB314" s="41"/>
      <c r="AC314" s="41"/>
      <c r="AD314" s="43"/>
      <c r="AE314" s="6"/>
      <c r="AF314" s="44"/>
      <c r="AG314" s="44"/>
      <c r="AH314" s="44"/>
      <c r="AI314" s="44"/>
      <c r="AJ314" s="44"/>
      <c r="AK314" s="44"/>
      <c r="AL314" s="44"/>
      <c r="AM314" s="44"/>
    </row>
    <row r="315" spans="1:39" ht="15">
      <c r="A315" s="43"/>
      <c r="B315" s="69"/>
      <c r="C315" s="70"/>
      <c r="D315" s="155"/>
      <c r="E315" s="155"/>
      <c r="F315" s="155"/>
      <c r="G315" s="6"/>
      <c r="H315" s="71"/>
      <c r="I315" s="6"/>
      <c r="J315" s="41"/>
      <c r="K315" s="41"/>
      <c r="L315" s="41"/>
      <c r="M315" s="41"/>
      <c r="N315" s="41"/>
      <c r="O315" s="41"/>
      <c r="P315" s="41"/>
      <c r="Q315" s="41"/>
      <c r="R315" s="41"/>
      <c r="S315" s="41"/>
      <c r="T315" s="41"/>
      <c r="U315" s="6"/>
      <c r="V315" s="6"/>
      <c r="W315" s="6"/>
      <c r="X315" s="6"/>
      <c r="Y315" s="41"/>
      <c r="Z315" s="41"/>
      <c r="AA315" s="41"/>
      <c r="AB315" s="41"/>
      <c r="AC315" s="41"/>
      <c r="AD315" s="43"/>
      <c r="AE315" s="6"/>
      <c r="AF315" s="44"/>
      <c r="AG315" s="44"/>
      <c r="AH315" s="44"/>
      <c r="AI315" s="44"/>
      <c r="AJ315" s="44"/>
      <c r="AK315" s="44"/>
      <c r="AL315" s="44"/>
      <c r="AM315" s="44"/>
    </row>
    <row r="316" spans="1:39" ht="15">
      <c r="A316" s="43"/>
      <c r="B316" s="69"/>
      <c r="C316" s="70"/>
      <c r="D316" s="155"/>
      <c r="E316" s="155"/>
      <c r="F316" s="155"/>
      <c r="G316" s="6"/>
      <c r="H316" s="71"/>
      <c r="I316" s="6"/>
      <c r="J316" s="41"/>
      <c r="K316" s="41"/>
      <c r="L316" s="41"/>
      <c r="M316" s="41"/>
      <c r="N316" s="41"/>
      <c r="O316" s="41"/>
      <c r="P316" s="41"/>
      <c r="Q316" s="41"/>
      <c r="R316" s="41"/>
      <c r="S316" s="41"/>
      <c r="T316" s="41"/>
      <c r="U316" s="6"/>
      <c r="V316" s="6"/>
      <c r="W316" s="6"/>
      <c r="X316" s="6"/>
      <c r="Y316" s="41"/>
      <c r="Z316" s="41"/>
      <c r="AA316" s="41"/>
      <c r="AB316" s="41"/>
      <c r="AC316" s="41"/>
      <c r="AD316" s="43"/>
      <c r="AE316" s="6"/>
      <c r="AF316" s="44"/>
      <c r="AG316" s="44"/>
      <c r="AH316" s="44"/>
      <c r="AI316" s="44"/>
      <c r="AJ316" s="44"/>
      <c r="AK316" s="44"/>
      <c r="AL316" s="44"/>
      <c r="AM316" s="44"/>
    </row>
    <row r="317" spans="1:39" ht="15">
      <c r="A317" s="43"/>
      <c r="B317" s="69"/>
      <c r="C317" s="41"/>
      <c r="D317" s="179"/>
      <c r="E317" s="179"/>
      <c r="F317" s="155"/>
      <c r="G317" s="44"/>
      <c r="H317" s="72"/>
      <c r="I317" s="6"/>
      <c r="J317" s="41"/>
      <c r="K317" s="41"/>
      <c r="L317" s="41"/>
      <c r="M317" s="41"/>
      <c r="N317" s="41"/>
      <c r="O317" s="41"/>
      <c r="P317" s="41"/>
      <c r="Q317" s="41"/>
      <c r="R317" s="41"/>
      <c r="S317" s="41"/>
      <c r="T317" s="41"/>
      <c r="U317" s="44"/>
      <c r="V317" s="44"/>
      <c r="W317" s="44"/>
      <c r="X317" s="44"/>
      <c r="Y317" s="41"/>
      <c r="Z317" s="41"/>
      <c r="AA317" s="41"/>
      <c r="AB317" s="41"/>
      <c r="AC317" s="41"/>
      <c r="AD317" s="43"/>
      <c r="AE317" s="6"/>
      <c r="AF317" s="44"/>
      <c r="AG317" s="44"/>
      <c r="AH317" s="44"/>
      <c r="AI317" s="44"/>
      <c r="AJ317" s="44"/>
      <c r="AK317" s="44"/>
      <c r="AL317" s="44"/>
      <c r="AM317" s="44"/>
    </row>
    <row r="318" spans="1:39" ht="15">
      <c r="A318" s="73"/>
      <c r="B318" s="8"/>
      <c r="C318" s="70"/>
      <c r="D318" s="155"/>
      <c r="E318" s="155"/>
      <c r="F318" s="155"/>
      <c r="G318" s="6"/>
      <c r="H318" s="71"/>
      <c r="I318" s="6"/>
      <c r="J318" s="41"/>
      <c r="K318" s="41"/>
      <c r="L318" s="41"/>
      <c r="M318" s="41"/>
      <c r="N318" s="41"/>
      <c r="O318" s="41"/>
      <c r="P318" s="41"/>
      <c r="Q318" s="70"/>
      <c r="R318" s="41"/>
      <c r="S318" s="41"/>
      <c r="T318" s="41"/>
      <c r="U318" s="44"/>
      <c r="V318" s="44"/>
      <c r="W318" s="44"/>
      <c r="X318" s="44"/>
      <c r="Y318" s="41"/>
      <c r="Z318" s="41"/>
      <c r="AA318" s="41"/>
      <c r="AB318" s="41"/>
      <c r="AC318" s="41"/>
      <c r="AD318" s="43"/>
      <c r="AE318" s="6"/>
      <c r="AF318" s="6"/>
      <c r="AG318" s="44"/>
      <c r="AH318" s="44"/>
      <c r="AI318" s="6"/>
      <c r="AJ318" s="6"/>
      <c r="AK318" s="44"/>
      <c r="AL318" s="6"/>
      <c r="AM318" s="44"/>
    </row>
    <row r="319" spans="1:39" ht="15">
      <c r="A319" s="43"/>
      <c r="B319" s="69"/>
      <c r="C319" s="70"/>
      <c r="D319" s="155"/>
      <c r="E319" s="155"/>
      <c r="F319" s="155"/>
      <c r="G319" s="6"/>
      <c r="H319" s="71"/>
      <c r="I319" s="6"/>
      <c r="J319" s="41"/>
      <c r="K319" s="41"/>
      <c r="L319" s="41"/>
      <c r="M319" s="70"/>
      <c r="N319" s="70"/>
      <c r="O319" s="70"/>
      <c r="P319" s="70"/>
      <c r="Q319" s="70"/>
      <c r="R319" s="70"/>
      <c r="S319" s="70"/>
      <c r="T319" s="70"/>
      <c r="U319" s="6"/>
      <c r="V319" s="6"/>
      <c r="W319" s="6"/>
      <c r="X319" s="6"/>
      <c r="Y319" s="70"/>
      <c r="Z319" s="70"/>
      <c r="AA319" s="70"/>
      <c r="AB319" s="41"/>
      <c r="AC319" s="41"/>
      <c r="AD319" s="43"/>
      <c r="AE319" s="6"/>
      <c r="AF319" s="44"/>
      <c r="AG319" s="44"/>
      <c r="AH319" s="44"/>
      <c r="AI319" s="44"/>
      <c r="AJ319" s="44"/>
      <c r="AK319" s="44"/>
      <c r="AL319" s="44"/>
      <c r="AM319" s="44"/>
    </row>
    <row r="320" spans="1:39" ht="15">
      <c r="A320" s="44"/>
      <c r="B320" s="69"/>
      <c r="C320" s="41"/>
      <c r="D320" s="179"/>
      <c r="E320" s="179"/>
      <c r="F320" s="155"/>
      <c r="G320" s="44"/>
      <c r="H320" s="44"/>
      <c r="I320" s="6"/>
      <c r="J320" s="44"/>
      <c r="K320" s="44"/>
      <c r="L320" s="44"/>
      <c r="M320" s="44"/>
      <c r="N320" s="44"/>
      <c r="O320" s="44"/>
      <c r="P320" s="44"/>
      <c r="Q320" s="44"/>
      <c r="R320" s="44"/>
      <c r="S320" s="44"/>
      <c r="T320" s="44"/>
      <c r="U320" s="44"/>
      <c r="V320" s="44"/>
      <c r="W320" s="44"/>
      <c r="X320" s="44"/>
      <c r="Y320" s="44"/>
      <c r="Z320" s="44"/>
      <c r="AA320" s="44"/>
      <c r="AB320" s="41"/>
      <c r="AC320" s="41"/>
      <c r="AD320" s="44"/>
      <c r="AE320" s="6"/>
      <c r="AF320" s="44"/>
      <c r="AG320" s="44"/>
      <c r="AH320" s="44"/>
      <c r="AI320" s="43"/>
      <c r="AJ320" s="43"/>
      <c r="AK320" s="43"/>
      <c r="AL320" s="44"/>
      <c r="AM320" s="44"/>
    </row>
    <row r="321" spans="1:39" ht="14.25">
      <c r="A321" s="44"/>
      <c r="B321" s="41"/>
      <c r="C321" s="69"/>
      <c r="D321" s="179"/>
      <c r="E321" s="179"/>
      <c r="F321" s="155"/>
      <c r="G321" s="44"/>
      <c r="H321" s="44"/>
      <c r="I321" s="6"/>
      <c r="J321" s="44"/>
      <c r="K321" s="44"/>
      <c r="L321" s="44"/>
      <c r="M321" s="44"/>
      <c r="N321" s="44"/>
      <c r="O321" s="44"/>
      <c r="P321" s="44"/>
      <c r="Q321" s="44"/>
      <c r="R321" s="44"/>
      <c r="S321" s="44"/>
      <c r="T321" s="44"/>
      <c r="U321" s="44"/>
      <c r="V321" s="44"/>
      <c r="W321" s="44"/>
      <c r="X321" s="44"/>
      <c r="Y321" s="44"/>
      <c r="Z321" s="44"/>
      <c r="AA321" s="44"/>
      <c r="AB321" s="44"/>
      <c r="AC321" s="44"/>
      <c r="AD321" s="6"/>
      <c r="AE321" s="6"/>
      <c r="AF321" s="6"/>
      <c r="AG321" s="6"/>
      <c r="AH321" s="6"/>
      <c r="AI321" s="6"/>
      <c r="AJ321" s="6"/>
      <c r="AK321" s="6"/>
      <c r="AL321" s="6"/>
      <c r="AM321" s="44"/>
    </row>
    <row r="322" spans="1:39" ht="14.25">
      <c r="D322" s="190"/>
      <c r="E322" s="190"/>
      <c r="F322" s="155"/>
      <c r="I322" s="6"/>
      <c r="AE322" s="6"/>
    </row>
    <row r="323" spans="1:39" ht="14.25">
      <c r="D323" s="190"/>
      <c r="E323" s="190"/>
      <c r="F323" s="155"/>
      <c r="I323" s="6"/>
      <c r="AE323" s="6"/>
    </row>
    <row r="324" spans="1:39" ht="14.25">
      <c r="D324" s="190"/>
      <c r="E324" s="190"/>
      <c r="F324" s="155"/>
      <c r="I324" s="6"/>
      <c r="AE324" s="6"/>
    </row>
    <row r="325" spans="1:39" ht="14.25">
      <c r="D325" s="190"/>
      <c r="E325" s="190"/>
      <c r="F325" s="155"/>
      <c r="I325" s="6"/>
      <c r="AE325" s="6"/>
    </row>
    <row r="326" spans="1:39" ht="14.25">
      <c r="D326" s="190"/>
      <c r="E326" s="190"/>
      <c r="F326" s="155"/>
      <c r="I326" s="6"/>
      <c r="AE326" s="6"/>
    </row>
    <row r="327" spans="1:39" ht="14.25">
      <c r="D327" s="190"/>
      <c r="E327" s="190"/>
      <c r="F327" s="155"/>
      <c r="I327" s="6"/>
      <c r="AE327" s="6"/>
    </row>
    <row r="328" spans="1:39" ht="14.25">
      <c r="D328" s="190"/>
      <c r="E328" s="190"/>
      <c r="F328" s="155"/>
      <c r="I328" s="6"/>
      <c r="AE328" s="6"/>
    </row>
    <row r="329" spans="1:39" ht="14.25">
      <c r="D329" s="190"/>
      <c r="E329" s="190"/>
      <c r="F329" s="155"/>
      <c r="AE329" s="6"/>
    </row>
    <row r="330" spans="1:39" ht="14.25">
      <c r="D330" s="190"/>
      <c r="E330" s="190"/>
      <c r="F330" s="155"/>
      <c r="AE330" s="6"/>
    </row>
    <row r="331" spans="1:39" ht="14.25">
      <c r="D331" s="190"/>
      <c r="E331" s="190"/>
      <c r="F331" s="155"/>
      <c r="AE331" s="6"/>
    </row>
    <row r="332" spans="1:39" ht="14.25">
      <c r="D332" s="190"/>
      <c r="E332" s="190"/>
      <c r="F332" s="155"/>
      <c r="AE332" s="6"/>
    </row>
    <row r="333" spans="1:39" ht="14.25">
      <c r="D333" s="190"/>
      <c r="E333" s="190"/>
      <c r="F333" s="155"/>
      <c r="AE333" s="6"/>
    </row>
    <row r="334" spans="1:39" ht="14.25">
      <c r="D334" s="190"/>
      <c r="E334" s="190"/>
      <c r="F334" s="155"/>
      <c r="AE334" s="6"/>
    </row>
    <row r="335" spans="1:39" ht="14.25">
      <c r="D335" s="190"/>
      <c r="E335" s="190"/>
      <c r="F335" s="155"/>
      <c r="AE335" s="6"/>
    </row>
    <row r="336" spans="1:39" ht="14.25">
      <c r="D336" s="190"/>
      <c r="E336" s="190"/>
      <c r="F336" s="155"/>
      <c r="AE336" s="6"/>
    </row>
    <row r="337" spans="4:31" ht="14.25">
      <c r="D337" s="190"/>
      <c r="E337" s="190"/>
      <c r="F337" s="155"/>
      <c r="AE337" s="6"/>
    </row>
    <row r="338" spans="4:31" ht="14.25">
      <c r="D338" s="190"/>
      <c r="E338" s="190"/>
      <c r="F338" s="155"/>
      <c r="AE338" s="6"/>
    </row>
    <row r="339" spans="4:31" ht="14.25">
      <c r="D339" s="190"/>
      <c r="E339" s="190"/>
      <c r="F339" s="155"/>
      <c r="AE339" s="6"/>
    </row>
    <row r="340" spans="4:31" ht="14.25">
      <c r="D340" s="190"/>
      <c r="E340" s="190"/>
      <c r="F340" s="155"/>
      <c r="AE340" s="6"/>
    </row>
    <row r="341" spans="4:31" ht="14.25">
      <c r="D341" s="190"/>
      <c r="E341" s="190"/>
      <c r="F341" s="155"/>
      <c r="AE341" s="6"/>
    </row>
    <row r="342" spans="4:31" ht="14.25">
      <c r="D342" s="190"/>
      <c r="E342" s="190"/>
      <c r="F342" s="155"/>
      <c r="AE342" s="6"/>
    </row>
    <row r="343" spans="4:31" ht="14.25">
      <c r="D343" s="190"/>
      <c r="E343" s="190"/>
      <c r="F343" s="155"/>
      <c r="AE343" s="6"/>
    </row>
    <row r="344" spans="4:31" ht="14.25">
      <c r="D344" s="190"/>
      <c r="E344" s="190"/>
      <c r="F344" s="155"/>
      <c r="AE344" s="6"/>
    </row>
    <row r="345" spans="4:31" ht="14.25">
      <c r="D345" s="190"/>
      <c r="E345" s="190"/>
      <c r="F345" s="155"/>
      <c r="AE345" s="6"/>
    </row>
    <row r="346" spans="4:31" ht="14.25">
      <c r="D346" s="190"/>
      <c r="E346" s="190"/>
      <c r="F346" s="155"/>
      <c r="AE346" s="6"/>
    </row>
    <row r="347" spans="4:31" ht="14.25">
      <c r="D347" s="190"/>
      <c r="E347" s="190"/>
      <c r="F347" s="155"/>
      <c r="AE347" s="6"/>
    </row>
    <row r="348" spans="4:31" ht="14.25">
      <c r="D348" s="190"/>
      <c r="E348" s="190"/>
      <c r="F348" s="155"/>
      <c r="AE348" s="6"/>
    </row>
    <row r="349" spans="4:31" ht="14.25">
      <c r="D349" s="190"/>
      <c r="E349" s="190"/>
      <c r="F349" s="155"/>
      <c r="AE349" s="6"/>
    </row>
    <row r="350" spans="4:31" ht="14.25">
      <c r="D350" s="190"/>
      <c r="E350" s="190"/>
      <c r="F350" s="155"/>
      <c r="AE350" s="6"/>
    </row>
    <row r="351" spans="4:31" ht="14.25">
      <c r="D351" s="190"/>
      <c r="E351" s="190"/>
      <c r="F351" s="155"/>
      <c r="AE351" s="6"/>
    </row>
    <row r="352" spans="4:31" ht="14.25">
      <c r="D352" s="190"/>
      <c r="E352" s="190"/>
      <c r="F352" s="155"/>
      <c r="AE352" s="6"/>
    </row>
    <row r="353" spans="4:31" ht="14.25">
      <c r="D353" s="190"/>
      <c r="E353" s="190"/>
      <c r="F353" s="155"/>
      <c r="AE353" s="6"/>
    </row>
    <row r="354" spans="4:31" ht="14.25">
      <c r="D354" s="190"/>
      <c r="E354" s="190"/>
      <c r="F354" s="155"/>
      <c r="AE354" s="6"/>
    </row>
    <row r="355" spans="4:31" ht="14.25">
      <c r="D355" s="190"/>
      <c r="E355" s="190"/>
      <c r="F355" s="155"/>
      <c r="AE355" s="6"/>
    </row>
    <row r="356" spans="4:31" ht="14.25">
      <c r="D356" s="190"/>
      <c r="E356" s="190"/>
      <c r="F356" s="155"/>
      <c r="AE356" s="6"/>
    </row>
    <row r="357" spans="4:31" ht="14.25">
      <c r="D357" s="190"/>
      <c r="E357" s="190"/>
      <c r="F357" s="155"/>
      <c r="AE357" s="6"/>
    </row>
    <row r="358" spans="4:31" ht="14.25">
      <c r="D358" s="190"/>
      <c r="E358" s="190"/>
      <c r="F358" s="155"/>
      <c r="AE358" s="6"/>
    </row>
    <row r="359" spans="4:31" ht="14.25">
      <c r="D359" s="190"/>
      <c r="E359" s="190"/>
      <c r="F359" s="155"/>
      <c r="AE359" s="6"/>
    </row>
    <row r="360" spans="4:31" ht="14.25">
      <c r="D360" s="190"/>
      <c r="E360" s="190"/>
      <c r="F360" s="155"/>
      <c r="AE360" s="6"/>
    </row>
    <row r="361" spans="4:31" ht="14.25">
      <c r="D361" s="190"/>
      <c r="E361" s="190"/>
      <c r="F361" s="155"/>
    </row>
    <row r="362" spans="4:31" ht="14.25">
      <c r="D362" s="190"/>
      <c r="E362" s="190"/>
      <c r="F362" s="155"/>
    </row>
    <row r="363" spans="4:31" ht="14.25">
      <c r="D363" s="190"/>
      <c r="E363" s="190"/>
      <c r="F363" s="155"/>
    </row>
    <row r="364" spans="4:31" ht="14.25">
      <c r="D364" s="190"/>
      <c r="E364" s="190"/>
      <c r="F364" s="155"/>
    </row>
    <row r="365" spans="4:31" ht="14.25">
      <c r="D365" s="190"/>
      <c r="E365" s="190"/>
      <c r="F365" s="155"/>
    </row>
    <row r="366" spans="4:31" ht="14.25">
      <c r="D366" s="190"/>
      <c r="E366" s="190"/>
      <c r="F366" s="155"/>
    </row>
    <row r="367" spans="4:31" ht="14.25">
      <c r="D367" s="190"/>
      <c r="E367" s="190"/>
      <c r="F367" s="155"/>
    </row>
    <row r="368" spans="4:31" ht="14.25">
      <c r="D368" s="190"/>
      <c r="E368" s="190"/>
      <c r="F368" s="155"/>
    </row>
    <row r="369" spans="4:6" ht="14.25">
      <c r="D369" s="190"/>
      <c r="E369" s="190"/>
      <c r="F369" s="155"/>
    </row>
    <row r="370" spans="4:6" ht="14.25">
      <c r="D370" s="190"/>
      <c r="E370" s="190"/>
      <c r="F370" s="155"/>
    </row>
    <row r="371" spans="4:6" ht="14.25">
      <c r="D371" s="190"/>
      <c r="E371" s="190"/>
      <c r="F371" s="155"/>
    </row>
    <row r="372" spans="4:6" ht="14.25">
      <c r="D372" s="190"/>
      <c r="E372" s="190"/>
      <c r="F372" s="155"/>
    </row>
    <row r="373" spans="4:6" ht="14.25">
      <c r="D373" s="190"/>
      <c r="E373" s="190"/>
      <c r="F373" s="155"/>
    </row>
    <row r="374" spans="4:6" ht="14.25">
      <c r="D374" s="190"/>
      <c r="E374" s="190"/>
      <c r="F374" s="155"/>
    </row>
    <row r="375" spans="4:6" ht="14.25">
      <c r="D375" s="190"/>
      <c r="E375" s="190"/>
      <c r="F375" s="155"/>
    </row>
    <row r="376" spans="4:6" ht="14.25">
      <c r="D376" s="190"/>
      <c r="E376" s="190"/>
      <c r="F376" s="155"/>
    </row>
    <row r="377" spans="4:6" ht="14.25">
      <c r="D377" s="190"/>
      <c r="E377" s="190"/>
      <c r="F377" s="155"/>
    </row>
    <row r="378" spans="4:6" ht="14.25">
      <c r="D378" s="190"/>
      <c r="E378" s="190"/>
      <c r="F378" s="155"/>
    </row>
    <row r="379" spans="4:6" ht="14.25">
      <c r="D379" s="190"/>
      <c r="E379" s="190"/>
      <c r="F379" s="155"/>
    </row>
    <row r="380" spans="4:6" ht="14.25">
      <c r="D380" s="190"/>
      <c r="E380" s="190"/>
      <c r="F380" s="155"/>
    </row>
    <row r="381" spans="4:6" ht="14.25">
      <c r="D381" s="190"/>
      <c r="E381" s="190"/>
      <c r="F381" s="155"/>
    </row>
    <row r="382" spans="4:6" ht="14.25">
      <c r="D382" s="190"/>
      <c r="E382" s="190"/>
      <c r="F382" s="155"/>
    </row>
    <row r="383" spans="4:6" ht="14.25">
      <c r="D383" s="190"/>
      <c r="E383" s="190"/>
      <c r="F383" s="155"/>
    </row>
    <row r="384" spans="4:6" ht="14.25">
      <c r="D384" s="190"/>
      <c r="E384" s="190"/>
      <c r="F384" s="155"/>
    </row>
    <row r="385" spans="4:6" ht="14.25">
      <c r="D385" s="190"/>
      <c r="E385" s="190"/>
      <c r="F385" s="155"/>
    </row>
    <row r="386" spans="4:6" ht="14.25">
      <c r="D386" s="190"/>
      <c r="E386" s="190"/>
      <c r="F386" s="155"/>
    </row>
    <row r="387" spans="4:6" ht="14.25">
      <c r="D387" s="190"/>
      <c r="E387" s="190"/>
      <c r="F387" s="155"/>
    </row>
    <row r="388" spans="4:6" ht="14.25">
      <c r="D388" s="190"/>
      <c r="E388" s="190"/>
      <c r="F388" s="155"/>
    </row>
    <row r="389" spans="4:6" ht="14.25">
      <c r="D389" s="190"/>
      <c r="E389" s="190"/>
      <c r="F389" s="155"/>
    </row>
    <row r="390" spans="4:6" ht="14.25">
      <c r="D390" s="190"/>
      <c r="E390" s="190"/>
      <c r="F390" s="155"/>
    </row>
    <row r="391" spans="4:6" ht="14.25">
      <c r="D391" s="190"/>
      <c r="E391" s="190"/>
      <c r="F391" s="155"/>
    </row>
    <row r="392" spans="4:6" ht="14.25">
      <c r="D392" s="190"/>
      <c r="E392" s="190"/>
      <c r="F392" s="155"/>
    </row>
    <row r="393" spans="4:6" ht="14.25">
      <c r="D393" s="190"/>
      <c r="E393" s="190"/>
      <c r="F393" s="155"/>
    </row>
    <row r="394" spans="4:6" ht="14.25">
      <c r="D394" s="190"/>
      <c r="E394" s="190"/>
      <c r="F394" s="155"/>
    </row>
    <row r="395" spans="4:6" ht="14.25">
      <c r="D395" s="190"/>
      <c r="E395" s="190"/>
      <c r="F395" s="155"/>
    </row>
    <row r="396" spans="4:6" ht="14.25">
      <c r="D396" s="190"/>
      <c r="E396" s="190"/>
      <c r="F396" s="155"/>
    </row>
    <row r="397" spans="4:6" ht="14.25">
      <c r="D397" s="190"/>
      <c r="E397" s="190"/>
      <c r="F397" s="155"/>
    </row>
    <row r="398" spans="4:6" ht="14.25">
      <c r="D398" s="190"/>
      <c r="E398" s="190"/>
      <c r="F398" s="155"/>
    </row>
    <row r="399" spans="4:6" ht="14.25">
      <c r="D399" s="190"/>
      <c r="E399" s="190"/>
      <c r="F399" s="155"/>
    </row>
    <row r="400" spans="4:6" ht="14.25">
      <c r="D400" s="190"/>
      <c r="E400" s="190"/>
      <c r="F400" s="155"/>
    </row>
    <row r="401" spans="4:6" ht="14.25">
      <c r="D401" s="190"/>
      <c r="E401" s="190"/>
      <c r="F401" s="155"/>
    </row>
    <row r="402" spans="4:6" ht="14.25">
      <c r="D402" s="190"/>
      <c r="E402" s="190"/>
      <c r="F402" s="155"/>
    </row>
    <row r="403" spans="4:6" ht="14.25">
      <c r="D403" s="190"/>
      <c r="E403" s="190"/>
      <c r="F403" s="155"/>
    </row>
    <row r="404" spans="4:6" ht="14.25">
      <c r="D404" s="190"/>
      <c r="E404" s="190"/>
      <c r="F404" s="155"/>
    </row>
    <row r="405" spans="4:6" ht="14.25">
      <c r="D405" s="190"/>
      <c r="E405" s="190"/>
      <c r="F405" s="155"/>
    </row>
    <row r="406" spans="4:6" ht="14.25">
      <c r="D406" s="190"/>
      <c r="E406" s="190"/>
      <c r="F406" s="155"/>
    </row>
    <row r="407" spans="4:6" ht="14.25">
      <c r="D407" s="190"/>
      <c r="E407" s="190"/>
      <c r="F407" s="155"/>
    </row>
    <row r="408" spans="4:6" ht="14.25">
      <c r="D408" s="190"/>
      <c r="E408" s="190"/>
      <c r="F408" s="155"/>
    </row>
    <row r="409" spans="4:6" ht="14.25">
      <c r="D409" s="190"/>
      <c r="E409" s="190"/>
      <c r="F409" s="155"/>
    </row>
    <row r="410" spans="4:6" ht="14.25">
      <c r="D410" s="190"/>
      <c r="E410" s="190"/>
      <c r="F410" s="155"/>
    </row>
    <row r="411" spans="4:6" ht="14.25">
      <c r="D411" s="190"/>
      <c r="E411" s="190"/>
      <c r="F411" s="155"/>
    </row>
    <row r="412" spans="4:6" ht="14.25">
      <c r="D412" s="190"/>
      <c r="E412" s="190"/>
      <c r="F412" s="155"/>
    </row>
    <row r="413" spans="4:6" ht="14.25">
      <c r="D413" s="190"/>
      <c r="E413" s="190"/>
      <c r="F413" s="155"/>
    </row>
    <row r="414" spans="4:6" ht="14.25">
      <c r="D414" s="190"/>
      <c r="E414" s="190"/>
      <c r="F414" s="155"/>
    </row>
    <row r="415" spans="4:6" ht="14.25">
      <c r="D415" s="190"/>
      <c r="E415" s="190"/>
      <c r="F415" s="155"/>
    </row>
    <row r="416" spans="4:6" ht="14.25">
      <c r="D416" s="190"/>
      <c r="E416" s="190"/>
      <c r="F416" s="155"/>
    </row>
    <row r="417" spans="4:6" ht="14.25">
      <c r="D417" s="190"/>
      <c r="E417" s="190"/>
      <c r="F417" s="155"/>
    </row>
    <row r="418" spans="4:6" ht="14.25">
      <c r="D418" s="190"/>
      <c r="E418" s="190"/>
      <c r="F418" s="155"/>
    </row>
    <row r="419" spans="4:6" ht="14.25">
      <c r="D419" s="190"/>
      <c r="E419" s="190"/>
      <c r="F419" s="155"/>
    </row>
    <row r="420" spans="4:6" ht="14.25">
      <c r="D420" s="190"/>
      <c r="E420" s="190"/>
      <c r="F420" s="155"/>
    </row>
    <row r="421" spans="4:6" ht="14.25">
      <c r="D421" s="190"/>
      <c r="E421" s="190"/>
      <c r="F421" s="155"/>
    </row>
    <row r="422" spans="4:6" ht="14.25">
      <c r="D422" s="190"/>
      <c r="E422" s="190"/>
      <c r="F422" s="155"/>
    </row>
    <row r="423" spans="4:6" ht="14.25">
      <c r="D423" s="190"/>
      <c r="E423" s="190"/>
      <c r="F423" s="155"/>
    </row>
    <row r="424" spans="4:6" ht="14.25">
      <c r="D424" s="190"/>
      <c r="E424" s="190"/>
      <c r="F424" s="155"/>
    </row>
    <row r="425" spans="4:6" ht="14.25">
      <c r="D425" s="190"/>
      <c r="E425" s="190"/>
      <c r="F425" s="155"/>
    </row>
    <row r="426" spans="4:6" ht="14.25">
      <c r="D426" s="190"/>
      <c r="E426" s="190"/>
      <c r="F426" s="155"/>
    </row>
    <row r="427" spans="4:6" ht="14.25">
      <c r="D427" s="190"/>
      <c r="E427" s="190"/>
      <c r="F427" s="155"/>
    </row>
    <row r="428" spans="4:6" ht="14.25">
      <c r="D428" s="190"/>
      <c r="E428" s="190"/>
      <c r="F428" s="155"/>
    </row>
    <row r="429" spans="4:6" ht="14.25">
      <c r="D429" s="190"/>
      <c r="E429" s="190"/>
      <c r="F429" s="155"/>
    </row>
    <row r="430" spans="4:6" ht="14.25">
      <c r="D430" s="190"/>
      <c r="E430" s="190"/>
      <c r="F430" s="155"/>
    </row>
    <row r="431" spans="4:6" ht="14.25">
      <c r="D431" s="190"/>
      <c r="E431" s="190"/>
      <c r="F431" s="155"/>
    </row>
    <row r="432" spans="4:6" ht="14.25">
      <c r="D432" s="190"/>
      <c r="E432" s="190"/>
      <c r="F432" s="155"/>
    </row>
    <row r="433" spans="4:6" ht="14.25">
      <c r="D433" s="190"/>
      <c r="E433" s="190"/>
      <c r="F433" s="155"/>
    </row>
    <row r="434" spans="4:6" ht="14.25">
      <c r="D434" s="190"/>
      <c r="E434" s="190"/>
      <c r="F434" s="155"/>
    </row>
    <row r="435" spans="4:6" ht="14.25">
      <c r="D435" s="190"/>
      <c r="E435" s="190"/>
      <c r="F435" s="155"/>
    </row>
    <row r="436" spans="4:6" ht="14.25">
      <c r="D436" s="190"/>
      <c r="E436" s="190"/>
      <c r="F436" s="155"/>
    </row>
    <row r="437" spans="4:6" ht="14.25">
      <c r="D437" s="190"/>
      <c r="E437" s="190"/>
      <c r="F437" s="155"/>
    </row>
    <row r="438" spans="4:6" ht="14.25">
      <c r="D438" s="190"/>
      <c r="E438" s="190"/>
      <c r="F438" s="155"/>
    </row>
    <row r="439" spans="4:6" ht="14.25">
      <c r="D439" s="190"/>
      <c r="E439" s="190"/>
      <c r="F439" s="155"/>
    </row>
    <row r="440" spans="4:6" ht="14.25">
      <c r="D440" s="190"/>
      <c r="E440" s="190"/>
      <c r="F440" s="155"/>
    </row>
    <row r="441" spans="4:6" ht="14.25">
      <c r="D441" s="190"/>
      <c r="E441" s="190"/>
      <c r="F441" s="155"/>
    </row>
    <row r="442" spans="4:6" ht="14.25">
      <c r="D442" s="190"/>
      <c r="E442" s="190"/>
      <c r="F442" s="155"/>
    </row>
    <row r="443" spans="4:6" ht="14.25">
      <c r="D443" s="190"/>
      <c r="E443" s="190"/>
      <c r="F443" s="155"/>
    </row>
    <row r="444" spans="4:6" ht="14.25">
      <c r="D444" s="190"/>
      <c r="E444" s="190"/>
      <c r="F444" s="155"/>
    </row>
    <row r="445" spans="4:6" ht="14.25">
      <c r="D445" s="190"/>
      <c r="E445" s="190"/>
      <c r="F445" s="155"/>
    </row>
    <row r="446" spans="4:6" ht="14.25">
      <c r="D446" s="190"/>
      <c r="E446" s="190"/>
      <c r="F446" s="155"/>
    </row>
    <row r="447" spans="4:6" ht="14.25">
      <c r="D447" s="190"/>
      <c r="E447" s="190"/>
      <c r="F447" s="155"/>
    </row>
    <row r="448" spans="4:6" ht="14.25">
      <c r="D448" s="190"/>
      <c r="E448" s="190"/>
      <c r="F448" s="155"/>
    </row>
    <row r="449" spans="4:6" ht="14.25">
      <c r="D449" s="190"/>
      <c r="E449" s="190"/>
      <c r="F449" s="155"/>
    </row>
    <row r="450" spans="4:6" ht="14.25">
      <c r="D450" s="190"/>
      <c r="E450" s="190"/>
      <c r="F450" s="155"/>
    </row>
    <row r="451" spans="4:6" ht="14.25">
      <c r="D451" s="190"/>
      <c r="E451" s="190"/>
      <c r="F451" s="155"/>
    </row>
    <row r="452" spans="4:6" ht="14.25">
      <c r="D452" s="190"/>
      <c r="E452" s="190"/>
      <c r="F452" s="155"/>
    </row>
    <row r="453" spans="4:6" ht="14.25">
      <c r="D453" s="190"/>
      <c r="E453" s="190"/>
      <c r="F453" s="155"/>
    </row>
    <row r="454" spans="4:6" ht="14.25">
      <c r="D454" s="190"/>
      <c r="E454" s="190"/>
      <c r="F454" s="155"/>
    </row>
    <row r="455" spans="4:6" ht="14.25">
      <c r="D455" s="190"/>
      <c r="E455" s="190"/>
      <c r="F455" s="155"/>
    </row>
    <row r="456" spans="4:6" ht="14.25">
      <c r="D456" s="190"/>
      <c r="E456" s="190"/>
      <c r="F456" s="155"/>
    </row>
    <row r="457" spans="4:6" ht="14.25">
      <c r="D457" s="190"/>
      <c r="E457" s="190"/>
      <c r="F457" s="155"/>
    </row>
    <row r="458" spans="4:6" ht="14.25">
      <c r="D458" s="190"/>
      <c r="E458" s="190"/>
      <c r="F458" s="155"/>
    </row>
    <row r="459" spans="4:6" ht="14.25">
      <c r="D459" s="190"/>
      <c r="E459" s="190"/>
      <c r="F459" s="155"/>
    </row>
    <row r="460" spans="4:6" ht="14.25">
      <c r="D460" s="190"/>
      <c r="E460" s="190"/>
      <c r="F460" s="155"/>
    </row>
    <row r="461" spans="4:6" ht="14.25">
      <c r="D461" s="190"/>
      <c r="E461" s="190"/>
      <c r="F461" s="155"/>
    </row>
    <row r="462" spans="4:6" ht="14.25">
      <c r="D462" s="190"/>
      <c r="E462" s="190"/>
      <c r="F462" s="155"/>
    </row>
    <row r="463" spans="4:6" ht="14.25">
      <c r="D463" s="190"/>
      <c r="E463" s="190"/>
      <c r="F463" s="155"/>
    </row>
    <row r="464" spans="4:6" ht="14.25">
      <c r="D464" s="190"/>
      <c r="E464" s="190"/>
      <c r="F464" s="155"/>
    </row>
    <row r="465" spans="4:6" ht="14.25">
      <c r="D465" s="190"/>
      <c r="E465" s="190"/>
      <c r="F465" s="155"/>
    </row>
    <row r="466" spans="4:6" ht="14.25">
      <c r="D466" s="190"/>
      <c r="E466" s="190"/>
      <c r="F466" s="155"/>
    </row>
    <row r="467" spans="4:6" ht="14.25">
      <c r="D467" s="190"/>
      <c r="E467" s="190"/>
      <c r="F467" s="155"/>
    </row>
    <row r="468" spans="4:6" ht="14.25">
      <c r="D468" s="190"/>
      <c r="E468" s="190"/>
      <c r="F468" s="155"/>
    </row>
    <row r="469" spans="4:6" ht="14.25">
      <c r="D469" s="190"/>
      <c r="E469" s="190"/>
      <c r="F469" s="155"/>
    </row>
    <row r="470" spans="4:6" ht="14.25">
      <c r="D470" s="190"/>
      <c r="E470" s="190"/>
      <c r="F470" s="155"/>
    </row>
    <row r="471" spans="4:6" ht="14.25">
      <c r="D471" s="190"/>
      <c r="E471" s="190"/>
      <c r="F471" s="155"/>
    </row>
    <row r="472" spans="4:6" ht="14.25">
      <c r="D472" s="190"/>
      <c r="E472" s="190"/>
      <c r="F472" s="155"/>
    </row>
    <row r="473" spans="4:6" ht="14.25">
      <c r="D473" s="190"/>
      <c r="E473" s="190"/>
      <c r="F473" s="155"/>
    </row>
    <row r="474" spans="4:6" ht="14.25">
      <c r="D474" s="190"/>
      <c r="E474" s="190"/>
      <c r="F474" s="155"/>
    </row>
    <row r="475" spans="4:6" ht="14.25">
      <c r="D475" s="190"/>
      <c r="E475" s="190"/>
      <c r="F475" s="155"/>
    </row>
    <row r="476" spans="4:6" ht="14.25">
      <c r="D476" s="190"/>
      <c r="E476" s="190"/>
      <c r="F476" s="155"/>
    </row>
    <row r="477" spans="4:6" ht="14.25">
      <c r="D477" s="190"/>
      <c r="E477" s="190"/>
      <c r="F477" s="155"/>
    </row>
    <row r="478" spans="4:6" ht="14.25">
      <c r="D478" s="190"/>
      <c r="E478" s="190"/>
      <c r="F478" s="155"/>
    </row>
    <row r="479" spans="4:6" ht="14.25">
      <c r="D479" s="190"/>
      <c r="E479" s="190"/>
      <c r="F479" s="155"/>
    </row>
    <row r="480" spans="4:6" ht="14.25">
      <c r="D480" s="190"/>
      <c r="E480" s="190"/>
      <c r="F480" s="155"/>
    </row>
    <row r="481" spans="4:6" ht="14.25">
      <c r="D481" s="190"/>
      <c r="E481" s="190"/>
      <c r="F481" s="155"/>
    </row>
    <row r="482" spans="4:6" ht="14.25">
      <c r="D482" s="190"/>
      <c r="E482" s="190"/>
      <c r="F482" s="155"/>
    </row>
    <row r="483" spans="4:6" ht="14.25">
      <c r="D483" s="190"/>
      <c r="E483" s="190"/>
      <c r="F483" s="155"/>
    </row>
    <row r="484" spans="4:6" ht="14.25">
      <c r="D484" s="190"/>
      <c r="E484" s="190"/>
      <c r="F484" s="155"/>
    </row>
    <row r="485" spans="4:6" ht="14.25">
      <c r="D485" s="190"/>
      <c r="E485" s="190"/>
      <c r="F485" s="155"/>
    </row>
    <row r="486" spans="4:6" ht="14.25">
      <c r="D486" s="190"/>
      <c r="E486" s="190"/>
      <c r="F486" s="155"/>
    </row>
    <row r="487" spans="4:6" ht="14.25">
      <c r="D487" s="190"/>
      <c r="E487" s="190"/>
      <c r="F487" s="155"/>
    </row>
    <row r="488" spans="4:6" ht="14.25">
      <c r="D488" s="190"/>
      <c r="E488" s="190"/>
      <c r="F488" s="155"/>
    </row>
    <row r="489" spans="4:6" ht="14.25">
      <c r="D489" s="190"/>
      <c r="E489" s="190"/>
      <c r="F489" s="155"/>
    </row>
    <row r="490" spans="4:6" ht="14.25">
      <c r="D490" s="190"/>
      <c r="E490" s="190"/>
      <c r="F490" s="155"/>
    </row>
    <row r="491" spans="4:6" ht="14.25">
      <c r="D491" s="190"/>
      <c r="E491" s="190"/>
      <c r="F491" s="155"/>
    </row>
    <row r="492" spans="4:6" ht="14.25">
      <c r="D492" s="190"/>
      <c r="E492" s="190"/>
      <c r="F492" s="155"/>
    </row>
    <row r="493" spans="4:6" ht="14.25">
      <c r="D493" s="190"/>
      <c r="E493" s="190"/>
      <c r="F493" s="155"/>
    </row>
    <row r="494" spans="4:6" ht="14.25">
      <c r="D494" s="190"/>
      <c r="E494" s="190"/>
      <c r="F494" s="155"/>
    </row>
    <row r="495" spans="4:6" ht="14.25">
      <c r="D495" s="190"/>
      <c r="E495" s="190"/>
      <c r="F495" s="155"/>
    </row>
    <row r="496" spans="4:6" ht="14.25">
      <c r="D496" s="190"/>
      <c r="E496" s="190"/>
      <c r="F496" s="155"/>
    </row>
    <row r="497" spans="4:6" ht="14.25">
      <c r="D497" s="190"/>
      <c r="E497" s="190"/>
      <c r="F497" s="155"/>
    </row>
    <row r="498" spans="4:6" ht="12.75">
      <c r="D498" s="190"/>
      <c r="E498" s="190"/>
      <c r="F498" s="190"/>
    </row>
    <row r="499" spans="4:6" ht="12.75">
      <c r="D499" s="190"/>
      <c r="E499" s="190"/>
      <c r="F499" s="190"/>
    </row>
    <row r="500" spans="4:6" ht="12.75">
      <c r="D500" s="190"/>
      <c r="E500" s="190"/>
      <c r="F500" s="190"/>
    </row>
    <row r="501" spans="4:6" ht="12.75">
      <c r="D501" s="190"/>
      <c r="E501" s="190"/>
      <c r="F501" s="190"/>
    </row>
    <row r="502" spans="4:6" ht="12.75">
      <c r="D502" s="190"/>
      <c r="E502" s="190"/>
      <c r="F502" s="190"/>
    </row>
    <row r="503" spans="4:6" ht="12.75">
      <c r="D503" s="190"/>
      <c r="E503" s="190"/>
      <c r="F503" s="190"/>
    </row>
    <row r="504" spans="4:6" ht="12.75">
      <c r="D504" s="190"/>
      <c r="E504" s="190"/>
      <c r="F504" s="190"/>
    </row>
    <row r="505" spans="4:6" ht="12.75">
      <c r="D505" s="190"/>
      <c r="E505" s="190"/>
      <c r="F505" s="190"/>
    </row>
    <row r="506" spans="4:6" ht="12.75">
      <c r="D506" s="190"/>
      <c r="E506" s="190"/>
      <c r="F506" s="190"/>
    </row>
    <row r="507" spans="4:6" ht="12.75">
      <c r="D507" s="190"/>
      <c r="E507" s="190"/>
      <c r="F507" s="190"/>
    </row>
    <row r="508" spans="4:6" ht="12.75">
      <c r="D508" s="190"/>
      <c r="E508" s="190"/>
      <c r="F508" s="190"/>
    </row>
    <row r="509" spans="4:6" ht="12.75">
      <c r="D509" s="190"/>
      <c r="E509" s="190"/>
      <c r="F509" s="190"/>
    </row>
    <row r="510" spans="4:6" ht="12.75">
      <c r="D510" s="190"/>
      <c r="E510" s="190"/>
      <c r="F510" s="190"/>
    </row>
    <row r="511" spans="4:6" ht="12.75">
      <c r="D511" s="190"/>
      <c r="E511" s="190"/>
      <c r="F511" s="190"/>
    </row>
    <row r="512" spans="4:6" ht="12.75">
      <c r="D512" s="190"/>
      <c r="E512" s="190"/>
      <c r="F512" s="190"/>
    </row>
    <row r="513" spans="4:6" ht="12.75">
      <c r="D513" s="190"/>
      <c r="E513" s="190"/>
      <c r="F513" s="190"/>
    </row>
    <row r="514" spans="4:6" ht="12.75">
      <c r="D514" s="190"/>
      <c r="E514" s="190"/>
      <c r="F514" s="190"/>
    </row>
    <row r="515" spans="4:6" ht="12.75">
      <c r="D515" s="190"/>
      <c r="E515" s="190"/>
      <c r="F515" s="190"/>
    </row>
    <row r="516" spans="4:6" ht="12.75">
      <c r="D516" s="190"/>
      <c r="E516" s="190"/>
      <c r="F516" s="190"/>
    </row>
    <row r="517" spans="4:6" ht="12.75">
      <c r="D517" s="190"/>
      <c r="E517" s="190"/>
      <c r="F517" s="190"/>
    </row>
    <row r="518" spans="4:6" ht="12.75">
      <c r="D518" s="190"/>
      <c r="E518" s="190"/>
      <c r="F518" s="190"/>
    </row>
    <row r="519" spans="4:6" ht="12.75">
      <c r="D519" s="190"/>
      <c r="E519" s="190"/>
      <c r="F519" s="190"/>
    </row>
    <row r="520" spans="4:6" ht="12.75">
      <c r="D520" s="190"/>
      <c r="E520" s="190"/>
      <c r="F520" s="190"/>
    </row>
    <row r="521" spans="4:6" ht="12.75">
      <c r="D521" s="190"/>
      <c r="E521" s="190"/>
      <c r="F521" s="190"/>
    </row>
    <row r="522" spans="4:6" ht="12.75">
      <c r="D522" s="190"/>
      <c r="E522" s="190"/>
      <c r="F522" s="190"/>
    </row>
    <row r="523" spans="4:6" ht="12.75">
      <c r="D523" s="190"/>
      <c r="E523" s="190"/>
      <c r="F523" s="190"/>
    </row>
    <row r="524" spans="4:6" ht="12.75">
      <c r="D524" s="190"/>
      <c r="E524" s="190"/>
      <c r="F524" s="190"/>
    </row>
    <row r="525" spans="4:6" ht="12.75">
      <c r="D525" s="190"/>
      <c r="E525" s="190"/>
      <c r="F525" s="190"/>
    </row>
    <row r="526" spans="4:6" ht="12.75">
      <c r="D526" s="190"/>
      <c r="E526" s="190"/>
      <c r="F526" s="190"/>
    </row>
    <row r="527" spans="4:6" ht="12.75">
      <c r="D527" s="190"/>
      <c r="E527" s="190"/>
      <c r="F527" s="190"/>
    </row>
    <row r="528" spans="4:6" ht="12.75">
      <c r="D528" s="190"/>
      <c r="E528" s="190"/>
      <c r="F528" s="190"/>
    </row>
    <row r="529" spans="4:6" ht="12.75">
      <c r="D529" s="190"/>
      <c r="E529" s="190"/>
      <c r="F529" s="190"/>
    </row>
    <row r="530" spans="4:6" ht="12.75">
      <c r="D530" s="190"/>
      <c r="E530" s="190"/>
      <c r="F530" s="190"/>
    </row>
    <row r="531" spans="4:6" ht="12.75">
      <c r="D531" s="190"/>
      <c r="E531" s="190"/>
      <c r="F531" s="190"/>
    </row>
    <row r="532" spans="4:6" ht="12.75">
      <c r="D532" s="190"/>
      <c r="E532" s="190"/>
      <c r="F532" s="190"/>
    </row>
    <row r="533" spans="4:6" ht="12.75">
      <c r="D533" s="190"/>
      <c r="E533" s="190"/>
      <c r="F533" s="190"/>
    </row>
    <row r="534" spans="4:6" ht="12.75">
      <c r="D534" s="190"/>
      <c r="E534" s="190"/>
      <c r="F534" s="190"/>
    </row>
    <row r="535" spans="4:6" ht="12.75">
      <c r="D535" s="190"/>
      <c r="E535" s="190"/>
      <c r="F535" s="190"/>
    </row>
    <row r="536" spans="4:6" ht="12.75">
      <c r="D536" s="190"/>
      <c r="E536" s="190"/>
      <c r="F536" s="190"/>
    </row>
    <row r="537" spans="4:6" ht="12.75">
      <c r="D537" s="190"/>
      <c r="E537" s="190"/>
      <c r="F537" s="190"/>
    </row>
    <row r="538" spans="4:6" ht="12.75">
      <c r="D538" s="190"/>
      <c r="E538" s="190"/>
      <c r="F538" s="190"/>
    </row>
    <row r="539" spans="4:6" ht="12.75">
      <c r="D539" s="190"/>
      <c r="E539" s="190"/>
      <c r="F539" s="190"/>
    </row>
    <row r="540" spans="4:6" ht="12.75">
      <c r="D540" s="190"/>
      <c r="E540" s="190"/>
      <c r="F540" s="190"/>
    </row>
    <row r="541" spans="4:6" ht="12.75">
      <c r="D541" s="190"/>
      <c r="E541" s="190"/>
      <c r="F541" s="190"/>
    </row>
    <row r="542" spans="4:6" ht="12.75">
      <c r="D542" s="190"/>
      <c r="E542" s="190"/>
      <c r="F542" s="190"/>
    </row>
    <row r="543" spans="4:6" ht="12.75">
      <c r="D543" s="190"/>
      <c r="E543" s="190"/>
      <c r="F543" s="190"/>
    </row>
    <row r="544" spans="4:6" ht="12.75">
      <c r="D544" s="190"/>
      <c r="E544" s="190"/>
      <c r="F544" s="190"/>
    </row>
    <row r="545" spans="4:6" ht="12.75">
      <c r="D545" s="190"/>
      <c r="E545" s="190"/>
      <c r="F545" s="190"/>
    </row>
    <row r="546" spans="4:6" ht="12.75">
      <c r="D546" s="190"/>
      <c r="E546" s="190"/>
      <c r="F546" s="190"/>
    </row>
    <row r="547" spans="4:6" ht="12.75">
      <c r="D547" s="190"/>
      <c r="E547" s="190"/>
      <c r="F547" s="190"/>
    </row>
    <row r="548" spans="4:6" ht="12.75">
      <c r="D548" s="190"/>
      <c r="E548" s="190"/>
      <c r="F548" s="190"/>
    </row>
    <row r="549" spans="4:6" ht="12.75">
      <c r="D549" s="190"/>
      <c r="E549" s="190"/>
      <c r="F549" s="190"/>
    </row>
    <row r="550" spans="4:6" ht="12.75">
      <c r="D550" s="190"/>
      <c r="E550" s="190"/>
      <c r="F550" s="190"/>
    </row>
    <row r="551" spans="4:6" ht="12.75">
      <c r="D551" s="190"/>
      <c r="E551" s="190"/>
      <c r="F551" s="190"/>
    </row>
    <row r="552" spans="4:6" ht="12.75">
      <c r="D552" s="190"/>
      <c r="E552" s="190"/>
      <c r="F552" s="190"/>
    </row>
    <row r="553" spans="4:6" ht="12.75">
      <c r="D553" s="190"/>
      <c r="E553" s="190"/>
      <c r="F553" s="190"/>
    </row>
    <row r="554" spans="4:6" ht="12.75">
      <c r="D554" s="190"/>
      <c r="E554" s="190"/>
      <c r="F554" s="190"/>
    </row>
    <row r="555" spans="4:6" ht="12.75">
      <c r="D555" s="190"/>
      <c r="E555" s="190"/>
      <c r="F555" s="190"/>
    </row>
    <row r="556" spans="4:6" ht="12.75">
      <c r="D556" s="190"/>
      <c r="E556" s="190"/>
      <c r="F556" s="190"/>
    </row>
    <row r="557" spans="4:6" ht="12.75">
      <c r="D557" s="190"/>
      <c r="E557" s="190"/>
      <c r="F557" s="190"/>
    </row>
    <row r="558" spans="4:6" ht="12.75">
      <c r="D558" s="190"/>
      <c r="E558" s="190"/>
      <c r="F558" s="190"/>
    </row>
    <row r="559" spans="4:6" ht="12.75">
      <c r="D559" s="190"/>
      <c r="E559" s="190"/>
      <c r="F559" s="190"/>
    </row>
    <row r="560" spans="4:6" ht="12.75">
      <c r="D560" s="190"/>
      <c r="E560" s="190"/>
      <c r="F560" s="190"/>
    </row>
    <row r="561" spans="4:6" ht="12.75">
      <c r="D561" s="190"/>
      <c r="E561" s="190"/>
      <c r="F561" s="190"/>
    </row>
    <row r="562" spans="4:6" ht="12.75">
      <c r="D562" s="190"/>
      <c r="E562" s="190"/>
      <c r="F562" s="190"/>
    </row>
    <row r="563" spans="4:6" ht="12.75">
      <c r="D563" s="190"/>
      <c r="E563" s="190"/>
      <c r="F563" s="190"/>
    </row>
    <row r="564" spans="4:6" ht="12.75">
      <c r="D564" s="190"/>
      <c r="E564" s="190"/>
      <c r="F564" s="190"/>
    </row>
    <row r="565" spans="4:6" ht="12.75">
      <c r="D565" s="190"/>
      <c r="E565" s="190"/>
      <c r="F565" s="190"/>
    </row>
    <row r="566" spans="4:6" ht="12.75">
      <c r="D566" s="190"/>
      <c r="E566" s="190"/>
      <c r="F566" s="190"/>
    </row>
    <row r="567" spans="4:6" ht="12.75">
      <c r="D567" s="190"/>
      <c r="E567" s="190"/>
      <c r="F567" s="190"/>
    </row>
    <row r="568" spans="4:6" ht="12.75">
      <c r="D568" s="190"/>
      <c r="E568" s="190"/>
      <c r="F568" s="190"/>
    </row>
    <row r="569" spans="4:6" ht="12.75">
      <c r="D569" s="190"/>
      <c r="E569" s="190"/>
      <c r="F569" s="190"/>
    </row>
    <row r="570" spans="4:6" ht="12.75">
      <c r="D570" s="190"/>
      <c r="E570" s="190"/>
      <c r="F570" s="190"/>
    </row>
    <row r="571" spans="4:6" ht="12.75">
      <c r="D571" s="190"/>
      <c r="E571" s="190"/>
      <c r="F571" s="190"/>
    </row>
    <row r="572" spans="4:6" ht="12.75">
      <c r="D572" s="190"/>
      <c r="E572" s="190"/>
      <c r="F572" s="190"/>
    </row>
    <row r="573" spans="4:6" ht="12.75">
      <c r="D573" s="190"/>
      <c r="E573" s="190"/>
      <c r="F573" s="190"/>
    </row>
    <row r="574" spans="4:6" ht="12.75">
      <c r="D574" s="190"/>
      <c r="E574" s="190"/>
      <c r="F574" s="190"/>
    </row>
    <row r="575" spans="4:6" ht="12.75">
      <c r="D575" s="190"/>
      <c r="E575" s="190"/>
      <c r="F575" s="190"/>
    </row>
    <row r="576" spans="4:6" ht="12.75">
      <c r="D576" s="190"/>
      <c r="E576" s="190"/>
      <c r="F576" s="190"/>
    </row>
    <row r="577" spans="4:6" ht="12.75">
      <c r="D577" s="190"/>
      <c r="E577" s="190"/>
      <c r="F577" s="190"/>
    </row>
    <row r="578" spans="4:6" ht="12.75">
      <c r="D578" s="190"/>
      <c r="E578" s="190"/>
      <c r="F578" s="190"/>
    </row>
    <row r="579" spans="4:6" ht="12.75">
      <c r="D579" s="190"/>
      <c r="E579" s="190"/>
      <c r="F579" s="190"/>
    </row>
    <row r="580" spans="4:6" ht="12.75">
      <c r="D580" s="190"/>
      <c r="E580" s="190"/>
      <c r="F580" s="190"/>
    </row>
    <row r="581" spans="4:6" ht="12.75">
      <c r="D581" s="190"/>
      <c r="E581" s="190"/>
      <c r="F581" s="190"/>
    </row>
    <row r="582" spans="4:6" ht="12.75">
      <c r="D582" s="190"/>
      <c r="E582" s="190"/>
      <c r="F582" s="190"/>
    </row>
    <row r="583" spans="4:6" ht="12.75">
      <c r="D583" s="190"/>
      <c r="E583" s="190"/>
      <c r="F583" s="190"/>
    </row>
    <row r="584" spans="4:6" ht="12.75">
      <c r="D584" s="190"/>
      <c r="E584" s="190"/>
      <c r="F584" s="190"/>
    </row>
    <row r="585" spans="4:6" ht="12.75">
      <c r="D585" s="190"/>
      <c r="E585" s="190"/>
      <c r="F585" s="190"/>
    </row>
    <row r="586" spans="4:6" ht="12.75">
      <c r="D586" s="190"/>
      <c r="E586" s="190"/>
      <c r="F586" s="190"/>
    </row>
    <row r="587" spans="4:6" ht="12.75">
      <c r="D587" s="190"/>
      <c r="E587" s="190"/>
      <c r="F587" s="190"/>
    </row>
    <row r="588" spans="4:6" ht="12.75">
      <c r="D588" s="190"/>
      <c r="E588" s="190"/>
      <c r="F588" s="190"/>
    </row>
    <row r="589" spans="4:6" ht="12.75">
      <c r="D589" s="190"/>
      <c r="E589" s="190"/>
      <c r="F589" s="190"/>
    </row>
    <row r="590" spans="4:6" ht="12.75">
      <c r="D590" s="190"/>
      <c r="E590" s="190"/>
      <c r="F590" s="190"/>
    </row>
    <row r="591" spans="4:6" ht="12.75">
      <c r="D591" s="190"/>
      <c r="E591" s="190"/>
      <c r="F591" s="190"/>
    </row>
    <row r="592" spans="4:6" ht="12.75">
      <c r="D592" s="190"/>
      <c r="E592" s="190"/>
      <c r="F592" s="190"/>
    </row>
    <row r="593" spans="4:6" ht="12.75">
      <c r="D593" s="190"/>
      <c r="E593" s="190"/>
      <c r="F593" s="190"/>
    </row>
    <row r="594" spans="4:6" ht="12.75">
      <c r="D594" s="190"/>
      <c r="E594" s="190"/>
      <c r="F594" s="190"/>
    </row>
    <row r="595" spans="4:6" ht="12.75">
      <c r="D595" s="190"/>
      <c r="E595" s="190"/>
      <c r="F595" s="190"/>
    </row>
    <row r="596" spans="4:6" ht="12.75">
      <c r="D596" s="190"/>
      <c r="E596" s="190"/>
      <c r="F596" s="190"/>
    </row>
    <row r="597" spans="4:6" ht="12.75">
      <c r="D597" s="190"/>
      <c r="E597" s="190"/>
      <c r="F597" s="190"/>
    </row>
    <row r="598" spans="4:6" ht="12.75">
      <c r="D598" s="190"/>
      <c r="E598" s="190"/>
      <c r="F598" s="190"/>
    </row>
    <row r="599" spans="4:6" ht="12.75">
      <c r="D599" s="190"/>
      <c r="E599" s="190"/>
      <c r="F599" s="190"/>
    </row>
    <row r="600" spans="4:6" ht="12.75">
      <c r="D600" s="190"/>
      <c r="E600" s="190"/>
      <c r="F600" s="190"/>
    </row>
    <row r="601" spans="4:6" ht="12.75">
      <c r="D601" s="190"/>
      <c r="E601" s="190"/>
      <c r="F601" s="190"/>
    </row>
    <row r="602" spans="4:6" ht="12.75">
      <c r="D602" s="190"/>
      <c r="E602" s="190"/>
      <c r="F602" s="190"/>
    </row>
    <row r="603" spans="4:6" ht="12.75">
      <c r="D603" s="190"/>
      <c r="E603" s="190"/>
      <c r="F603" s="190"/>
    </row>
    <row r="604" spans="4:6" ht="12.75">
      <c r="D604" s="190"/>
      <c r="E604" s="190"/>
      <c r="F604" s="190"/>
    </row>
    <row r="605" spans="4:6" ht="12.75">
      <c r="D605" s="190"/>
      <c r="E605" s="190"/>
      <c r="F605" s="190"/>
    </row>
    <row r="606" spans="4:6" ht="12.75">
      <c r="D606" s="190"/>
      <c r="E606" s="190"/>
      <c r="F606" s="190"/>
    </row>
    <row r="607" spans="4:6" ht="12.75">
      <c r="D607" s="190"/>
      <c r="E607" s="190"/>
      <c r="F607" s="190"/>
    </row>
    <row r="608" spans="4:6" ht="12.75">
      <c r="D608" s="190"/>
      <c r="E608" s="190"/>
      <c r="F608" s="190"/>
    </row>
    <row r="609" spans="4:6" ht="12.75">
      <c r="D609" s="190"/>
      <c r="E609" s="190"/>
      <c r="F609" s="190"/>
    </row>
    <row r="610" spans="4:6" ht="12.75">
      <c r="D610" s="190"/>
      <c r="E610" s="190"/>
      <c r="F610" s="190"/>
    </row>
    <row r="611" spans="4:6" ht="12.75">
      <c r="D611" s="190"/>
      <c r="E611" s="190"/>
      <c r="F611" s="190"/>
    </row>
    <row r="612" spans="4:6" ht="12.75">
      <c r="D612" s="190"/>
      <c r="E612" s="190"/>
      <c r="F612" s="190"/>
    </row>
    <row r="613" spans="4:6" ht="12.75">
      <c r="D613" s="190"/>
      <c r="E613" s="190"/>
      <c r="F613" s="190"/>
    </row>
    <row r="614" spans="4:6" ht="12.75">
      <c r="D614" s="190"/>
      <c r="E614" s="190"/>
      <c r="F614" s="190"/>
    </row>
    <row r="615" spans="4:6" ht="12.75">
      <c r="D615" s="190"/>
      <c r="E615" s="190"/>
      <c r="F615" s="190"/>
    </row>
    <row r="616" spans="4:6" ht="12.75">
      <c r="D616" s="190"/>
      <c r="E616" s="190"/>
      <c r="F616" s="190"/>
    </row>
    <row r="617" spans="4:6" ht="12.75">
      <c r="D617" s="190"/>
      <c r="E617" s="190"/>
      <c r="F617" s="190"/>
    </row>
    <row r="618" spans="4:6" ht="12.75">
      <c r="D618" s="190"/>
      <c r="E618" s="190"/>
      <c r="F618" s="190"/>
    </row>
    <row r="619" spans="4:6" ht="12.75">
      <c r="D619" s="190"/>
      <c r="E619" s="190"/>
      <c r="F619" s="190"/>
    </row>
    <row r="620" spans="4:6" ht="12.75">
      <c r="D620" s="190"/>
      <c r="E620" s="190"/>
      <c r="F620" s="190"/>
    </row>
    <row r="621" spans="4:6" ht="12.75">
      <c r="D621" s="190"/>
      <c r="E621" s="190"/>
      <c r="F621" s="190"/>
    </row>
    <row r="622" spans="4:6" ht="12.75">
      <c r="D622" s="190"/>
      <c r="E622" s="190"/>
      <c r="F622" s="190"/>
    </row>
    <row r="623" spans="4:6" ht="12.75">
      <c r="D623" s="190"/>
      <c r="E623" s="190"/>
      <c r="F623" s="190"/>
    </row>
    <row r="624" spans="4:6" ht="12.75">
      <c r="D624" s="190"/>
      <c r="E624" s="190"/>
      <c r="F624" s="190"/>
    </row>
    <row r="625" spans="4:6" ht="12.75">
      <c r="D625" s="190"/>
      <c r="E625" s="190"/>
      <c r="F625" s="190"/>
    </row>
    <row r="626" spans="4:6" ht="12.75">
      <c r="D626" s="190"/>
      <c r="E626" s="190"/>
      <c r="F626" s="190"/>
    </row>
    <row r="627" spans="4:6" ht="12.75">
      <c r="D627" s="190"/>
      <c r="E627" s="190"/>
      <c r="F627" s="190"/>
    </row>
    <row r="628" spans="4:6" ht="12.75">
      <c r="D628" s="190"/>
      <c r="E628" s="190"/>
      <c r="F628" s="190"/>
    </row>
    <row r="629" spans="4:6" ht="12.75">
      <c r="D629" s="190"/>
      <c r="E629" s="190"/>
      <c r="F629" s="190"/>
    </row>
    <row r="630" spans="4:6" ht="12.75">
      <c r="D630" s="190"/>
      <c r="E630" s="190"/>
      <c r="F630" s="190"/>
    </row>
    <row r="631" spans="4:6" ht="12.75">
      <c r="D631" s="190"/>
      <c r="E631" s="190"/>
      <c r="F631" s="190"/>
    </row>
    <row r="632" spans="4:6" ht="12.75">
      <c r="D632" s="190"/>
      <c r="E632" s="190"/>
      <c r="F632" s="190"/>
    </row>
    <row r="633" spans="4:6" ht="12.75">
      <c r="D633" s="190"/>
      <c r="E633" s="190"/>
      <c r="F633" s="190"/>
    </row>
    <row r="634" spans="4:6" ht="12.75">
      <c r="D634" s="190"/>
      <c r="E634" s="190"/>
      <c r="F634" s="190"/>
    </row>
    <row r="635" spans="4:6" ht="12.75">
      <c r="D635" s="190"/>
      <c r="E635" s="190"/>
      <c r="F635" s="190"/>
    </row>
    <row r="636" spans="4:6" ht="12.75">
      <c r="D636" s="190"/>
      <c r="E636" s="190"/>
      <c r="F636" s="190"/>
    </row>
    <row r="637" spans="4:6" ht="12.75">
      <c r="D637" s="190"/>
      <c r="E637" s="190"/>
      <c r="F637" s="190"/>
    </row>
    <row r="638" spans="4:6" ht="12.75">
      <c r="D638" s="190"/>
      <c r="E638" s="190"/>
      <c r="F638" s="190"/>
    </row>
    <row r="639" spans="4:6" ht="12.75">
      <c r="D639" s="190"/>
      <c r="E639" s="190"/>
      <c r="F639" s="190"/>
    </row>
    <row r="640" spans="4:6" ht="12.75">
      <c r="D640" s="190"/>
      <c r="E640" s="190"/>
      <c r="F640" s="190"/>
    </row>
    <row r="641" spans="4:6" ht="12.75">
      <c r="D641" s="190"/>
      <c r="E641" s="190"/>
      <c r="F641" s="190"/>
    </row>
    <row r="642" spans="4:6" ht="12.75">
      <c r="D642" s="190"/>
      <c r="E642" s="190"/>
      <c r="F642" s="190"/>
    </row>
    <row r="643" spans="4:6" ht="12.75">
      <c r="D643" s="190"/>
      <c r="E643" s="190"/>
      <c r="F643" s="190"/>
    </row>
    <row r="644" spans="4:6" ht="12.75">
      <c r="D644" s="190"/>
      <c r="E644" s="190"/>
      <c r="F644" s="190"/>
    </row>
    <row r="645" spans="4:6" ht="12.75">
      <c r="D645" s="190"/>
      <c r="E645" s="190"/>
      <c r="F645" s="190"/>
    </row>
    <row r="646" spans="4:6" ht="12.75">
      <c r="D646" s="190"/>
      <c r="E646" s="190"/>
      <c r="F646" s="190"/>
    </row>
    <row r="647" spans="4:6" ht="12.75">
      <c r="D647" s="190"/>
      <c r="E647" s="190"/>
      <c r="F647" s="190"/>
    </row>
    <row r="648" spans="4:6" ht="12.75">
      <c r="D648" s="190"/>
      <c r="E648" s="190"/>
      <c r="F648" s="190"/>
    </row>
    <row r="649" spans="4:6" ht="12.75">
      <c r="D649" s="190"/>
      <c r="E649" s="190"/>
      <c r="F649" s="190"/>
    </row>
    <row r="650" spans="4:6" ht="12.75">
      <c r="D650" s="190"/>
      <c r="E650" s="190"/>
      <c r="F650" s="190"/>
    </row>
    <row r="651" spans="4:6" ht="12.75">
      <c r="D651" s="190"/>
      <c r="E651" s="190"/>
      <c r="F651" s="190"/>
    </row>
    <row r="652" spans="4:6" ht="12.75">
      <c r="D652" s="190"/>
      <c r="E652" s="190"/>
      <c r="F652" s="190"/>
    </row>
    <row r="653" spans="4:6" ht="12.75">
      <c r="D653" s="190"/>
      <c r="E653" s="190"/>
      <c r="F653" s="190"/>
    </row>
    <row r="654" spans="4:6" ht="12.75">
      <c r="D654" s="190"/>
      <c r="E654" s="190"/>
      <c r="F654" s="190"/>
    </row>
    <row r="655" spans="4:6" ht="12.75">
      <c r="D655" s="190"/>
      <c r="E655" s="190"/>
      <c r="F655" s="190"/>
    </row>
    <row r="656" spans="4:6" ht="12.75">
      <c r="D656" s="190"/>
      <c r="E656" s="190"/>
      <c r="F656" s="190"/>
    </row>
    <row r="657" spans="4:6" ht="12.75">
      <c r="D657" s="190"/>
      <c r="E657" s="190"/>
      <c r="F657" s="190"/>
    </row>
    <row r="658" spans="4:6" ht="12.75">
      <c r="D658" s="190"/>
      <c r="E658" s="190"/>
      <c r="F658" s="190"/>
    </row>
    <row r="659" spans="4:6" ht="12.75">
      <c r="D659" s="190"/>
      <c r="E659" s="190"/>
      <c r="F659" s="190"/>
    </row>
    <row r="660" spans="4:6" ht="12.75">
      <c r="D660" s="190"/>
      <c r="E660" s="190"/>
      <c r="F660" s="190"/>
    </row>
    <row r="661" spans="4:6" ht="12.75">
      <c r="D661" s="190"/>
      <c r="E661" s="190"/>
      <c r="F661" s="190"/>
    </row>
    <row r="662" spans="4:6" ht="12.75">
      <c r="D662" s="190"/>
      <c r="E662" s="190"/>
      <c r="F662" s="190"/>
    </row>
    <row r="663" spans="4:6" ht="12.75">
      <c r="D663" s="190"/>
      <c r="E663" s="190"/>
      <c r="F663" s="190"/>
    </row>
    <row r="664" spans="4:6" ht="12.75">
      <c r="D664" s="190"/>
      <c r="E664" s="190"/>
      <c r="F664" s="190"/>
    </row>
    <row r="665" spans="4:6" ht="12.75">
      <c r="D665" s="190"/>
      <c r="E665" s="190"/>
      <c r="F665" s="190"/>
    </row>
    <row r="666" spans="4:6" ht="12.75">
      <c r="D666" s="190"/>
      <c r="E666" s="190"/>
      <c r="F666" s="190"/>
    </row>
    <row r="667" spans="4:6" ht="12.75">
      <c r="D667" s="190"/>
      <c r="E667" s="190"/>
      <c r="F667" s="190"/>
    </row>
    <row r="668" spans="4:6" ht="12.75">
      <c r="D668" s="190"/>
      <c r="E668" s="190"/>
      <c r="F668" s="190"/>
    </row>
    <row r="669" spans="4:6" ht="12.75">
      <c r="D669" s="190"/>
      <c r="E669" s="190"/>
      <c r="F669" s="190"/>
    </row>
    <row r="670" spans="4:6" ht="12.75">
      <c r="D670" s="190"/>
      <c r="E670" s="190"/>
      <c r="F670" s="190"/>
    </row>
    <row r="671" spans="4:6" ht="12.75">
      <c r="D671" s="190"/>
      <c r="E671" s="190"/>
      <c r="F671" s="190"/>
    </row>
    <row r="672" spans="4:6" ht="12.75">
      <c r="D672" s="190"/>
      <c r="E672" s="190"/>
      <c r="F672" s="190"/>
    </row>
    <row r="673" spans="4:6" ht="12.75">
      <c r="D673" s="190"/>
      <c r="E673" s="190"/>
      <c r="F673" s="190"/>
    </row>
    <row r="674" spans="4:6" ht="12.75">
      <c r="D674" s="190"/>
      <c r="E674" s="190"/>
      <c r="F674" s="190"/>
    </row>
    <row r="675" spans="4:6" ht="12.75">
      <c r="D675" s="190"/>
      <c r="E675" s="190"/>
      <c r="F675" s="190"/>
    </row>
    <row r="676" spans="4:6" ht="12.75">
      <c r="D676" s="190"/>
      <c r="E676" s="190"/>
      <c r="F676" s="190"/>
    </row>
    <row r="677" spans="4:6" ht="12.75">
      <c r="D677" s="190"/>
      <c r="E677" s="190"/>
      <c r="F677" s="190"/>
    </row>
    <row r="678" spans="4:6" ht="12.75">
      <c r="D678" s="190"/>
      <c r="E678" s="190"/>
      <c r="F678" s="190"/>
    </row>
    <row r="679" spans="4:6" ht="12.75">
      <c r="D679" s="190"/>
      <c r="E679" s="190"/>
      <c r="F679" s="190"/>
    </row>
    <row r="680" spans="4:6" ht="12.75">
      <c r="D680" s="190"/>
      <c r="E680" s="190"/>
      <c r="F680" s="190"/>
    </row>
    <row r="681" spans="4:6" ht="12.75">
      <c r="D681" s="190"/>
      <c r="E681" s="190"/>
      <c r="F681" s="190"/>
    </row>
    <row r="682" spans="4:6" ht="12.75">
      <c r="D682" s="190"/>
      <c r="E682" s="190"/>
      <c r="F682" s="190"/>
    </row>
    <row r="683" spans="4:6" ht="12.75">
      <c r="D683" s="190"/>
      <c r="E683" s="190"/>
      <c r="F683" s="190"/>
    </row>
    <row r="684" spans="4:6" ht="12.75">
      <c r="D684" s="190"/>
      <c r="E684" s="190"/>
      <c r="F684" s="190"/>
    </row>
    <row r="685" spans="4:6" ht="12.75">
      <c r="D685" s="190"/>
      <c r="E685" s="190"/>
      <c r="F685" s="190"/>
    </row>
    <row r="686" spans="4:6" ht="12.75">
      <c r="D686" s="190"/>
      <c r="E686" s="190"/>
      <c r="F686" s="190"/>
    </row>
    <row r="687" spans="4:6" ht="12.75">
      <c r="D687" s="190"/>
      <c r="E687" s="190"/>
      <c r="F687" s="190"/>
    </row>
    <row r="688" spans="4:6" ht="12.75">
      <c r="D688" s="190"/>
      <c r="E688" s="190"/>
      <c r="F688" s="190"/>
    </row>
    <row r="689" spans="4:6" ht="12.75">
      <c r="D689" s="190"/>
      <c r="E689" s="190"/>
      <c r="F689" s="190"/>
    </row>
    <row r="690" spans="4:6" ht="12.75">
      <c r="D690" s="190"/>
      <c r="E690" s="190"/>
      <c r="F690" s="190"/>
    </row>
    <row r="691" spans="4:6" ht="12.75">
      <c r="D691" s="190"/>
      <c r="E691" s="190"/>
      <c r="F691" s="190"/>
    </row>
    <row r="692" spans="4:6" ht="12.75">
      <c r="D692" s="190"/>
      <c r="E692" s="190"/>
      <c r="F692" s="190"/>
    </row>
    <row r="693" spans="4:6" ht="12.75">
      <c r="D693" s="190"/>
      <c r="E693" s="190"/>
      <c r="F693" s="190"/>
    </row>
    <row r="694" spans="4:6" ht="12.75">
      <c r="D694" s="190"/>
      <c r="E694" s="190"/>
      <c r="F694" s="190"/>
    </row>
    <row r="695" spans="4:6" ht="12.75">
      <c r="D695" s="190"/>
      <c r="E695" s="190"/>
      <c r="F695" s="190"/>
    </row>
    <row r="696" spans="4:6" ht="12.75">
      <c r="D696" s="190"/>
      <c r="E696" s="190"/>
      <c r="F696" s="190"/>
    </row>
    <row r="697" spans="4:6" ht="12.75">
      <c r="D697" s="190"/>
      <c r="E697" s="190"/>
      <c r="F697" s="190"/>
    </row>
    <row r="698" spans="4:6" ht="12.75">
      <c r="D698" s="190"/>
      <c r="E698" s="190"/>
      <c r="F698" s="190"/>
    </row>
    <row r="699" spans="4:6" ht="12.75">
      <c r="D699" s="190"/>
      <c r="E699" s="190"/>
      <c r="F699" s="190"/>
    </row>
    <row r="700" spans="4:6" ht="12.75">
      <c r="D700" s="190"/>
      <c r="E700" s="190"/>
      <c r="F700" s="190"/>
    </row>
    <row r="701" spans="4:6" ht="12.75">
      <c r="D701" s="190"/>
      <c r="E701" s="190"/>
      <c r="F701" s="190"/>
    </row>
    <row r="702" spans="4:6" ht="12.75">
      <c r="D702" s="190"/>
      <c r="E702" s="190"/>
      <c r="F702" s="190"/>
    </row>
    <row r="703" spans="4:6" ht="12.75">
      <c r="D703" s="190"/>
      <c r="E703" s="190"/>
      <c r="F703" s="190"/>
    </row>
    <row r="704" spans="4:6" ht="12.75">
      <c r="D704" s="190"/>
      <c r="E704" s="190"/>
      <c r="F704" s="190"/>
    </row>
    <row r="705" spans="4:6" ht="12.75">
      <c r="D705" s="190"/>
      <c r="E705" s="190"/>
      <c r="F705" s="190"/>
    </row>
    <row r="706" spans="4:6" ht="12.75">
      <c r="D706" s="190"/>
      <c r="E706" s="190"/>
      <c r="F706" s="190"/>
    </row>
    <row r="707" spans="4:6" ht="12.75">
      <c r="D707" s="190"/>
      <c r="E707" s="190"/>
      <c r="F707" s="190"/>
    </row>
    <row r="708" spans="4:6" ht="12.75">
      <c r="D708" s="190"/>
      <c r="E708" s="190"/>
      <c r="F708" s="190"/>
    </row>
    <row r="709" spans="4:6" ht="12.75">
      <c r="D709" s="190"/>
      <c r="E709" s="190"/>
      <c r="F709" s="190"/>
    </row>
    <row r="710" spans="4:6" ht="12.75">
      <c r="D710" s="190"/>
      <c r="E710" s="190"/>
      <c r="F710" s="190"/>
    </row>
    <row r="711" spans="4:6" ht="12.75">
      <c r="D711" s="190"/>
      <c r="E711" s="190"/>
      <c r="F711" s="190"/>
    </row>
    <row r="712" spans="4:6" ht="12.75">
      <c r="D712" s="190"/>
      <c r="E712" s="190"/>
      <c r="F712" s="190"/>
    </row>
    <row r="713" spans="4:6" ht="12.75">
      <c r="D713" s="190"/>
      <c r="E713" s="190"/>
      <c r="F713" s="190"/>
    </row>
    <row r="714" spans="4:6" ht="12.75">
      <c r="D714" s="190"/>
      <c r="E714" s="190"/>
      <c r="F714" s="190"/>
    </row>
    <row r="715" spans="4:6" ht="12.75">
      <c r="D715" s="190"/>
      <c r="E715" s="190"/>
      <c r="F715" s="190"/>
    </row>
    <row r="716" spans="4:6" ht="12.75">
      <c r="D716" s="190"/>
      <c r="E716" s="190"/>
      <c r="F716" s="190"/>
    </row>
    <row r="717" spans="4:6" ht="12.75">
      <c r="D717" s="190"/>
      <c r="E717" s="190"/>
      <c r="F717" s="190"/>
    </row>
    <row r="718" spans="4:6" ht="12.75">
      <c r="D718" s="190"/>
      <c r="E718" s="190"/>
      <c r="F718" s="190"/>
    </row>
    <row r="719" spans="4:6" ht="12.75">
      <c r="D719" s="190"/>
      <c r="E719" s="190"/>
      <c r="F719" s="190"/>
    </row>
    <row r="720" spans="4:6" ht="12.75">
      <c r="D720" s="190"/>
      <c r="E720" s="190"/>
      <c r="F720" s="190"/>
    </row>
    <row r="721" spans="4:6" ht="12.75">
      <c r="D721" s="190"/>
      <c r="E721" s="190"/>
      <c r="F721" s="190"/>
    </row>
    <row r="722" spans="4:6" ht="12.75">
      <c r="D722" s="190"/>
      <c r="E722" s="190"/>
      <c r="F722" s="190"/>
    </row>
    <row r="723" spans="4:6" ht="12.75">
      <c r="D723" s="190"/>
      <c r="E723" s="190"/>
      <c r="F723" s="190"/>
    </row>
    <row r="724" spans="4:6" ht="12.75">
      <c r="D724" s="190"/>
      <c r="E724" s="190"/>
      <c r="F724" s="190"/>
    </row>
    <row r="725" spans="4:6" ht="12.75">
      <c r="D725" s="190"/>
      <c r="E725" s="190"/>
      <c r="F725" s="190"/>
    </row>
    <row r="726" spans="4:6" ht="12.75">
      <c r="D726" s="190"/>
      <c r="E726" s="190"/>
      <c r="F726" s="190"/>
    </row>
    <row r="727" spans="4:6" ht="12.75">
      <c r="D727" s="190"/>
      <c r="E727" s="190"/>
      <c r="F727" s="190"/>
    </row>
    <row r="728" spans="4:6" ht="12.75">
      <c r="D728" s="190"/>
      <c r="E728" s="190"/>
      <c r="F728" s="190"/>
    </row>
    <row r="729" spans="4:6" ht="12.75">
      <c r="D729" s="190"/>
      <c r="E729" s="190"/>
      <c r="F729" s="190"/>
    </row>
    <row r="730" spans="4:6" ht="12.75">
      <c r="D730" s="190"/>
      <c r="E730" s="190"/>
      <c r="F730" s="190"/>
    </row>
    <row r="731" spans="4:6" ht="12.75">
      <c r="D731" s="190"/>
      <c r="E731" s="190"/>
      <c r="F731" s="190"/>
    </row>
    <row r="732" spans="4:6" ht="12.75">
      <c r="D732" s="190"/>
      <c r="E732" s="190"/>
      <c r="F732" s="190"/>
    </row>
    <row r="733" spans="4:6" ht="12.75">
      <c r="D733" s="190"/>
      <c r="E733" s="190"/>
      <c r="F733" s="190"/>
    </row>
    <row r="734" spans="4:6" ht="12.75">
      <c r="D734" s="190"/>
      <c r="E734" s="190"/>
      <c r="F734" s="190"/>
    </row>
    <row r="735" spans="4:6" ht="12.75">
      <c r="D735" s="190"/>
      <c r="E735" s="190"/>
      <c r="F735" s="190"/>
    </row>
    <row r="736" spans="4:6" ht="12.75">
      <c r="D736" s="190"/>
      <c r="E736" s="190"/>
      <c r="F736" s="190"/>
    </row>
    <row r="737" spans="4:6" ht="12.75">
      <c r="D737" s="190"/>
      <c r="E737" s="190"/>
      <c r="F737" s="190"/>
    </row>
    <row r="738" spans="4:6" ht="12.75">
      <c r="D738" s="190"/>
      <c r="E738" s="190"/>
      <c r="F738" s="190"/>
    </row>
    <row r="739" spans="4:6" ht="12.75">
      <c r="D739" s="190"/>
      <c r="E739" s="190"/>
      <c r="F739" s="190"/>
    </row>
    <row r="740" spans="4:6" ht="12.75">
      <c r="D740" s="190"/>
      <c r="E740" s="190"/>
      <c r="F740" s="190"/>
    </row>
    <row r="741" spans="4:6" ht="12.75">
      <c r="D741" s="190"/>
      <c r="E741" s="190"/>
      <c r="F741" s="190"/>
    </row>
    <row r="742" spans="4:6" ht="12.75">
      <c r="D742" s="190"/>
      <c r="E742" s="190"/>
      <c r="F742" s="190"/>
    </row>
    <row r="743" spans="4:6" ht="12.75">
      <c r="D743" s="190"/>
      <c r="E743" s="190"/>
      <c r="F743" s="190"/>
    </row>
    <row r="744" spans="4:6" ht="12.75">
      <c r="D744" s="190"/>
      <c r="E744" s="190"/>
      <c r="F744" s="190"/>
    </row>
    <row r="745" spans="4:6" ht="12.75">
      <c r="D745" s="190"/>
      <c r="E745" s="190"/>
      <c r="F745" s="190"/>
    </row>
    <row r="746" spans="4:6" ht="12.75">
      <c r="D746" s="190"/>
      <c r="E746" s="190"/>
      <c r="F746" s="190"/>
    </row>
    <row r="747" spans="4:6" ht="12.75">
      <c r="D747" s="190"/>
      <c r="E747" s="190"/>
      <c r="F747" s="190"/>
    </row>
    <row r="748" spans="4:6" ht="12.75">
      <c r="D748" s="190"/>
      <c r="E748" s="190"/>
      <c r="F748" s="190"/>
    </row>
    <row r="749" spans="4:6" ht="12.75">
      <c r="D749" s="190"/>
      <c r="E749" s="190"/>
      <c r="F749" s="190"/>
    </row>
    <row r="750" spans="4:6" ht="12.75">
      <c r="D750" s="190"/>
      <c r="E750" s="190"/>
      <c r="F750" s="190"/>
    </row>
    <row r="751" spans="4:6" ht="12.75">
      <c r="D751" s="190"/>
      <c r="E751" s="190"/>
      <c r="F751" s="190"/>
    </row>
    <row r="752" spans="4:6" ht="12.75">
      <c r="D752" s="190"/>
      <c r="E752" s="190"/>
      <c r="F752" s="190"/>
    </row>
    <row r="753" spans="4:6" ht="12.75">
      <c r="D753" s="190"/>
      <c r="E753" s="190"/>
      <c r="F753" s="190"/>
    </row>
    <row r="754" spans="4:6" ht="12.75">
      <c r="D754" s="190"/>
      <c r="E754" s="190"/>
      <c r="F754" s="190"/>
    </row>
    <row r="755" spans="4:6" ht="12.75">
      <c r="D755" s="190"/>
      <c r="E755" s="190"/>
      <c r="F755" s="190"/>
    </row>
    <row r="756" spans="4:6" ht="12.75">
      <c r="D756" s="190"/>
      <c r="E756" s="190"/>
      <c r="F756" s="190"/>
    </row>
    <row r="757" spans="4:6" ht="12.75">
      <c r="D757" s="190"/>
      <c r="E757" s="190"/>
      <c r="F757" s="190"/>
    </row>
    <row r="758" spans="4:6" ht="12.75">
      <c r="D758" s="190"/>
      <c r="E758" s="190"/>
      <c r="F758" s="190"/>
    </row>
    <row r="759" spans="4:6" ht="12.75">
      <c r="D759" s="190"/>
      <c r="E759" s="190"/>
      <c r="F759" s="190"/>
    </row>
    <row r="760" spans="4:6" ht="12.75">
      <c r="D760" s="190"/>
      <c r="E760" s="190"/>
      <c r="F760" s="190"/>
    </row>
    <row r="761" spans="4:6" ht="12.75">
      <c r="D761" s="190"/>
      <c r="E761" s="190"/>
      <c r="F761" s="190"/>
    </row>
    <row r="762" spans="4:6" ht="12.75">
      <c r="D762" s="190"/>
      <c r="E762" s="190"/>
      <c r="F762" s="190"/>
    </row>
    <row r="763" spans="4:6" ht="12.75">
      <c r="D763" s="190"/>
      <c r="E763" s="190"/>
      <c r="F763" s="190"/>
    </row>
    <row r="764" spans="4:6" ht="12.75">
      <c r="D764" s="190"/>
      <c r="E764" s="190"/>
      <c r="F764" s="190"/>
    </row>
    <row r="765" spans="4:6" ht="12.75">
      <c r="D765" s="190"/>
      <c r="E765" s="190"/>
      <c r="F765" s="190"/>
    </row>
    <row r="766" spans="4:6" ht="12.75">
      <c r="D766" s="190"/>
      <c r="E766" s="190"/>
      <c r="F766" s="190"/>
    </row>
    <row r="767" spans="4:6" ht="12.75">
      <c r="D767" s="190"/>
      <c r="E767" s="190"/>
      <c r="F767" s="190"/>
    </row>
    <row r="768" spans="4:6" ht="12.75">
      <c r="D768" s="190"/>
      <c r="E768" s="190"/>
      <c r="F768" s="190"/>
    </row>
    <row r="769" spans="4:6" ht="12.75">
      <c r="D769" s="190"/>
      <c r="E769" s="190"/>
      <c r="F769" s="190"/>
    </row>
    <row r="770" spans="4:6" ht="12.75">
      <c r="D770" s="190"/>
      <c r="E770" s="190"/>
      <c r="F770" s="190"/>
    </row>
    <row r="771" spans="4:6" ht="12.75">
      <c r="D771" s="190"/>
      <c r="E771" s="190"/>
      <c r="F771" s="190"/>
    </row>
    <row r="772" spans="4:6" ht="12.75">
      <c r="D772" s="190"/>
      <c r="E772" s="190"/>
      <c r="F772" s="190"/>
    </row>
    <row r="773" spans="4:6" ht="12.75">
      <c r="D773" s="190"/>
      <c r="E773" s="190"/>
      <c r="F773" s="190"/>
    </row>
    <row r="774" spans="4:6" ht="12.75">
      <c r="D774" s="190"/>
      <c r="E774" s="190"/>
      <c r="F774" s="190"/>
    </row>
    <row r="775" spans="4:6" ht="12.75">
      <c r="D775" s="190"/>
      <c r="E775" s="190"/>
      <c r="F775" s="190"/>
    </row>
    <row r="776" spans="4:6" ht="12.75">
      <c r="D776" s="190"/>
      <c r="E776" s="190"/>
      <c r="F776" s="190"/>
    </row>
    <row r="777" spans="4:6" ht="12.75">
      <c r="D777" s="190"/>
      <c r="E777" s="190"/>
      <c r="F777" s="190"/>
    </row>
    <row r="778" spans="4:6" ht="12.75">
      <c r="D778" s="190"/>
      <c r="E778" s="190"/>
      <c r="F778" s="190"/>
    </row>
    <row r="779" spans="4:6" ht="12.75">
      <c r="D779" s="190"/>
      <c r="E779" s="190"/>
      <c r="F779" s="190"/>
    </row>
    <row r="780" spans="4:6" ht="12.75">
      <c r="D780" s="190"/>
      <c r="E780" s="190"/>
      <c r="F780" s="190"/>
    </row>
    <row r="781" spans="4:6" ht="12.75">
      <c r="D781" s="190"/>
      <c r="E781" s="190"/>
      <c r="F781" s="190"/>
    </row>
    <row r="782" spans="4:6" ht="12.75">
      <c r="D782" s="190"/>
      <c r="E782" s="190"/>
      <c r="F782" s="190"/>
    </row>
    <row r="783" spans="4:6" ht="12.75">
      <c r="D783" s="190"/>
      <c r="E783" s="190"/>
      <c r="F783" s="190"/>
    </row>
    <row r="784" spans="4:6" ht="12.75">
      <c r="D784" s="190"/>
      <c r="E784" s="190"/>
      <c r="F784" s="190"/>
    </row>
    <row r="785" spans="4:6" ht="12.75">
      <c r="D785" s="190"/>
      <c r="E785" s="190"/>
      <c r="F785" s="190"/>
    </row>
    <row r="786" spans="4:6" ht="12.75">
      <c r="D786" s="190"/>
      <c r="E786" s="190"/>
      <c r="F786" s="190"/>
    </row>
    <row r="787" spans="4:6" ht="12.75">
      <c r="D787" s="190"/>
      <c r="E787" s="190"/>
      <c r="F787" s="190"/>
    </row>
    <row r="788" spans="4:6" ht="12.75">
      <c r="D788" s="190"/>
      <c r="E788" s="190"/>
      <c r="F788" s="190"/>
    </row>
    <row r="789" spans="4:6" ht="12.75">
      <c r="D789" s="190"/>
      <c r="E789" s="190"/>
      <c r="F789" s="190"/>
    </row>
    <row r="790" spans="4:6" ht="12.75">
      <c r="D790" s="190"/>
      <c r="E790" s="190"/>
      <c r="F790" s="190"/>
    </row>
    <row r="791" spans="4:6" ht="12.75">
      <c r="D791" s="190"/>
      <c r="E791" s="190"/>
      <c r="F791" s="190"/>
    </row>
    <row r="792" spans="4:6" ht="12.75">
      <c r="D792" s="190"/>
      <c r="E792" s="190"/>
      <c r="F792" s="190"/>
    </row>
    <row r="793" spans="4:6" ht="12.75">
      <c r="D793" s="190"/>
      <c r="E793" s="190"/>
      <c r="F793" s="190"/>
    </row>
    <row r="794" spans="4:6" ht="12.75">
      <c r="D794" s="190"/>
      <c r="E794" s="190"/>
      <c r="F794" s="190"/>
    </row>
    <row r="795" spans="4:6" ht="12.75">
      <c r="D795" s="190"/>
      <c r="E795" s="190"/>
      <c r="F795" s="190"/>
    </row>
    <row r="796" spans="4:6" ht="12.75">
      <c r="D796" s="190"/>
      <c r="E796" s="190"/>
      <c r="F796" s="190"/>
    </row>
    <row r="797" spans="4:6" ht="12.75">
      <c r="D797" s="190"/>
      <c r="E797" s="190"/>
      <c r="F797" s="190"/>
    </row>
    <row r="798" spans="4:6" ht="12.75">
      <c r="D798" s="190"/>
      <c r="E798" s="190"/>
      <c r="F798" s="190"/>
    </row>
    <row r="799" spans="4:6" ht="12.75">
      <c r="D799" s="190"/>
      <c r="E799" s="190"/>
      <c r="F799" s="190"/>
    </row>
    <row r="800" spans="4:6" ht="12.75">
      <c r="D800" s="190"/>
      <c r="E800" s="190"/>
      <c r="F800" s="190"/>
    </row>
    <row r="801" spans="4:6" ht="12.75">
      <c r="D801" s="190"/>
      <c r="E801" s="190"/>
      <c r="F801" s="190"/>
    </row>
    <row r="802" spans="4:6" ht="12.75">
      <c r="D802" s="190"/>
      <c r="E802" s="190"/>
      <c r="F802" s="190"/>
    </row>
    <row r="803" spans="4:6" ht="12.75">
      <c r="D803" s="190"/>
      <c r="E803" s="190"/>
      <c r="F803" s="190"/>
    </row>
    <row r="804" spans="4:6" ht="12.75">
      <c r="D804" s="190"/>
      <c r="E804" s="190"/>
      <c r="F804" s="190"/>
    </row>
    <row r="805" spans="4:6" ht="12.75">
      <c r="D805" s="190"/>
      <c r="E805" s="190"/>
      <c r="F805" s="190"/>
    </row>
    <row r="806" spans="4:6" ht="12.75">
      <c r="D806" s="190"/>
      <c r="E806" s="190"/>
      <c r="F806" s="190"/>
    </row>
    <row r="807" spans="4:6" ht="12.75">
      <c r="D807" s="190"/>
      <c r="E807" s="190"/>
      <c r="F807" s="190"/>
    </row>
    <row r="808" spans="4:6" ht="12.75">
      <c r="D808" s="190"/>
      <c r="E808" s="190"/>
      <c r="F808" s="190"/>
    </row>
    <row r="809" spans="4:6" ht="12.75">
      <c r="D809" s="190"/>
      <c r="E809" s="190"/>
      <c r="F809" s="190"/>
    </row>
    <row r="810" spans="4:6" ht="12.75">
      <c r="D810" s="190"/>
      <c r="E810" s="190"/>
      <c r="F810" s="190"/>
    </row>
    <row r="811" spans="4:6" ht="12.75">
      <c r="D811" s="190"/>
      <c r="E811" s="190"/>
      <c r="F811" s="190"/>
    </row>
    <row r="812" spans="4:6" ht="12.75">
      <c r="D812" s="190"/>
      <c r="E812" s="190"/>
      <c r="F812" s="190"/>
    </row>
    <row r="813" spans="4:6" ht="12.75">
      <c r="D813" s="190"/>
      <c r="E813" s="190"/>
      <c r="F813" s="190"/>
    </row>
    <row r="814" spans="4:6" ht="12.75">
      <c r="D814" s="190"/>
      <c r="E814" s="190"/>
      <c r="F814" s="190"/>
    </row>
    <row r="815" spans="4:6" ht="12.75">
      <c r="D815" s="190"/>
      <c r="E815" s="190"/>
      <c r="F815" s="190"/>
    </row>
    <row r="816" spans="4:6" ht="12.75">
      <c r="D816" s="190"/>
      <c r="E816" s="190"/>
      <c r="F816" s="190"/>
    </row>
    <row r="817" spans="4:6" ht="12.75">
      <c r="D817" s="190"/>
      <c r="E817" s="190"/>
      <c r="F817" s="190"/>
    </row>
    <row r="818" spans="4:6" ht="12.75">
      <c r="D818" s="190"/>
      <c r="E818" s="190"/>
      <c r="F818" s="190"/>
    </row>
    <row r="819" spans="4:6" ht="12.75">
      <c r="D819" s="190"/>
      <c r="E819" s="190"/>
      <c r="F819" s="190"/>
    </row>
    <row r="820" spans="4:6" ht="12.75">
      <c r="D820" s="190"/>
      <c r="E820" s="190"/>
      <c r="F820" s="190"/>
    </row>
    <row r="821" spans="4:6" ht="12.75">
      <c r="D821" s="190"/>
      <c r="E821" s="190"/>
      <c r="F821" s="190"/>
    </row>
    <row r="822" spans="4:6" ht="12.75">
      <c r="D822" s="190"/>
      <c r="E822" s="190"/>
      <c r="F822" s="190"/>
    </row>
    <row r="823" spans="4:6" ht="12.75">
      <c r="D823" s="190"/>
      <c r="E823" s="190"/>
      <c r="F823" s="190"/>
    </row>
    <row r="824" spans="4:6" ht="12.75">
      <c r="D824" s="190"/>
      <c r="E824" s="190"/>
      <c r="F824" s="190"/>
    </row>
    <row r="825" spans="4:6" ht="12.75">
      <c r="D825" s="190"/>
      <c r="E825" s="190"/>
      <c r="F825" s="190"/>
    </row>
    <row r="826" spans="4:6" ht="12.75">
      <c r="D826" s="190"/>
      <c r="E826" s="190"/>
      <c r="F826" s="190"/>
    </row>
    <row r="827" spans="4:6" ht="12.75">
      <c r="D827" s="190"/>
      <c r="E827" s="190"/>
      <c r="F827" s="190"/>
    </row>
    <row r="828" spans="4:6" ht="12.75">
      <c r="D828" s="190"/>
      <c r="E828" s="190"/>
      <c r="F828" s="190"/>
    </row>
    <row r="829" spans="4:6" ht="12.75">
      <c r="D829" s="190"/>
      <c r="E829" s="190"/>
      <c r="F829" s="190"/>
    </row>
    <row r="830" spans="4:6" ht="12.75">
      <c r="D830" s="190"/>
      <c r="E830" s="190"/>
      <c r="F830" s="190"/>
    </row>
    <row r="831" spans="4:6" ht="12.75">
      <c r="D831" s="190"/>
      <c r="E831" s="190"/>
      <c r="F831" s="190"/>
    </row>
    <row r="832" spans="4:6" ht="12.75">
      <c r="D832" s="190"/>
      <c r="E832" s="190"/>
      <c r="F832" s="190"/>
    </row>
    <row r="833" spans="4:6" ht="12.75">
      <c r="D833" s="190"/>
      <c r="E833" s="190"/>
      <c r="F833" s="190"/>
    </row>
    <row r="834" spans="4:6" ht="12.75">
      <c r="D834" s="190"/>
      <c r="E834" s="190"/>
      <c r="F834" s="190"/>
    </row>
    <row r="835" spans="4:6" ht="12.75">
      <c r="D835" s="190"/>
      <c r="E835" s="190"/>
      <c r="F835" s="190"/>
    </row>
    <row r="836" spans="4:6" ht="12.75">
      <c r="D836" s="190"/>
      <c r="E836" s="190"/>
      <c r="F836" s="190"/>
    </row>
    <row r="837" spans="4:6" ht="12.75">
      <c r="D837" s="190"/>
      <c r="E837" s="190"/>
      <c r="F837" s="190"/>
    </row>
    <row r="838" spans="4:6" ht="12.75">
      <c r="D838" s="190"/>
      <c r="E838" s="190"/>
      <c r="F838" s="190"/>
    </row>
    <row r="839" spans="4:6" ht="12.75">
      <c r="D839" s="190"/>
      <c r="E839" s="190"/>
      <c r="F839" s="190"/>
    </row>
    <row r="840" spans="4:6" ht="12.75">
      <c r="D840" s="190"/>
      <c r="E840" s="190"/>
      <c r="F840" s="190"/>
    </row>
    <row r="841" spans="4:6" ht="12.75">
      <c r="D841" s="190"/>
      <c r="E841" s="190"/>
      <c r="F841" s="190"/>
    </row>
    <row r="842" spans="4:6" ht="12.75">
      <c r="D842" s="190"/>
      <c r="E842" s="190"/>
      <c r="F842" s="190"/>
    </row>
    <row r="843" spans="4:6" ht="12.75">
      <c r="D843" s="190"/>
      <c r="E843" s="190"/>
      <c r="F843" s="190"/>
    </row>
    <row r="844" spans="4:6" ht="12.75">
      <c r="D844" s="190"/>
      <c r="E844" s="190"/>
      <c r="F844" s="190"/>
    </row>
    <row r="845" spans="4:6" ht="12.75">
      <c r="D845" s="190"/>
      <c r="E845" s="190"/>
      <c r="F845" s="190"/>
    </row>
    <row r="846" spans="4:6" ht="12.75">
      <c r="D846" s="190"/>
      <c r="E846" s="190"/>
      <c r="F846" s="190"/>
    </row>
    <row r="847" spans="4:6" ht="12.75">
      <c r="D847" s="190"/>
      <c r="E847" s="190"/>
      <c r="F847" s="190"/>
    </row>
    <row r="848" spans="4:6" ht="12.75">
      <c r="D848" s="190"/>
      <c r="E848" s="190"/>
      <c r="F848" s="190"/>
    </row>
    <row r="849" spans="4:6" ht="12.75">
      <c r="D849" s="190"/>
      <c r="E849" s="190"/>
      <c r="F849" s="190"/>
    </row>
    <row r="850" spans="4:6" ht="12.75">
      <c r="D850" s="190"/>
      <c r="E850" s="190"/>
      <c r="F850" s="190"/>
    </row>
    <row r="851" spans="4:6" ht="12.75">
      <c r="D851" s="190"/>
      <c r="E851" s="190"/>
      <c r="F851" s="190"/>
    </row>
    <row r="852" spans="4:6" ht="12.75">
      <c r="D852" s="190"/>
      <c r="E852" s="190"/>
      <c r="F852" s="190"/>
    </row>
    <row r="853" spans="4:6" ht="12.75">
      <c r="D853" s="190"/>
      <c r="E853" s="190"/>
      <c r="F853" s="190"/>
    </row>
    <row r="854" spans="4:6" ht="12.75">
      <c r="D854" s="190"/>
      <c r="E854" s="190"/>
      <c r="F854" s="190"/>
    </row>
    <row r="855" spans="4:6" ht="12.75">
      <c r="D855" s="190"/>
      <c r="E855" s="190"/>
      <c r="F855" s="190"/>
    </row>
    <row r="856" spans="4:6" ht="12.75">
      <c r="D856" s="190"/>
      <c r="E856" s="190"/>
      <c r="F856" s="190"/>
    </row>
    <row r="857" spans="4:6" ht="12.75">
      <c r="D857" s="190"/>
      <c r="E857" s="190"/>
      <c r="F857" s="190"/>
    </row>
    <row r="858" spans="4:6" ht="12.75">
      <c r="D858" s="190"/>
      <c r="E858" s="190"/>
      <c r="F858" s="190"/>
    </row>
    <row r="859" spans="4:6" ht="12.75">
      <c r="D859" s="190"/>
      <c r="E859" s="190"/>
      <c r="F859" s="190"/>
    </row>
    <row r="860" spans="4:6" ht="12.75">
      <c r="D860" s="190"/>
      <c r="E860" s="190"/>
      <c r="F860" s="190"/>
    </row>
    <row r="861" spans="4:6" ht="12.75">
      <c r="D861" s="190"/>
      <c r="E861" s="190"/>
      <c r="F861" s="190"/>
    </row>
    <row r="862" spans="4:6" ht="12.75">
      <c r="D862" s="190"/>
      <c r="E862" s="190"/>
      <c r="F862" s="190"/>
    </row>
    <row r="863" spans="4:6" ht="12.75">
      <c r="D863" s="190"/>
      <c r="E863" s="190"/>
      <c r="F863" s="190"/>
    </row>
    <row r="864" spans="4:6" ht="12.75">
      <c r="D864" s="190"/>
      <c r="E864" s="190"/>
      <c r="F864" s="190"/>
    </row>
    <row r="865" spans="4:6" ht="12.75">
      <c r="D865" s="190"/>
      <c r="E865" s="190"/>
      <c r="F865" s="190"/>
    </row>
    <row r="866" spans="4:6" ht="12.75">
      <c r="D866" s="190"/>
      <c r="E866" s="190"/>
      <c r="F866" s="190"/>
    </row>
    <row r="867" spans="4:6" ht="12.75">
      <c r="D867" s="190"/>
      <c r="E867" s="190"/>
      <c r="F867" s="190"/>
    </row>
    <row r="868" spans="4:6" ht="12.75">
      <c r="D868" s="190"/>
      <c r="E868" s="190"/>
      <c r="F868" s="190"/>
    </row>
    <row r="869" spans="4:6" ht="12.75">
      <c r="D869" s="190"/>
      <c r="E869" s="190"/>
      <c r="F869" s="190"/>
    </row>
    <row r="870" spans="4:6" ht="12.75">
      <c r="D870" s="190"/>
      <c r="E870" s="190"/>
      <c r="F870" s="190"/>
    </row>
    <row r="871" spans="4:6" ht="12.75">
      <c r="D871" s="190"/>
      <c r="E871" s="190"/>
      <c r="F871" s="190"/>
    </row>
    <row r="872" spans="4:6" ht="12.75">
      <c r="D872" s="190"/>
      <c r="E872" s="190"/>
      <c r="F872" s="190"/>
    </row>
    <row r="873" spans="4:6" ht="12.75">
      <c r="D873" s="190"/>
      <c r="E873" s="190"/>
      <c r="F873" s="190"/>
    </row>
    <row r="874" spans="4:6" ht="12.75">
      <c r="D874" s="190"/>
      <c r="E874" s="190"/>
      <c r="F874" s="190"/>
    </row>
    <row r="875" spans="4:6" ht="12.75">
      <c r="D875" s="190"/>
      <c r="E875" s="190"/>
      <c r="F875" s="190"/>
    </row>
    <row r="876" spans="4:6" ht="12.75">
      <c r="D876" s="190"/>
      <c r="E876" s="190"/>
      <c r="F876" s="190"/>
    </row>
    <row r="877" spans="4:6" ht="12.75">
      <c r="D877" s="190"/>
      <c r="E877" s="190"/>
      <c r="F877" s="190"/>
    </row>
    <row r="878" spans="4:6" ht="12.75">
      <c r="D878" s="190"/>
      <c r="E878" s="190"/>
      <c r="F878" s="190"/>
    </row>
    <row r="879" spans="4:6" ht="12.75">
      <c r="D879" s="190"/>
      <c r="E879" s="190"/>
      <c r="F879" s="190"/>
    </row>
    <row r="880" spans="4:6" ht="12.75">
      <c r="D880" s="190"/>
      <c r="E880" s="190"/>
      <c r="F880" s="190"/>
    </row>
    <row r="881" spans="4:6" ht="12.75">
      <c r="D881" s="190"/>
      <c r="E881" s="190"/>
      <c r="F881" s="190"/>
    </row>
    <row r="882" spans="4:6" ht="12.75">
      <c r="D882" s="190"/>
      <c r="E882" s="190"/>
      <c r="F882" s="190"/>
    </row>
    <row r="883" spans="4:6" ht="12.75">
      <c r="D883" s="190"/>
      <c r="E883" s="190"/>
      <c r="F883" s="190"/>
    </row>
    <row r="884" spans="4:6" ht="12.75">
      <c r="D884" s="190"/>
      <c r="E884" s="190"/>
      <c r="F884" s="190"/>
    </row>
    <row r="885" spans="4:6" ht="12.75">
      <c r="D885" s="190"/>
      <c r="E885" s="190"/>
      <c r="F885" s="190"/>
    </row>
    <row r="886" spans="4:6" ht="12.75">
      <c r="D886" s="190"/>
      <c r="E886" s="190"/>
      <c r="F886" s="190"/>
    </row>
    <row r="887" spans="4:6" ht="12.75">
      <c r="D887" s="190"/>
      <c r="E887" s="190"/>
      <c r="F887" s="190"/>
    </row>
    <row r="888" spans="4:6" ht="12.75">
      <c r="D888" s="190"/>
      <c r="E888" s="190"/>
      <c r="F888" s="190"/>
    </row>
    <row r="889" spans="4:6" ht="12.75">
      <c r="D889" s="190"/>
      <c r="E889" s="190"/>
      <c r="F889" s="190"/>
    </row>
    <row r="890" spans="4:6" ht="12.75">
      <c r="D890" s="190"/>
      <c r="E890" s="190"/>
      <c r="F890" s="190"/>
    </row>
    <row r="891" spans="4:6" ht="12.75">
      <c r="D891" s="190"/>
      <c r="E891" s="190"/>
      <c r="F891" s="190"/>
    </row>
    <row r="892" spans="4:6" ht="12.75">
      <c r="D892" s="190"/>
      <c r="E892" s="190"/>
      <c r="F892" s="190"/>
    </row>
    <row r="893" spans="4:6" ht="12.75">
      <c r="D893" s="190"/>
      <c r="E893" s="190"/>
      <c r="F893" s="190"/>
    </row>
    <row r="894" spans="4:6" ht="12.75">
      <c r="D894" s="190"/>
      <c r="E894" s="190"/>
      <c r="F894" s="190"/>
    </row>
    <row r="895" spans="4:6" ht="12.75">
      <c r="D895" s="190"/>
      <c r="E895" s="190"/>
      <c r="F895" s="190"/>
    </row>
    <row r="896" spans="4:6" ht="12.75">
      <c r="D896" s="190"/>
      <c r="E896" s="190"/>
      <c r="F896" s="190"/>
    </row>
    <row r="897" spans="4:6" ht="12.75">
      <c r="D897" s="190"/>
      <c r="E897" s="190"/>
      <c r="F897" s="190"/>
    </row>
    <row r="898" spans="4:6" ht="12.75">
      <c r="D898" s="190"/>
      <c r="E898" s="190"/>
      <c r="F898" s="190"/>
    </row>
    <row r="899" spans="4:6" ht="12.75">
      <c r="D899" s="190"/>
      <c r="E899" s="190"/>
      <c r="F899" s="190"/>
    </row>
    <row r="900" spans="4:6" ht="12.75">
      <c r="D900" s="190"/>
      <c r="E900" s="190"/>
      <c r="F900" s="190"/>
    </row>
    <row r="901" spans="4:6" ht="12.75">
      <c r="D901" s="190"/>
      <c r="E901" s="190"/>
      <c r="F901" s="190"/>
    </row>
    <row r="902" spans="4:6" ht="12.75">
      <c r="D902" s="190"/>
      <c r="E902" s="190"/>
      <c r="F902" s="190"/>
    </row>
    <row r="903" spans="4:6" ht="12.75">
      <c r="D903" s="190"/>
      <c r="E903" s="190"/>
      <c r="F903" s="190"/>
    </row>
    <row r="904" spans="4:6" ht="12.75">
      <c r="D904" s="190"/>
      <c r="E904" s="190"/>
      <c r="F904" s="190"/>
    </row>
    <row r="905" spans="4:6" ht="12.75">
      <c r="D905" s="190"/>
      <c r="E905" s="190"/>
      <c r="F905" s="190"/>
    </row>
    <row r="906" spans="4:6" ht="12.75">
      <c r="D906" s="190"/>
      <c r="E906" s="190"/>
      <c r="F906" s="190"/>
    </row>
    <row r="907" spans="4:6" ht="12.75">
      <c r="D907" s="190"/>
      <c r="E907" s="190"/>
      <c r="F907" s="190"/>
    </row>
    <row r="908" spans="4:6" ht="12.75">
      <c r="D908" s="190"/>
      <c r="E908" s="190"/>
      <c r="F908" s="190"/>
    </row>
    <row r="909" spans="4:6" ht="12.75">
      <c r="D909" s="190"/>
      <c r="E909" s="190"/>
      <c r="F909" s="190"/>
    </row>
    <row r="910" spans="4:6" ht="12.75">
      <c r="D910" s="190"/>
      <c r="E910" s="190"/>
      <c r="F910" s="190"/>
    </row>
    <row r="911" spans="4:6" ht="12.75">
      <c r="D911" s="190"/>
      <c r="E911" s="190"/>
      <c r="F911" s="190"/>
    </row>
    <row r="912" spans="4:6" ht="12.75">
      <c r="D912" s="190"/>
      <c r="E912" s="190"/>
      <c r="F912" s="190"/>
    </row>
    <row r="913" spans="4:6" ht="12.75">
      <c r="D913" s="190"/>
      <c r="E913" s="190"/>
      <c r="F913" s="190"/>
    </row>
    <row r="914" spans="4:6" ht="12.75">
      <c r="D914" s="190"/>
      <c r="E914" s="190"/>
      <c r="F914" s="190"/>
    </row>
    <row r="915" spans="4:6" ht="12.75">
      <c r="D915" s="190"/>
      <c r="E915" s="190"/>
      <c r="F915" s="190"/>
    </row>
    <row r="916" spans="4:6" ht="12.75">
      <c r="D916" s="190"/>
      <c r="E916" s="190"/>
      <c r="F916" s="190"/>
    </row>
    <row r="917" spans="4:6" ht="12.75">
      <c r="D917" s="190"/>
      <c r="E917" s="190"/>
      <c r="F917" s="190"/>
    </row>
    <row r="918" spans="4:6" ht="12.75">
      <c r="D918" s="190"/>
      <c r="E918" s="190"/>
      <c r="F918" s="190"/>
    </row>
    <row r="919" spans="4:6" ht="12.75">
      <c r="D919" s="190"/>
      <c r="E919" s="190"/>
      <c r="F919" s="190"/>
    </row>
    <row r="920" spans="4:6" ht="12.75">
      <c r="D920" s="190"/>
      <c r="E920" s="190"/>
      <c r="F920" s="190"/>
    </row>
    <row r="921" spans="4:6" ht="12.75">
      <c r="D921" s="190"/>
      <c r="E921" s="190"/>
      <c r="F921" s="190"/>
    </row>
    <row r="922" spans="4:6" ht="12.75">
      <c r="D922" s="190"/>
      <c r="E922" s="190"/>
      <c r="F922" s="190"/>
    </row>
    <row r="923" spans="4:6" ht="12.75">
      <c r="D923" s="190"/>
      <c r="E923" s="190"/>
      <c r="F923" s="190"/>
    </row>
    <row r="924" spans="4:6" ht="12.75">
      <c r="D924" s="190"/>
      <c r="E924" s="190"/>
      <c r="F924" s="190"/>
    </row>
    <row r="925" spans="4:6" ht="12.75">
      <c r="D925" s="190"/>
      <c r="E925" s="190"/>
      <c r="F925" s="190"/>
    </row>
    <row r="926" spans="4:6" ht="12.75">
      <c r="D926" s="190"/>
      <c r="E926" s="190"/>
      <c r="F926" s="190"/>
    </row>
    <row r="927" spans="4:6" ht="12.75">
      <c r="D927" s="190"/>
      <c r="E927" s="190"/>
      <c r="F927" s="190"/>
    </row>
    <row r="928" spans="4:6" ht="12.75">
      <c r="D928" s="190"/>
      <c r="E928" s="190"/>
      <c r="F928" s="190"/>
    </row>
    <row r="929" spans="4:6" ht="12.75">
      <c r="D929" s="190"/>
      <c r="E929" s="190"/>
      <c r="F929" s="190"/>
    </row>
    <row r="930" spans="4:6" ht="12.75">
      <c r="D930" s="190"/>
      <c r="E930" s="190"/>
      <c r="F930" s="190"/>
    </row>
    <row r="931" spans="4:6" ht="12.75">
      <c r="D931" s="190"/>
      <c r="E931" s="190"/>
      <c r="F931" s="190"/>
    </row>
    <row r="932" spans="4:6" ht="12.75">
      <c r="D932" s="190"/>
      <c r="E932" s="190"/>
      <c r="F932" s="190"/>
    </row>
    <row r="933" spans="4:6" ht="12.75">
      <c r="D933" s="190"/>
      <c r="E933" s="190"/>
      <c r="F933" s="190"/>
    </row>
    <row r="934" spans="4:6" ht="12.75">
      <c r="D934" s="190"/>
      <c r="E934" s="190"/>
      <c r="F934" s="190"/>
    </row>
    <row r="935" spans="4:6" ht="12.75">
      <c r="D935" s="190"/>
      <c r="E935" s="190"/>
      <c r="F935" s="190"/>
    </row>
    <row r="936" spans="4:6" ht="12.75">
      <c r="D936" s="190"/>
      <c r="E936" s="190"/>
      <c r="F936" s="190"/>
    </row>
    <row r="937" spans="4:6" ht="12.75">
      <c r="D937" s="190"/>
      <c r="E937" s="190"/>
      <c r="F937" s="190"/>
    </row>
    <row r="938" spans="4:6" ht="12.75">
      <c r="D938" s="190"/>
      <c r="E938" s="190"/>
      <c r="F938" s="190"/>
    </row>
    <row r="939" spans="4:6" ht="12.75">
      <c r="D939" s="190"/>
      <c r="E939" s="190"/>
      <c r="F939" s="190"/>
    </row>
    <row r="940" spans="4:6" ht="12.75">
      <c r="D940" s="190"/>
      <c r="E940" s="190"/>
      <c r="F940" s="190"/>
    </row>
    <row r="941" spans="4:6" ht="12.75">
      <c r="D941" s="190"/>
      <c r="E941" s="190"/>
      <c r="F941" s="190"/>
    </row>
    <row r="942" spans="4:6" ht="12.75">
      <c r="D942" s="190"/>
      <c r="E942" s="190"/>
      <c r="F942" s="190"/>
    </row>
    <row r="943" spans="4:6" ht="12.75">
      <c r="D943" s="190"/>
      <c r="E943" s="190"/>
      <c r="F943" s="190"/>
    </row>
    <row r="944" spans="4:6" ht="12.75">
      <c r="D944" s="190"/>
      <c r="E944" s="190"/>
      <c r="F944" s="190"/>
    </row>
    <row r="945" spans="4:6" ht="12.75">
      <c r="D945" s="190"/>
      <c r="E945" s="190"/>
      <c r="F945" s="190"/>
    </row>
    <row r="946" spans="4:6" ht="12.75">
      <c r="D946" s="190"/>
      <c r="E946" s="190"/>
      <c r="F946" s="190"/>
    </row>
    <row r="947" spans="4:6" ht="12.75">
      <c r="D947" s="190"/>
      <c r="E947" s="190"/>
      <c r="F947" s="190"/>
    </row>
    <row r="948" spans="4:6" ht="12.75">
      <c r="D948" s="190"/>
      <c r="E948" s="190"/>
      <c r="F948" s="190"/>
    </row>
    <row r="949" spans="4:6" ht="12.75">
      <c r="D949" s="190"/>
      <c r="E949" s="190"/>
      <c r="F949" s="190"/>
    </row>
    <row r="950" spans="4:6" ht="12.75">
      <c r="D950" s="190"/>
      <c r="E950" s="190"/>
      <c r="F950" s="190"/>
    </row>
    <row r="951" spans="4:6" ht="12.75">
      <c r="D951" s="190"/>
      <c r="E951" s="190"/>
      <c r="F951" s="190"/>
    </row>
    <row r="952" spans="4:6" ht="12.75">
      <c r="D952" s="190"/>
      <c r="E952" s="190"/>
      <c r="F952" s="190"/>
    </row>
    <row r="953" spans="4:6" ht="12.75">
      <c r="D953" s="190"/>
      <c r="E953" s="190"/>
      <c r="F953" s="190"/>
    </row>
    <row r="954" spans="4:6" ht="12.75">
      <c r="D954" s="190"/>
      <c r="E954" s="190"/>
      <c r="F954" s="190"/>
    </row>
    <row r="955" spans="4:6" ht="12.75">
      <c r="D955" s="190"/>
      <c r="E955" s="190"/>
      <c r="F955" s="190"/>
    </row>
    <row r="956" spans="4:6" ht="12.75">
      <c r="D956" s="190"/>
      <c r="E956" s="190"/>
      <c r="F956" s="190"/>
    </row>
    <row r="957" spans="4:6" ht="12.75">
      <c r="D957" s="190"/>
      <c r="E957" s="190"/>
      <c r="F957" s="190"/>
    </row>
    <row r="958" spans="4:6" ht="12.75">
      <c r="D958" s="190"/>
      <c r="E958" s="190"/>
      <c r="F958" s="190"/>
    </row>
    <row r="959" spans="4:6" ht="12.75">
      <c r="D959" s="190"/>
      <c r="E959" s="190"/>
      <c r="F959" s="190"/>
    </row>
    <row r="960" spans="4:6" ht="12.75">
      <c r="D960" s="190"/>
      <c r="E960" s="190"/>
      <c r="F960" s="190"/>
    </row>
    <row r="961" spans="4:6" ht="12.75">
      <c r="D961" s="190"/>
      <c r="E961" s="190"/>
      <c r="F961" s="190"/>
    </row>
    <row r="962" spans="4:6" ht="12.75">
      <c r="D962" s="190"/>
      <c r="E962" s="190"/>
      <c r="F962" s="190"/>
    </row>
    <row r="963" spans="4:6" ht="12.75">
      <c r="D963" s="190"/>
      <c r="E963" s="190"/>
      <c r="F963" s="190"/>
    </row>
    <row r="964" spans="4:6" ht="12.75">
      <c r="D964" s="190"/>
      <c r="E964" s="190"/>
      <c r="F964" s="190"/>
    </row>
    <row r="965" spans="4:6" ht="12.75">
      <c r="D965" s="190"/>
      <c r="E965" s="190"/>
      <c r="F965" s="190"/>
    </row>
    <row r="966" spans="4:6" ht="12.75">
      <c r="D966" s="190"/>
      <c r="E966" s="190"/>
      <c r="F966" s="190"/>
    </row>
    <row r="967" spans="4:6" ht="12.75">
      <c r="D967" s="190"/>
      <c r="E967" s="190"/>
      <c r="F967" s="190"/>
    </row>
    <row r="968" spans="4:6" ht="12.75">
      <c r="D968" s="190"/>
      <c r="E968" s="190"/>
      <c r="F968" s="190"/>
    </row>
    <row r="969" spans="4:6" ht="12.75">
      <c r="D969" s="190"/>
      <c r="E969" s="190"/>
      <c r="F969" s="190"/>
    </row>
    <row r="970" spans="4:6" ht="12.75">
      <c r="D970" s="190"/>
      <c r="E970" s="190"/>
      <c r="F970" s="190"/>
    </row>
    <row r="971" spans="4:6" ht="12.75">
      <c r="D971" s="190"/>
      <c r="E971" s="190"/>
      <c r="F971" s="190"/>
    </row>
    <row r="972" spans="4:6" ht="12.75">
      <c r="D972" s="190"/>
      <c r="E972" s="190"/>
      <c r="F972" s="190"/>
    </row>
    <row r="973" spans="4:6" ht="12.75">
      <c r="D973" s="190"/>
      <c r="E973" s="190"/>
      <c r="F973" s="190"/>
    </row>
    <row r="974" spans="4:6" ht="12.75">
      <c r="D974" s="190"/>
      <c r="E974" s="190"/>
      <c r="F974" s="190"/>
    </row>
    <row r="975" spans="4:6" ht="12.75">
      <c r="D975" s="190"/>
      <c r="E975" s="190"/>
      <c r="F975" s="190"/>
    </row>
    <row r="976" spans="4:6" ht="12.75">
      <c r="D976" s="190"/>
      <c r="E976" s="190"/>
      <c r="F976" s="190"/>
    </row>
    <row r="977" spans="4:6" ht="12.75">
      <c r="D977" s="190"/>
      <c r="E977" s="190"/>
      <c r="F977" s="190"/>
    </row>
    <row r="978" spans="4:6" ht="12.75">
      <c r="D978" s="190"/>
      <c r="E978" s="190"/>
      <c r="F978" s="190"/>
    </row>
    <row r="979" spans="4:6" ht="12.75">
      <c r="D979" s="190"/>
      <c r="E979" s="190"/>
      <c r="F979" s="190"/>
    </row>
    <row r="980" spans="4:6" ht="12.75">
      <c r="D980" s="190"/>
      <c r="E980" s="190"/>
      <c r="F980" s="190"/>
    </row>
    <row r="981" spans="4:6" ht="12.75">
      <c r="D981" s="190"/>
      <c r="E981" s="190"/>
      <c r="F981" s="190"/>
    </row>
    <row r="982" spans="4:6" ht="12.75">
      <c r="D982" s="190"/>
      <c r="E982" s="190"/>
      <c r="F982" s="190"/>
    </row>
    <row r="983" spans="4:6" ht="12.75">
      <c r="D983" s="190"/>
      <c r="E983" s="190"/>
      <c r="F983" s="190"/>
    </row>
    <row r="984" spans="4:6" ht="12.75">
      <c r="D984" s="190"/>
      <c r="E984" s="190"/>
      <c r="F984" s="190"/>
    </row>
    <row r="985" spans="4:6" ht="12.75">
      <c r="D985" s="190"/>
      <c r="E985" s="190"/>
      <c r="F985" s="190"/>
    </row>
    <row r="986" spans="4:6" ht="12.75">
      <c r="D986" s="190"/>
      <c r="E986" s="190"/>
      <c r="F986" s="190"/>
    </row>
    <row r="987" spans="4:6" ht="12.75">
      <c r="D987" s="190"/>
      <c r="E987" s="190"/>
      <c r="F987" s="190"/>
    </row>
    <row r="988" spans="4:6" ht="12.75">
      <c r="D988" s="190"/>
      <c r="E988" s="190"/>
      <c r="F988" s="190"/>
    </row>
    <row r="989" spans="4:6" ht="12.75">
      <c r="D989" s="190"/>
      <c r="E989" s="190"/>
      <c r="F989" s="190"/>
    </row>
    <row r="990" spans="4:6" ht="12.75">
      <c r="D990" s="190"/>
      <c r="E990" s="190"/>
      <c r="F990" s="190"/>
    </row>
    <row r="991" spans="4:6" ht="12.75">
      <c r="D991" s="190"/>
      <c r="E991" s="190"/>
      <c r="F991" s="190"/>
    </row>
    <row r="992" spans="4:6" ht="12.75">
      <c r="D992" s="190"/>
      <c r="E992" s="190"/>
      <c r="F992" s="190"/>
    </row>
    <row r="993" spans="4:6" ht="12.75">
      <c r="D993" s="190"/>
      <c r="E993" s="190"/>
      <c r="F993" s="190"/>
    </row>
    <row r="994" spans="4:6" ht="12.75">
      <c r="D994" s="190"/>
      <c r="E994" s="190"/>
      <c r="F994" s="190"/>
    </row>
    <row r="995" spans="4:6" ht="12.75">
      <c r="D995" s="190"/>
      <c r="E995" s="190"/>
      <c r="F995" s="190"/>
    </row>
    <row r="996" spans="4:6" ht="12.75">
      <c r="D996" s="190"/>
      <c r="E996" s="190"/>
      <c r="F996" s="190"/>
    </row>
    <row r="997" spans="4:6" ht="12.75">
      <c r="D997" s="190"/>
      <c r="E997" s="190"/>
      <c r="F997" s="190"/>
    </row>
  </sheetData>
  <autoFilter ref="A1:I4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KY 2 (16-17)</vt:lpstr>
      <vt:lpstr>TINH TOAN</vt:lpstr>
      <vt:lpstr>GIAO VIEN</vt:lpstr>
      <vt:lpstr>cao hoc</vt:lpstr>
      <vt:lpstr>NOP DT 13-10-2015</vt:lpstr>
      <vt:lpstr>KY 1 (16-17)</vt:lpstr>
      <vt:lpstr>TINHTOAN 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Hà Ú</dc:creator>
  <cp:lastModifiedBy>Hà Ú</cp:lastModifiedBy>
  <dcterms:created xsi:type="dcterms:W3CDTF">2016-12-06T09:11:30Z</dcterms:created>
  <dcterms:modified xsi:type="dcterms:W3CDTF">2016-12-06T09:16:55Z</dcterms:modified>
</cp:coreProperties>
</file>