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29A84583-C839-4721-8A53-C42F08C1957F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BS" sheetId="10" r:id="rId11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20" i="10"/>
  <c r="O21" i="10"/>
  <c r="O22" i="10"/>
  <c r="O23" i="10"/>
  <c r="O2" i="10"/>
  <c r="N14" i="10"/>
  <c r="N15" i="10" s="1"/>
  <c r="N16" i="10" s="1"/>
  <c r="N17" i="10" s="1"/>
  <c r="N18" i="10" s="1"/>
  <c r="N2" i="10"/>
  <c r="N8" i="10"/>
  <c r="N9" i="10" s="1"/>
  <c r="N10" i="10" s="1"/>
  <c r="N11" i="10" s="1"/>
  <c r="N12" i="10" s="1"/>
  <c r="N13" i="10" s="1"/>
  <c r="N3" i="10"/>
  <c r="N4" i="10" s="1"/>
  <c r="N5" i="10" s="1"/>
  <c r="N6" i="10" s="1"/>
  <c r="N7" i="10" s="1"/>
  <c r="I21" i="10"/>
  <c r="I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" i="10"/>
  <c r="K5" i="10"/>
  <c r="K4" i="10"/>
  <c r="K2" i="10"/>
  <c r="K3" i="10" s="1"/>
  <c r="I19" i="10"/>
  <c r="H27" i="10"/>
  <c r="H26" i="10"/>
  <c r="H23" i="10"/>
  <c r="H22" i="10"/>
  <c r="H21" i="10"/>
  <c r="I18" i="10"/>
  <c r="I17" i="10"/>
  <c r="G27" i="10"/>
  <c r="I16" i="10"/>
  <c r="I15" i="10"/>
  <c r="I13" i="10"/>
  <c r="C4" i="10"/>
  <c r="N19" i="10" l="1"/>
  <c r="J5" i="7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<sst xmlns="http://schemas.openxmlformats.org/spreadsheetml/2006/main" count="1012" uniqueCount="241">
  <si>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</si>
  <si>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</si>
  <si>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</si>
  <si>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</si>
  <si>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</si>
  <si>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</si>
  <si>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</si>
  <si>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</si>
  <si>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</si>
  <si>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</si>
  <si>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</si>
  <si>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</si>
  <si>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</si>
  <si>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</si>
  <si>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</si>
  <si>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</si>
  <si>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</si>
  <si>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</si>
  <si>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</si>
  <si>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</si>
  <si>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</si>
  <si>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</si>
  <si>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</si>
  <si>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</si>
  <si>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</si>
  <si>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</si>
  <si>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</si>
  <si>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</si>
  <si>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</si>
  <si>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</si>
  <si>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</si>
  <si>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</si>
  <si>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</si>
  <si>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</si>
  <si>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</si>
  <si>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</si>
  <si>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</si>
  <si>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</si>
  <si>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</si>
  <si>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</si>
  <si>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</si>
  <si>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</si>
  <si>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</si>
  <si>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</si>
  <si>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</si>
  <si>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</si>
  <si>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</si>
  <si>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</si>
  <si>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</si>
  <si>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</si>
  <si>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</si>
  <si>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</si>
  <si>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</si>
  <si>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</si>
  <si>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</si>
  <si>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</si>
  <si>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</si>
  <si>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</si>
  <si>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</si>
  <si>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</si>
  <si>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</si>
  <si>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</si>
  <si>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</si>
  <si>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</si>
  <si>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</si>
  <si>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</si>
  <si>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</si>
  <si>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</si>
  <si>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</si>
  <si>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</si>
  <si>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</si>
  <si>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</si>
  <si>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</si>
  <si>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</si>
  <si>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</si>
  <si>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</si>
  <si>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</si>
  <si>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</si>
  <si>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</si>
  <si>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</si>
  <si>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</si>
  <si>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</si>
  <si>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</si>
  <si>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</si>
  <si>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</si>
  <si>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</si>
  <si>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</si>
  <si>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</si>
  <si>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</si>
  <si>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</si>
  <si>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</si>
  <si>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</si>
  <si>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</si>
  <si>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</si>
  <si>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</si>
  <si>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</si>
  <si>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</si>
  <si>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</si>
  <si>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</si>
  <si>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</si>
  <si>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</si>
  <si>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</si>
  <si>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</si>
  <si>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</si>
  <si>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</si>
  <si>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</si>
  <si>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</si>
  <si>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</si>
  <si>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</si>
  <si>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</si>
  <si>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</si>
  <si>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</si>
  <si>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</si>
  <si>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</si>
  <si>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</si>
  <si>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</si>
  <si>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</si>
  <si>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</si>
  <si>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</si>
  <si>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</si>
  <si>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</si>
  <si>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</si>
  <si>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</si>
  <si>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</si>
  <si>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</si>
  <si>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</si>
  <si>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</si>
  <si>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</si>
  <si>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</si>
  <si>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</si>
  <si>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</si>
  <si>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</si>
  <si>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</si>
  <si>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</si>
  <si>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</si>
  <si>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</si>
  <si>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</si>
  <si>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</si>
  <si>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</si>
  <si>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</si>
  <si>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</si>
  <si>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</si>
  <si>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</si>
  <si>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</si>
  <si>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</si>
  <si>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</si>
  <si>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</si>
  <si>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</si>
  <si>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</si>
  <si>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</si>
  <si>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</si>
  <si>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</si>
  <si>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</si>
  <si>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</si>
  <si>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</si>
  <si>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</si>
  <si>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</si>
  <si>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</si>
  <si>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</si>
  <si>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</si>
  <si>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</si>
  <si>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</si>
  <si>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</si>
  <si>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</si>
  <si>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</si>
  <si>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</si>
  <si>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</si>
  <si>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</si>
  <si>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</si>
  <si>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</si>
  <si>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</si>
  <si>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</si>
  <si>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</si>
  <si>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</si>
  <si>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</si>
  <si>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</si>
  <si>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</si>
  <si>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</si>
  <si>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</si>
  <si>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</si>
  <si>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</si>
  <si>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</si>
  <si>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</si>
  <si>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</si>
  <si>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</si>
  <si>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</si>
  <si>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</si>
  <si>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</si>
  <si>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</si>
  <si>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</si>
  <si>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</si>
  <si>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</si>
  <si>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</si>
  <si>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</si>
  <si>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</si>
  <si>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</si>
  <si>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</si>
  <si>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</si>
  <si>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</si>
  <si>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</si>
  <si>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</si>
  <si>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</si>
  <si>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</si>
  <si>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</si>
  <si>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</si>
  <si>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</si>
  <si>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</si>
  <si>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</si>
  <si>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</si>
  <si>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</si>
  <si>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</si>
  <si>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</si>
  <si>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</si>
  <si>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</si>
  <si>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</si>
  <si>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</si>
  <si>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</si>
  <si>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</si>
  <si>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</si>
  <si>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</si>
  <si>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</si>
  <si>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</si>
  <si>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</si>
  <si>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</si>
  <si>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</si>
  <si>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</si>
  <si>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</si>
  <si>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</si>
  <si>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</si>
  <si>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</si>
  <si>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</si>
  <si>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</si>
  <si>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</si>
  <si>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</si>
  <si>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</si>
  <si>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</si>
  <si>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</si>
  <si>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</si>
  <si>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</si>
  <si>
    <t>rank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</si>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</sst>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/>
    <xf numFmtId="164" fontId="11" fillId="0" borderId="0" xfId="0" applyNumberFormat="1" applyFont="1"/>
    <xf numFmtId="0" fontId="9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9" fillId="0" borderId="0" xfId="0" applyFont="1"/>
    <xf numFmtId="165" fontId="9" fillId="0" borderId="0" xfId="1" applyNumberFormat="1" applyFont="1" applyAlignment="1"/>
    <xf numFmtId="0" fontId="0" fillId="0" borderId="0" xfId="0" applyFill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Alignment="1"/>
    <xf numFmtId="4" fontId="0" fillId="0" borderId="0" xfId="0" applyNumberFormat="1" applyFont="1" applyAlignment="1"/>
    <xf numFmtId="10" fontId="0" fillId="0" borderId="0" xfId="0" applyNumberFormat="1" applyFont="1" applyAlignment="1"/>
    <xf numFmtId="43" fontId="0" fillId="0" borderId="0" xfId="0" applyNumberFormat="1" applyFont="1" applyAlignment="1"/>
    <xf numFmtId="43" fontId="16" fillId="0" borderId="0" xfId="0" applyNumberFormat="1" applyFont="1" applyAlignment="1"/>
    <xf numFmtId="0" fontId="1" fillId="0" borderId="0" xfId="0" applyFont="1" applyAlignment="1"/>
    <xf numFmtId="9" fontId="0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3" sqref="G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7" width="8.73046875" customWidth="1"/>
  </cols>
  <sheetData>
    <row r="1" spans="1:7" ht="14.25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223</v>
      </c>
    </row>
    <row r="2" spans="1:7" ht="14.25" x14ac:dyDescent="0.45">
      <c r="A2" s="1">
        <v>1</v>
      </c>
      <c r="B2" s="1" t="s">
        <v>30</v>
      </c>
      <c r="C2" s="1" t="s">
        <v>4</v>
      </c>
      <c r="D2" s="1" t="s">
        <v>5</v>
      </c>
      <c r="E2" s="1" t="s">
        <v>34</v>
      </c>
      <c r="F2" s="1" t="s">
        <v>6</v>
      </c>
      <c r="G2" t="s">
        <v>85</v>
      </c>
    </row>
    <row r="3" spans="1:7" ht="14.25" x14ac:dyDescent="0.45">
      <c r="A3" s="1">
        <v>2</v>
      </c>
      <c r="B3" s="1" t="s">
        <v>35</v>
      </c>
      <c r="C3" s="1" t="s">
        <v>7</v>
      </c>
      <c r="D3" s="1" t="s">
        <v>8</v>
      </c>
      <c r="E3" s="1" t="s">
        <v>39</v>
      </c>
      <c r="F3" s="1" t="s">
        <v>9</v>
      </c>
      <c r="G3" t="s">
        <v>85</v>
      </c>
    </row>
    <row r="4" spans="1:7" ht="14.25" x14ac:dyDescent="0.45">
      <c r="A4" s="1">
        <v>3</v>
      </c>
      <c r="B4" s="1" t="s">
        <v>40</v>
      </c>
      <c r="C4" s="1" t="s">
        <v>10</v>
      </c>
      <c r="D4" s="1" t="s">
        <v>11</v>
      </c>
      <c r="E4" s="1" t="s">
        <v>43</v>
      </c>
      <c r="F4" s="1" t="s">
        <v>12</v>
      </c>
      <c r="G4" t="s">
        <v>85</v>
      </c>
    </row>
    <row r="5" spans="1:7" ht="14.25" x14ac:dyDescent="0.45">
      <c r="A5" s="1">
        <v>4</v>
      </c>
      <c r="B5" s="1" t="s">
        <v>44</v>
      </c>
      <c r="C5" s="1" t="s">
        <v>13</v>
      </c>
      <c r="D5" s="1" t="s">
        <v>14</v>
      </c>
      <c r="E5" s="1" t="s">
        <v>47</v>
      </c>
      <c r="F5" s="1" t="s">
        <v>6</v>
      </c>
      <c r="G5" t="s">
        <v>85</v>
      </c>
    </row>
    <row r="6" spans="1:7" ht="14.25" x14ac:dyDescent="0.45">
      <c r="A6" s="1">
        <v>5</v>
      </c>
      <c r="B6" s="1" t="s">
        <v>48</v>
      </c>
      <c r="C6" s="1" t="s">
        <v>15</v>
      </c>
      <c r="D6" s="1" t="s">
        <v>16</v>
      </c>
      <c r="E6" s="1" t="s">
        <v>51</v>
      </c>
      <c r="F6" s="17" t="s">
        <v>224</v>
      </c>
      <c r="G6" t="s">
        <v>85</v>
      </c>
    </row>
    <row r="7" spans="1:7" ht="14.25" x14ac:dyDescent="0.45">
      <c r="A7" s="1">
        <v>6</v>
      </c>
      <c r="B7" s="1" t="s">
        <v>52</v>
      </c>
      <c r="C7" s="1" t="s">
        <v>17</v>
      </c>
      <c r="D7" s="1" t="s">
        <v>18</v>
      </c>
      <c r="E7" s="1" t="s">
        <v>55</v>
      </c>
      <c r="F7" t="s">
        <v>6</v>
      </c>
      <c r="G7" t="s">
        <v>85</v>
      </c>
    </row>
    <row r="8" spans="1:7" ht="15" customHeight="1" x14ac:dyDescent="0.45">
      <c r="A8" s="1">
        <v>7</v>
      </c>
      <c r="B8" s="1" t="s">
        <v>87</v>
      </c>
      <c r="C8" s="1" t="s">
        <v>88</v>
      </c>
      <c r="D8" s="1" t="s">
        <v>95</v>
      </c>
      <c r="E8" s="11" t="s">
        <v>188</v>
      </c>
      <c r="F8" s="4" t="s">
        <v>9</v>
      </c>
      <c r="G8" t="s">
        <v>85</v>
      </c>
    </row>
    <row r="9" spans="1:7" ht="15" customHeight="1" x14ac:dyDescent="0.45">
      <c r="A9" s="1">
        <v>8</v>
      </c>
      <c r="B9" s="1" t="s">
        <v>89</v>
      </c>
      <c r="C9" s="1" t="s">
        <v>90</v>
      </c>
      <c r="D9" s="1" t="s">
        <v>96</v>
      </c>
      <c r="E9" s="11" t="s">
        <v>189</v>
      </c>
      <c r="F9" s="4" t="s">
        <v>9</v>
      </c>
      <c r="G9" t="s">
        <v>85</v>
      </c>
    </row>
    <row r="10" spans="1:7" ht="15" customHeight="1" x14ac:dyDescent="0.45">
      <c r="A10" s="1">
        <v>9</v>
      </c>
      <c r="B10" s="1" t="s">
        <v>91</v>
      </c>
      <c r="C10" s="1" t="s">
        <v>92</v>
      </c>
      <c r="D10" s="1" t="s">
        <v>97</v>
      </c>
      <c r="E10" s="11" t="s">
        <v>190</v>
      </c>
      <c r="F10" t="s">
        <v>6</v>
      </c>
      <c r="G10" t="s">
        <v>85</v>
      </c>
    </row>
    <row r="11" spans="1:7" ht="15" customHeight="1" x14ac:dyDescent="0.45">
      <c r="A11" s="1">
        <v>10</v>
      </c>
      <c r="B11" s="1" t="s">
        <v>93</v>
      </c>
      <c r="C11" s="1" t="s">
        <v>94</v>
      </c>
      <c r="D11" s="1" t="s">
        <v>98</v>
      </c>
      <c r="E11" s="11" t="s">
        <v>191</v>
      </c>
      <c r="F11" t="s">
        <v>6</v>
      </c>
      <c r="G11" t="s">
        <v>85</v>
      </c>
    </row>
    <row r="12" spans="1:7" ht="15" customHeight="1" x14ac:dyDescent="0.45">
      <c r="A12" s="1">
        <v>11</v>
      </c>
      <c r="B12" s="1" t="s">
        <v>107</v>
      </c>
      <c r="C12" s="1" t="s">
        <v>158</v>
      </c>
      <c r="D12" s="1" t="s">
        <v>173</v>
      </c>
      <c r="E12" s="11" t="s">
        <v>192</v>
      </c>
      <c r="F12" t="s">
        <v>12</v>
      </c>
      <c r="G12" t="s">
        <v>85</v>
      </c>
    </row>
    <row r="13" spans="1:7" ht="15" customHeight="1" x14ac:dyDescent="0.45">
      <c r="A13" s="1">
        <v>12</v>
      </c>
      <c r="B13" s="1" t="s">
        <v>108</v>
      </c>
      <c r="C13" s="1" t="s">
        <v>159</v>
      </c>
      <c r="D13" s="1" t="s">
        <v>174</v>
      </c>
      <c r="E13" s="11" t="s">
        <v>193</v>
      </c>
      <c r="F13" t="s">
        <v>9</v>
      </c>
      <c r="G13" t="s">
        <v>85</v>
      </c>
    </row>
    <row r="14" spans="1:7" ht="15" customHeight="1" x14ac:dyDescent="0.45">
      <c r="A14" s="1">
        <v>13</v>
      </c>
      <c r="B14" s="1" t="s">
        <v>109</v>
      </c>
      <c r="C14" s="1" t="s">
        <v>160</v>
      </c>
      <c r="D14" s="1" t="s">
        <v>175</v>
      </c>
      <c r="E14" s="11" t="s">
        <v>194</v>
      </c>
      <c r="F14" s="12" t="s">
        <v>224</v>
      </c>
      <c r="G14" t="s">
        <v>85</v>
      </c>
    </row>
    <row r="15" spans="1:7" ht="15" customHeight="1" x14ac:dyDescent="0.45">
      <c r="A15" s="1">
        <v>14</v>
      </c>
      <c r="B15" s="1" t="s">
        <v>110</v>
      </c>
      <c r="C15" s="1" t="s">
        <v>161</v>
      </c>
      <c r="D15" s="1" t="s">
        <v>176</v>
      </c>
      <c r="E15" s="11" t="s">
        <v>195</v>
      </c>
      <c r="F15" t="s">
        <v>9</v>
      </c>
      <c r="G15" t="s">
        <v>85</v>
      </c>
    </row>
    <row r="16" spans="1:7" ht="15" customHeight="1" x14ac:dyDescent="0.45">
      <c r="A16" s="1">
        <v>15</v>
      </c>
      <c r="B16" s="1" t="s">
        <v>111</v>
      </c>
      <c r="C16" s="1" t="s">
        <v>162</v>
      </c>
      <c r="D16" s="1" t="s">
        <v>177</v>
      </c>
      <c r="E16" s="11" t="s">
        <v>196</v>
      </c>
      <c r="F16" t="s">
        <v>9</v>
      </c>
      <c r="G16" t="s">
        <v>85</v>
      </c>
    </row>
    <row r="17" spans="1:7" ht="15" customHeight="1" x14ac:dyDescent="0.45">
      <c r="A17" s="1">
        <v>16</v>
      </c>
      <c r="B17" s="1" t="s">
        <v>112</v>
      </c>
      <c r="C17" s="1" t="s">
        <v>163</v>
      </c>
      <c r="D17" s="1" t="s">
        <v>178</v>
      </c>
      <c r="E17" s="11" t="s">
        <v>197</v>
      </c>
      <c r="F17" t="s">
        <v>9</v>
      </c>
      <c r="G17" t="s">
        <v>85</v>
      </c>
    </row>
    <row r="18" spans="1:7" ht="15" customHeight="1" x14ac:dyDescent="0.45">
      <c r="A18" s="1">
        <v>17</v>
      </c>
      <c r="B18" s="1" t="s">
        <v>113</v>
      </c>
      <c r="C18" s="1" t="s">
        <v>164</v>
      </c>
      <c r="D18" s="1" t="s">
        <v>179</v>
      </c>
      <c r="E18" s="11" t="s">
        <v>198</v>
      </c>
      <c r="F18" t="s">
        <v>12</v>
      </c>
      <c r="G18" t="s">
        <v>85</v>
      </c>
    </row>
    <row r="19" spans="1:7" ht="15" customHeight="1" x14ac:dyDescent="0.45">
      <c r="A19" s="1">
        <v>18</v>
      </c>
      <c r="B19" s="1" t="s">
        <v>114</v>
      </c>
      <c r="C19" s="1" t="s">
        <v>165</v>
      </c>
      <c r="D19" s="1" t="s">
        <v>180</v>
      </c>
      <c r="E19" s="11" t="s">
        <v>199</v>
      </c>
      <c r="F19" s="12" t="s">
        <v>224</v>
      </c>
      <c r="G19" t="s">
        <v>85</v>
      </c>
    </row>
    <row r="20" spans="1:7" ht="15" customHeight="1" x14ac:dyDescent="0.45">
      <c r="A20" s="1">
        <v>19</v>
      </c>
      <c r="B20" s="1" t="s">
        <v>115</v>
      </c>
      <c r="C20" s="1" t="s">
        <v>166</v>
      </c>
      <c r="D20" s="1" t="s">
        <v>181</v>
      </c>
      <c r="E20" s="11" t="s">
        <v>200</v>
      </c>
      <c r="F20" t="s">
        <v>9</v>
      </c>
      <c r="G20" t="s">
        <v>85</v>
      </c>
    </row>
    <row r="21" spans="1:7" ht="15" customHeight="1" x14ac:dyDescent="0.45">
      <c r="A21" s="1">
        <v>20</v>
      </c>
      <c r="B21" s="1" t="s">
        <v>116</v>
      </c>
      <c r="C21" s="1" t="s">
        <v>167</v>
      </c>
      <c r="D21" s="1" t="s">
        <v>182</v>
      </c>
      <c r="E21" s="11" t="s">
        <v>201</v>
      </c>
      <c r="F21" t="s">
        <v>9</v>
      </c>
      <c r="G21" t="s">
        <v>85</v>
      </c>
    </row>
    <row r="22" spans="1:7" ht="15" customHeight="1" x14ac:dyDescent="0.45">
      <c r="A22" s="1">
        <v>21</v>
      </c>
      <c r="B22" s="1" t="s">
        <v>117</v>
      </c>
      <c r="C22" s="1" t="s">
        <v>168</v>
      </c>
      <c r="D22" s="1" t="s">
        <v>183</v>
      </c>
      <c r="E22" s="11" t="s">
        <v>202</v>
      </c>
      <c r="F22" t="s">
        <v>9</v>
      </c>
      <c r="G22" t="s">
        <v>85</v>
      </c>
    </row>
    <row r="23" spans="1:7" ht="15" customHeight="1" x14ac:dyDescent="0.45">
      <c r="A23" s="1">
        <v>22</v>
      </c>
      <c r="B23" s="1" t="s">
        <v>118</v>
      </c>
      <c r="C23" s="1" t="s">
        <v>169</v>
      </c>
      <c r="D23" s="1" t="s">
        <v>184</v>
      </c>
      <c r="E23" s="11" t="s">
        <v>203</v>
      </c>
      <c r="F23" t="s">
        <v>9</v>
      </c>
      <c r="G23" t="s">
        <v>85</v>
      </c>
    </row>
    <row r="24" spans="1:7" ht="15" customHeight="1" x14ac:dyDescent="0.45">
      <c r="A24" s="1">
        <v>23</v>
      </c>
      <c r="B24" s="1" t="s">
        <v>119</v>
      </c>
      <c r="C24" s="1" t="s">
        <v>170</v>
      </c>
      <c r="D24" s="1" t="s">
        <v>185</v>
      </c>
      <c r="E24" s="11" t="s">
        <v>204</v>
      </c>
      <c r="F24" t="s">
        <v>6</v>
      </c>
      <c r="G24" t="s">
        <v>85</v>
      </c>
    </row>
    <row r="25" spans="1:7" ht="15" customHeight="1" x14ac:dyDescent="0.45">
      <c r="A25" s="1">
        <v>24</v>
      </c>
      <c r="B25" s="1" t="s">
        <v>120</v>
      </c>
      <c r="C25" s="1" t="s">
        <v>171</v>
      </c>
      <c r="D25" s="1" t="s">
        <v>186</v>
      </c>
      <c r="E25" s="11" t="s">
        <v>205</v>
      </c>
      <c r="F25" t="s">
        <v>6</v>
      </c>
      <c r="G25" t="s">
        <v>85</v>
      </c>
    </row>
    <row r="26" spans="1:7" ht="15" customHeight="1" x14ac:dyDescent="0.45">
      <c r="A26" s="1">
        <v>25</v>
      </c>
      <c r="B26" s="1" t="s">
        <v>121</v>
      </c>
      <c r="C26" s="1" t="s">
        <v>172</v>
      </c>
      <c r="D26" s="1" t="s">
        <v>187</v>
      </c>
      <c r="E26" s="11" t="s">
        <v>206</v>
      </c>
      <c r="F26" t="s">
        <v>9</v>
      </c>
      <c r="G26" t="s">
        <v>85</v>
      </c>
    </row>
  </sheetData>
  <phoneticPr fontId="12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I7" sqref="I7"/>
    </sheetView>
  </sheetViews>
  <sheetFormatPr defaultRowHeight="14.25" x14ac:dyDescent="0.45"/>
  <cols>
    <col min="1" max="1" width="11.06640625" bestFit="1" customWidth="1"/>
    <col min="2" max="2" width="13.53125" bestFit="1" customWidth="1"/>
    <col min="3" max="3" width="13.3984375" bestFit="1" customWidth="1"/>
    <col min="4" max="4" width="8.3984375" bestFit="1" customWidth="1"/>
    <col min="5" max="5" width="9.53125" bestFit="1" customWidth="1"/>
    <col min="6" max="6" width="7.46484375" bestFit="1" customWidth="1"/>
    <col min="7" max="7" width="5.265625" bestFit="1" customWidth="1"/>
    <col min="8" max="8" width="4.796875" bestFit="1" customWidth="1"/>
    <col min="9" max="9" width="13.3984375" bestFit="1" customWidth="1"/>
    <col min="10" max="10" width="12.9296875" bestFit="1" customWidth="1"/>
    <col min="11" max="11" width="16.19921875" bestFit="1" customWidth="1"/>
    <col min="12" max="12" width="20.73046875" bestFit="1" customWidth="1"/>
  </cols>
  <sheetData>
    <row r="1" spans="1:11" x14ac:dyDescent="0.45">
      <c r="A1" t="s">
        <v>231</v>
      </c>
      <c r="B1" s="20" t="s">
        <v>225</v>
      </c>
      <c r="C1" s="20" t="s">
        <v>226</v>
      </c>
      <c r="D1" s="20" t="s">
        <v>71</v>
      </c>
      <c r="E1" s="20" t="s">
        <v>0</v>
      </c>
      <c r="F1" s="20" t="s">
        <v>75</v>
      </c>
      <c r="G1" s="20" t="s">
        <v>227</v>
      </c>
      <c r="H1" s="20" t="s">
        <v>228</v>
      </c>
      <c r="I1" s="20" t="s">
        <v>229</v>
      </c>
      <c r="J1" s="20" t="s">
        <v>230</v>
      </c>
    </row>
    <row r="8" spans="1:11" x14ac:dyDescent="0.45">
      <c r="K8" s="7"/>
    </row>
  </sheetData>
  <sortState xmlns:xlrd2="http://schemas.microsoft.com/office/spreadsheetml/2017/richdata2" ref="B1:B36">
    <sortCondition ref="B1:B36"/>
  </sortState>
  <phoneticPr fontId="1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O27"/>
  <sheetViews>
    <sheetView workbookViewId="0">
      <selection activeCell="O2" sqref="O2"/>
    </sheetView>
  </sheetViews>
  <sheetFormatPr defaultRowHeight="14.25" x14ac:dyDescent="0.45"/>
  <cols>
    <col min="3" max="3" width="18.9296875" bestFit="1" customWidth="1"/>
    <col min="7" max="7" width="16.6640625" bestFit="1" customWidth="1"/>
    <col min="8" max="8" width="11.86328125" bestFit="1" customWidth="1"/>
    <col min="9" max="9" width="16.9296875" bestFit="1" customWidth="1"/>
    <col min="15" max="15" width="13.3984375" bestFit="1" customWidth="1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157</v>
      </c>
      <c r="C3" s="8">
        <f>C5-C4</f>
        <v>481809789923.08008</v>
      </c>
      <c r="J3" s="25" t="s">
        <v>236</v>
      </c>
      <c r="K3">
        <f>ROUNDUP(K2/3,0)</f>
        <v>6</v>
      </c>
      <c r="L3">
        <v>2</v>
      </c>
      <c r="M3">
        <f t="shared" ref="M3:M18" si="0">IF(L3&lt;$K$3+1,1,IF(L3&lt;$K$3+$K$4+1,2,3))</f>
        <v>1</v>
      </c>
      <c r="N3" s="6">
        <f>N2</f>
        <v>9.9999999999999992E-2</v>
      </c>
      <c r="O3" s="23">
        <f t="shared" ref="O3:O23" si="1">N3*$I$21</f>
        <v>46463499.39999865</v>
      </c>
    </row>
    <row r="4" spans="2:15" x14ac:dyDescent="0.45">
      <c r="B4" s="4" t="s">
        <v>152</v>
      </c>
      <c r="C4" s="7">
        <f>SUMIFS(Loan!$I:$I,Loan!$K:$K,"ACTIVE")</f>
        <v>319856758000</v>
      </c>
      <c r="J4" s="25" t="s">
        <v>237</v>
      </c>
      <c r="K4">
        <f>K3</f>
        <v>6</v>
      </c>
      <c r="L4">
        <v>3</v>
      </c>
      <c r="M4">
        <f t="shared" si="0"/>
        <v>1</v>
      </c>
      <c r="N4" s="6">
        <f t="shared" ref="N4:N7" si="2">N3</f>
        <v>9.9999999999999992E-2</v>
      </c>
      <c r="O4" s="23">
        <f t="shared" si="1"/>
        <v>46463499.39999865</v>
      </c>
    </row>
    <row r="5" spans="2:15" x14ac:dyDescent="0.45">
      <c r="B5" s="4" t="s">
        <v>156</v>
      </c>
      <c r="C5" s="7">
        <f>C9</f>
        <v>801666547923.08008</v>
      </c>
      <c r="F5" t="s">
        <v>232</v>
      </c>
      <c r="J5" s="25" t="s">
        <v>238</v>
      </c>
      <c r="K5">
        <f>K2-K3-K4</f>
        <v>5</v>
      </c>
      <c r="L5">
        <v>4</v>
      </c>
      <c r="M5">
        <f t="shared" si="0"/>
        <v>1</v>
      </c>
      <c r="N5" s="6">
        <f t="shared" si="2"/>
        <v>9.9999999999999992E-2</v>
      </c>
      <c r="O5" s="23">
        <f t="shared" si="1"/>
        <v>46463499.39999865</v>
      </c>
    </row>
    <row r="6" spans="2:15" x14ac:dyDescent="0.45">
      <c r="B6" s="4" t="s">
        <v>153</v>
      </c>
      <c r="C6" s="7">
        <f>SUM(Account!I:I)</f>
        <v>1421196923.0799999</v>
      </c>
      <c r="F6" t="s">
        <v>234</v>
      </c>
      <c r="L6">
        <v>5</v>
      </c>
      <c r="M6">
        <f t="shared" si="0"/>
        <v>1</v>
      </c>
      <c r="N6" s="6">
        <f t="shared" si="2"/>
        <v>9.9999999999999992E-2</v>
      </c>
      <c r="O6" s="23">
        <f t="shared" si="1"/>
        <v>46463499.39999865</v>
      </c>
    </row>
    <row r="7" spans="2:15" x14ac:dyDescent="0.45">
      <c r="B7" s="4" t="s">
        <v>154</v>
      </c>
      <c r="C7" s="7">
        <f>SUM(Saving!I:I)</f>
        <v>500245351000</v>
      </c>
      <c r="F7" t="s">
        <v>233</v>
      </c>
      <c r="L7">
        <v>6</v>
      </c>
      <c r="M7">
        <f t="shared" si="0"/>
        <v>1</v>
      </c>
      <c r="N7" s="6">
        <f t="shared" si="2"/>
        <v>9.9999999999999992E-2</v>
      </c>
      <c r="O7" s="23">
        <f t="shared" si="1"/>
        <v>46463499.39999865</v>
      </c>
    </row>
    <row r="8" spans="2:15" x14ac:dyDescent="0.45">
      <c r="B8" s="4" t="s">
        <v>155</v>
      </c>
      <c r="C8" s="7">
        <v>300000000000</v>
      </c>
      <c r="F8" t="s">
        <v>235</v>
      </c>
      <c r="L8">
        <v>7</v>
      </c>
      <c r="M8">
        <f t="shared" si="0"/>
        <v>2</v>
      </c>
      <c r="N8" s="6">
        <f>30%/$K$4</f>
        <v>4.9999999999999996E-2</v>
      </c>
      <c r="O8" s="23">
        <f t="shared" si="1"/>
        <v>23231749.699999325</v>
      </c>
    </row>
    <row r="9" spans="2:15" x14ac:dyDescent="0.45">
      <c r="B9" s="4" t="s">
        <v>156</v>
      </c>
      <c r="C9" s="8">
        <f>SUM(C6:C8)</f>
        <v>801666547923.08008</v>
      </c>
      <c r="L9">
        <v>8</v>
      </c>
      <c r="M9">
        <f t="shared" si="0"/>
        <v>2</v>
      </c>
      <c r="N9" s="6">
        <f>N8</f>
        <v>4.9999999999999996E-2</v>
      </c>
      <c r="O9" s="23">
        <f t="shared" si="1"/>
        <v>23231749.699999325</v>
      </c>
    </row>
    <row r="10" spans="2:15" x14ac:dyDescent="0.45">
      <c r="L10">
        <v>9</v>
      </c>
      <c r="M10">
        <f t="shared" si="0"/>
        <v>2</v>
      </c>
      <c r="N10" s="6">
        <f t="shared" ref="N10:N13" si="3">N9</f>
        <v>4.9999999999999996E-2</v>
      </c>
      <c r="O10" s="23">
        <f t="shared" si="1"/>
        <v>23231749.699999325</v>
      </c>
    </row>
    <row r="11" spans="2:15" x14ac:dyDescent="0.45">
      <c r="L11">
        <v>10</v>
      </c>
      <c r="M11">
        <f t="shared" si="0"/>
        <v>2</v>
      </c>
      <c r="N11" s="6">
        <f t="shared" si="3"/>
        <v>4.9999999999999996E-2</v>
      </c>
      <c r="O11" s="23">
        <f t="shared" si="1"/>
        <v>23231749.699999325</v>
      </c>
    </row>
    <row r="12" spans="2:15" x14ac:dyDescent="0.45">
      <c r="L12">
        <v>11</v>
      </c>
      <c r="M12">
        <f t="shared" si="0"/>
        <v>2</v>
      </c>
      <c r="N12" s="6">
        <f t="shared" si="3"/>
        <v>4.9999999999999996E-2</v>
      </c>
      <c r="O12" s="23">
        <f t="shared" si="1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t="shared" si="0"/>
        <v>2</v>
      </c>
      <c r="N13" s="6">
        <f t="shared" si="3"/>
        <v>4.9999999999999996E-2</v>
      </c>
      <c r="O13" s="23">
        <f t="shared" si="1"/>
        <v>23231749.699999325</v>
      </c>
    </row>
    <row r="14" spans="2:15" x14ac:dyDescent="0.45">
      <c r="G14" s="22">
        <v>0.1052</v>
      </c>
      <c r="I14" s="7"/>
      <c r="L14">
        <v>13</v>
      </c>
      <c r="M14">
        <f t="shared" si="0"/>
        <v>3</v>
      </c>
      <c r="N14" s="6">
        <f>10%/$K$5</f>
        <v>0.02</v>
      </c>
      <c r="O14" s="23">
        <f t="shared" si="1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t="shared" si="0"/>
        <v>3</v>
      </c>
      <c r="N15" s="6">
        <f>N14</f>
        <v>0.02</v>
      </c>
      <c r="O15" s="23">
        <f t="shared" si="1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t="shared" si="0"/>
        <v>3</v>
      </c>
      <c r="N16" s="6">
        <f t="shared" ref="N16:N18" si="4">N15</f>
        <v>0.02</v>
      </c>
      <c r="O16" s="23">
        <f t="shared" si="1"/>
        <v>9292699.8799997307</v>
      </c>
    </row>
    <row r="17" spans="7:15" x14ac:dyDescent="0.45">
      <c r="I17" s="8">
        <f>G27*12</f>
        <v>450000000</v>
      </c>
      <c r="L17">
        <v>16</v>
      </c>
      <c r="M17">
        <f t="shared" si="0"/>
        <v>3</v>
      </c>
      <c r="N17" s="6">
        <f t="shared" si="4"/>
        <v>0.02</v>
      </c>
      <c r="O17" s="23">
        <f t="shared" si="1"/>
        <v>9292699.8799997307</v>
      </c>
    </row>
    <row r="18" spans="7:15" x14ac:dyDescent="0.45">
      <c r="I18" s="8">
        <f>I16-I17</f>
        <v>5807937424.9998322</v>
      </c>
      <c r="L18">
        <v>17</v>
      </c>
      <c r="M18">
        <f t="shared" si="0"/>
        <v>3</v>
      </c>
      <c r="N18" s="6">
        <f t="shared" si="4"/>
        <v>0.02</v>
      </c>
      <c r="O18" s="23">
        <f t="shared" si="1"/>
        <v>9292699.8799997307</v>
      </c>
    </row>
    <row r="19" spans="7:15" x14ac:dyDescent="0.45">
      <c r="I19" s="24">
        <f>I18*10%</f>
        <v>580793742.49998319</v>
      </c>
      <c r="N19" s="26">
        <f>SUM(N2:N18)</f>
        <v>1.0000000000000002</v>
      </c>
      <c r="O19" s="23"/>
    </row>
    <row r="20" spans="7:15" x14ac:dyDescent="0.45">
      <c r="I20" s="23">
        <f>20%*I19</f>
        <v>116158748.49999665</v>
      </c>
      <c r="O20" s="23">
        <f t="shared" si="1"/>
        <v>0</v>
      </c>
    </row>
    <row r="21" spans="7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t="shared" si="1"/>
        <v>0</v>
      </c>
    </row>
    <row r="22" spans="7:15" x14ac:dyDescent="0.45">
      <c r="G22" s="7">
        <v>7500000</v>
      </c>
      <c r="H22" s="8">
        <f>G22*12</f>
        <v>90000000</v>
      </c>
      <c r="O22" s="23">
        <f t="shared" si="1"/>
        <v>0</v>
      </c>
    </row>
    <row r="23" spans="7:15" x14ac:dyDescent="0.45">
      <c r="G23" s="7">
        <v>6000000</v>
      </c>
      <c r="H23" s="8">
        <f>G23*12</f>
        <v>72000000</v>
      </c>
      <c r="O23" s="23">
        <f t="shared" si="1"/>
        <v>0</v>
      </c>
    </row>
    <row r="26" spans="7:15" x14ac:dyDescent="0.45">
      <c r="G26" s="7">
        <v>17000000</v>
      </c>
      <c r="H26" s="8">
        <f>G26*12</f>
        <v>204000000</v>
      </c>
    </row>
    <row r="27" spans="7:15" x14ac:dyDescent="0.45">
      <c r="G27" s="8">
        <f>SUM(G21:G26)</f>
        <v>37500000</v>
      </c>
      <c r="H27" s="8">
        <f>G27*12</f>
        <v>450000000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H2" sqref="H2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9.3984375" customWidth="1"/>
    <col min="8" max="8" width="10.59765625" bestFit="1" customWidth="1"/>
    <col min="9" max="9" width="16.86328125" customWidth="1"/>
    <col min="10" max="25" width="8.73046875" customWidth="1"/>
  </cols>
  <sheetData>
    <row r="1" spans="1:9" ht="14.25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239</v>
      </c>
      <c r="H1" s="2" t="s">
        <v>240</v>
      </c>
      <c r="I1" t="s">
        <v>223</v>
      </c>
    </row>
    <row r="2" spans="1:9" ht="14.25" x14ac:dyDescent="0.45">
      <c r="A2" s="1">
        <v>1</v>
      </c>
      <c r="B2" s="1" t="s">
        <v>56</v>
      </c>
      <c r="C2" s="1" t="s">
        <v>21</v>
      </c>
      <c r="D2" s="1" t="s">
        <v>5</v>
      </c>
      <c r="E2" s="1" t="s">
        <v>59</v>
      </c>
      <c r="F2" s="2">
        <v>7000000</v>
      </c>
      <c r="G2" s="2"/>
      <c r="H2" s="3"/>
      <c r="I2" t="s">
        <v>85</v>
      </c>
    </row>
    <row r="3" spans="1:9" ht="14.25" x14ac:dyDescent="0.45">
      <c r="A3" s="1">
        <v>2</v>
      </c>
      <c r="B3" s="1" t="s">
        <v>60</v>
      </c>
      <c r="C3" s="1" t="s">
        <v>22</v>
      </c>
      <c r="D3" s="1" t="s">
        <v>8</v>
      </c>
      <c r="E3" s="1" t="s">
        <v>63</v>
      </c>
      <c r="F3" s="2">
        <v>7500000</v>
      </c>
      <c r="G3" s="2"/>
      <c r="H3" s="3"/>
      <c r="I3" t="s">
        <v>85</v>
      </c>
    </row>
    <row r="4" spans="1:9" ht="14.25" x14ac:dyDescent="0.45">
      <c r="A4" s="1">
        <v>3</v>
      </c>
      <c r="B4" s="1" t="s">
        <v>64</v>
      </c>
      <c r="C4" s="1" t="s">
        <v>23</v>
      </c>
      <c r="D4" s="1" t="s">
        <v>11</v>
      </c>
      <c r="E4" s="1" t="s">
        <v>66</v>
      </c>
      <c r="F4" s="2">
        <v>6000000</v>
      </c>
      <c r="G4" s="2"/>
      <c r="H4" s="3"/>
      <c r="I4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240</v>
      </c>
      <c r="G1" t="s">
        <v>223</v>
      </c>
    </row>
    <row r="2" spans="1:7" ht="14.25" x14ac:dyDescent="0.45">
      <c r="A2" s="1" t="s">
        <v>67</v>
      </c>
      <c r="B2" s="1" t="s">
        <v>24</v>
      </c>
      <c r="C2" s="1" t="s">
        <v>5</v>
      </c>
      <c r="D2" s="1" t="s">
        <v>70</v>
      </c>
      <c r="E2" s="1">
        <v>17000000</v>
      </c>
      <c r="F2" s="3">
        <v>8.5000000000000006E-2</v>
      </c>
      <c r="G2" t="s">
        <v>85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 spans="1:5" ht="14.25" x14ac:dyDescent="0.45">
      <c r="A2" s="1" t="s">
        <v>30</v>
      </c>
      <c r="B2" s="1" t="s">
        <v>31</v>
      </c>
      <c r="C2" s="1" t="s">
        <v>32</v>
      </c>
      <c r="D2" s="2">
        <v>40</v>
      </c>
      <c r="E2" s="1" t="s">
        <v>33</v>
      </c>
    </row>
    <row r="3" spans="1:5" ht="14.25" x14ac:dyDescent="0.45">
      <c r="A3" s="1" t="s">
        <v>35</v>
      </c>
      <c r="B3" s="1" t="s">
        <v>36</v>
      </c>
      <c r="C3" s="1" t="s">
        <v>37</v>
      </c>
      <c r="D3" s="2">
        <v>15</v>
      </c>
      <c r="E3" s="1" t="s">
        <v>38</v>
      </c>
    </row>
    <row r="4" spans="1:5" ht="14.25" x14ac:dyDescent="0.45">
      <c r="A4" s="1" t="s">
        <v>40</v>
      </c>
      <c r="B4" s="1" t="s">
        <v>41</v>
      </c>
      <c r="C4" s="1" t="s">
        <v>32</v>
      </c>
      <c r="D4" s="2">
        <v>50</v>
      </c>
      <c r="E4" s="1" t="s">
        <v>42</v>
      </c>
    </row>
    <row r="5" spans="1:5" ht="14.25" x14ac:dyDescent="0.45">
      <c r="A5" s="1" t="s">
        <v>44</v>
      </c>
      <c r="B5" s="1" t="s">
        <v>45</v>
      </c>
      <c r="C5" s="1" t="s">
        <v>37</v>
      </c>
      <c r="D5" s="2">
        <v>44</v>
      </c>
      <c r="E5" s="1" t="s">
        <v>46</v>
      </c>
    </row>
    <row r="6" spans="1:5" ht="14.25" x14ac:dyDescent="0.45">
      <c r="A6" s="1" t="s">
        <v>48</v>
      </c>
      <c r="B6" s="1" t="s">
        <v>49</v>
      </c>
      <c r="C6" s="1" t="s">
        <v>32</v>
      </c>
      <c r="D6" s="2">
        <v>52</v>
      </c>
      <c r="E6" s="1" t="s">
        <v>50</v>
      </c>
    </row>
    <row r="7" spans="1:5" ht="14.25" x14ac:dyDescent="0.45">
      <c r="A7" s="1" t="s">
        <v>52</v>
      </c>
      <c r="B7" s="1" t="s">
        <v>53</v>
      </c>
      <c r="C7" s="1" t="s">
        <v>32</v>
      </c>
      <c r="D7" s="2">
        <v>44</v>
      </c>
      <c r="E7" s="1" t="s">
        <v>54</v>
      </c>
    </row>
    <row r="8" spans="1:5" ht="14.25" x14ac:dyDescent="0.45">
      <c r="A8" s="1" t="s">
        <v>87</v>
      </c>
      <c r="B8" s="4" t="s">
        <v>99</v>
      </c>
      <c r="C8" s="1" t="s">
        <v>32</v>
      </c>
      <c r="D8" s="9">
        <v>30</v>
      </c>
      <c r="E8" s="4" t="s">
        <v>50</v>
      </c>
    </row>
    <row r="9" spans="1:5" ht="14.25" x14ac:dyDescent="0.45">
      <c r="A9" s="1" t="s">
        <v>89</v>
      </c>
      <c r="B9" s="4" t="s">
        <v>103</v>
      </c>
      <c r="C9" s="4" t="s">
        <v>37</v>
      </c>
      <c r="D9" s="9">
        <v>29</v>
      </c>
      <c r="E9" s="4" t="s">
        <v>104</v>
      </c>
    </row>
    <row r="10" spans="1:5" ht="14.25" x14ac:dyDescent="0.45">
      <c r="A10" s="1" t="s">
        <v>91</v>
      </c>
      <c r="B10" s="4" t="s">
        <v>100</v>
      </c>
      <c r="C10" s="1" t="s">
        <v>32</v>
      </c>
      <c r="D10" s="9">
        <v>28</v>
      </c>
      <c r="E10" s="4" t="s">
        <v>102</v>
      </c>
    </row>
    <row r="11" spans="1:5" ht="14.25" x14ac:dyDescent="0.45">
      <c r="A11" s="1" t="s">
        <v>93</v>
      </c>
      <c r="B11" s="4" t="s">
        <v>101</v>
      </c>
      <c r="C11" s="1" t="s">
        <v>32</v>
      </c>
      <c r="D11" s="9">
        <v>31</v>
      </c>
      <c r="E11" s="4" t="s">
        <v>102</v>
      </c>
    </row>
    <row r="12" spans="1:5" ht="14.25" x14ac:dyDescent="0.45">
      <c r="A12" s="1" t="s">
        <v>107</v>
      </c>
      <c r="B12" s="4" t="s">
        <v>122</v>
      </c>
      <c r="C12" s="4" t="s">
        <v>37</v>
      </c>
      <c r="D12" s="9">
        <v>46</v>
      </c>
      <c r="E12" s="4" t="s">
        <v>137</v>
      </c>
    </row>
    <row r="13" spans="1:5" ht="14.25" x14ac:dyDescent="0.45">
      <c r="A13" s="1" t="s">
        <v>108</v>
      </c>
      <c r="B13" s="4" t="s">
        <v>123</v>
      </c>
      <c r="C13" s="4" t="s">
        <v>32</v>
      </c>
      <c r="D13" s="9">
        <v>47</v>
      </c>
      <c r="E13" s="4" t="s">
        <v>138</v>
      </c>
    </row>
    <row r="14" spans="1:5" ht="14.25" x14ac:dyDescent="0.45">
      <c r="A14" s="1" t="s">
        <v>109</v>
      </c>
      <c r="B14" s="4" t="s">
        <v>124</v>
      </c>
      <c r="C14" s="4" t="s">
        <v>32</v>
      </c>
      <c r="D14" s="9">
        <v>45</v>
      </c>
      <c r="E14" s="4" t="s">
        <v>139</v>
      </c>
    </row>
    <row r="15" spans="1:5" ht="14.25" x14ac:dyDescent="0.45">
      <c r="A15" s="1" t="s">
        <v>110</v>
      </c>
      <c r="B15" s="4" t="s">
        <v>125</v>
      </c>
      <c r="C15" s="4" t="s">
        <v>32</v>
      </c>
      <c r="D15" s="9">
        <v>50</v>
      </c>
      <c r="E15" s="4" t="s">
        <v>140</v>
      </c>
    </row>
    <row r="16" spans="1:5" ht="14.25" x14ac:dyDescent="0.45">
      <c r="A16" s="1" t="s">
        <v>111</v>
      </c>
      <c r="B16" s="4" t="s">
        <v>126</v>
      </c>
      <c r="C16" s="4" t="s">
        <v>37</v>
      </c>
      <c r="D16" s="9">
        <v>48</v>
      </c>
      <c r="E16" s="4" t="s">
        <v>141</v>
      </c>
    </row>
    <row r="17" spans="1:5" ht="14.25" x14ac:dyDescent="0.45">
      <c r="A17" s="1" t="s">
        <v>112</v>
      </c>
      <c r="B17" s="4" t="s">
        <v>127</v>
      </c>
      <c r="C17" s="4" t="s">
        <v>37</v>
      </c>
      <c r="D17" s="9">
        <v>32</v>
      </c>
      <c r="E17" s="4" t="s">
        <v>142</v>
      </c>
    </row>
    <row r="18" spans="1:5" ht="14.25" x14ac:dyDescent="0.45">
      <c r="A18" s="1" t="s">
        <v>113</v>
      </c>
      <c r="B18" s="4" t="s">
        <v>128</v>
      </c>
      <c r="C18" s="4" t="s">
        <v>37</v>
      </c>
      <c r="D18" s="9">
        <v>27</v>
      </c>
      <c r="E18" s="4" t="s">
        <v>143</v>
      </c>
    </row>
    <row r="19" spans="1:5" ht="14.25" x14ac:dyDescent="0.45">
      <c r="A19" s="1" t="s">
        <v>114</v>
      </c>
      <c r="B19" s="4" t="s">
        <v>129</v>
      </c>
      <c r="C19" s="4" t="s">
        <v>32</v>
      </c>
      <c r="D19" s="9">
        <v>42</v>
      </c>
      <c r="E19" s="4" t="s">
        <v>144</v>
      </c>
    </row>
    <row r="20" spans="1:5" ht="14.25" x14ac:dyDescent="0.45">
      <c r="A20" s="1" t="s">
        <v>115</v>
      </c>
      <c r="B20" s="4" t="s">
        <v>130</v>
      </c>
      <c r="C20" s="4" t="s">
        <v>32</v>
      </c>
      <c r="D20" s="9">
        <v>41</v>
      </c>
      <c r="E20" s="4" t="s">
        <v>145</v>
      </c>
    </row>
    <row r="21" spans="1:5" ht="14.25" x14ac:dyDescent="0.45">
      <c r="A21" s="1" t="s">
        <v>116</v>
      </c>
      <c r="B21" s="4" t="s">
        <v>131</v>
      </c>
      <c r="C21" s="4" t="s">
        <v>37</v>
      </c>
      <c r="D21" s="9">
        <v>36</v>
      </c>
      <c r="E21" s="4" t="s">
        <v>146</v>
      </c>
    </row>
    <row r="22" spans="1:5" ht="14.25" x14ac:dyDescent="0.45">
      <c r="A22" s="1" t="s">
        <v>117</v>
      </c>
      <c r="B22" s="4" t="s">
        <v>132</v>
      </c>
      <c r="C22" s="4" t="s">
        <v>32</v>
      </c>
      <c r="D22" s="9">
        <v>50</v>
      </c>
      <c r="E22" s="4" t="s">
        <v>147</v>
      </c>
    </row>
    <row r="23" spans="1:5" ht="14.25" x14ac:dyDescent="0.45">
      <c r="A23" s="1" t="s">
        <v>118</v>
      </c>
      <c r="B23" s="4" t="s">
        <v>133</v>
      </c>
      <c r="C23" s="4" t="s">
        <v>32</v>
      </c>
      <c r="D23" s="9">
        <v>30</v>
      </c>
      <c r="E23" s="4" t="s">
        <v>148</v>
      </c>
    </row>
    <row r="24" spans="1:5" ht="14.25" x14ac:dyDescent="0.45">
      <c r="A24" s="1" t="s">
        <v>119</v>
      </c>
      <c r="B24" s="4" t="s">
        <v>134</v>
      </c>
      <c r="C24" s="4" t="s">
        <v>32</v>
      </c>
      <c r="D24" s="9">
        <v>49</v>
      </c>
      <c r="E24" s="4" t="s">
        <v>149</v>
      </c>
    </row>
    <row r="25" spans="1:5" ht="14.25" x14ac:dyDescent="0.45">
      <c r="A25" s="1" t="s">
        <v>120</v>
      </c>
      <c r="B25" s="4" t="s">
        <v>135</v>
      </c>
      <c r="C25" s="4" t="s">
        <v>37</v>
      </c>
      <c r="D25" s="9">
        <v>43</v>
      </c>
      <c r="E25" s="4" t="s">
        <v>150</v>
      </c>
    </row>
    <row r="26" spans="1:5" ht="14.25" x14ac:dyDescent="0.45">
      <c r="A26" s="1" t="s">
        <v>121</v>
      </c>
      <c r="B26" s="4" t="s">
        <v>136</v>
      </c>
      <c r="C26" s="4" t="s">
        <v>37</v>
      </c>
      <c r="D26" s="9">
        <v>26</v>
      </c>
      <c r="E26" s="4" t="s">
        <v>151</v>
      </c>
    </row>
    <row r="27" spans="1:5" ht="14.25" x14ac:dyDescent="0.45">
      <c r="A27" s="1" t="s">
        <v>56</v>
      </c>
      <c r="B27" s="1" t="s">
        <v>57</v>
      </c>
      <c r="C27" s="1" t="s">
        <v>37</v>
      </c>
      <c r="D27" s="2">
        <v>33</v>
      </c>
      <c r="E27" s="1" t="s">
        <v>58</v>
      </c>
    </row>
    <row r="28" spans="1:5" ht="14.25" x14ac:dyDescent="0.45">
      <c r="A28" s="1" t="s">
        <v>60</v>
      </c>
      <c r="B28" s="1" t="s">
        <v>61</v>
      </c>
      <c r="C28" s="1" t="s">
        <v>37</v>
      </c>
      <c r="D28" s="2">
        <v>29</v>
      </c>
      <c r="E28" s="1" t="s">
        <v>62</v>
      </c>
    </row>
    <row r="29" spans="1:5" ht="14.25" x14ac:dyDescent="0.45">
      <c r="A29" s="1" t="s">
        <v>64</v>
      </c>
      <c r="B29" s="1" t="s">
        <v>65</v>
      </c>
      <c r="C29" s="1" t="s">
        <v>32</v>
      </c>
      <c r="D29" s="2">
        <v>31</v>
      </c>
      <c r="E29" s="1" t="s">
        <v>46</v>
      </c>
    </row>
    <row r="30" spans="1:5" ht="14.25" x14ac:dyDescent="0.45">
      <c r="A30" s="1" t="s">
        <v>67</v>
      </c>
      <c r="B30" s="1" t="s">
        <v>68</v>
      </c>
      <c r="C30" s="1" t="s">
        <v>32</v>
      </c>
      <c r="D30" s="2">
        <v>43</v>
      </c>
      <c r="E30" s="1" t="s">
        <v>69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2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topLeftCell="A55" workbookViewId="0">
      <selection activeCell="I16" sqref="I1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>
        <v>1</v>
      </c>
      <c r="B2" s="1">
        <v>1</v>
      </c>
      <c r="D2" s="5">
        <v>41092</v>
      </c>
      <c r="G2" s="4" t="s">
        <v>80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85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80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85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80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85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80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85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80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85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80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85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81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85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81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85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81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85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81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85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81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85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81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85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211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85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211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85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211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85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211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85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211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85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211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85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80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85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80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85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80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85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80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85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80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85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80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85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80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85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80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85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80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85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80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85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80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85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80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85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80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85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80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85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80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85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80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85</v>
      </c>
    </row>
    <row r="36" spans="1:11" x14ac:dyDescent="0.45">
      <c r="A36">
        <v>35</v>
      </c>
      <c r="B36" s="4">
        <v>23</v>
      </c>
      <c r="D36" s="5">
        <v>43851</v>
      </c>
      <c r="G36" s="4" t="s">
        <v>80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85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80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85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80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85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81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85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81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85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81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85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81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85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81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85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81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85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81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85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81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85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81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85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81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85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81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85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81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85</v>
      </c>
    </row>
    <row r="51" spans="1:11" x14ac:dyDescent="0.45">
      <c r="A51">
        <v>50</v>
      </c>
      <c r="B51" s="4">
        <v>19</v>
      </c>
      <c r="D51" s="5">
        <v>44204</v>
      </c>
      <c r="G51" s="4" t="s">
        <v>81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85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81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85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81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85</v>
      </c>
    </row>
    <row r="54" spans="1:11" x14ac:dyDescent="0.45">
      <c r="A54">
        <v>53</v>
      </c>
      <c r="B54" s="4">
        <v>22</v>
      </c>
      <c r="D54" s="5">
        <v>44422</v>
      </c>
      <c r="G54" s="4" t="s">
        <v>81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85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81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85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81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85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81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85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211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85</v>
      </c>
    </row>
    <row r="59" spans="1:11" x14ac:dyDescent="0.45">
      <c r="A59">
        <v>58</v>
      </c>
      <c r="B59" s="4">
        <v>8</v>
      </c>
      <c r="D59" s="5">
        <v>44312</v>
      </c>
      <c r="G59" s="4" t="s">
        <v>211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85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211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85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211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85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211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85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211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85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211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85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211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85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211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85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211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85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211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85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211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85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211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85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211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85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211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85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211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85</v>
      </c>
    </row>
    <row r="74" spans="1:11" x14ac:dyDescent="0.45">
      <c r="A74">
        <v>73</v>
      </c>
      <c r="B74" s="4">
        <v>23</v>
      </c>
      <c r="D74" s="5">
        <v>44237</v>
      </c>
      <c r="G74" s="4" t="s">
        <v>211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85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211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85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211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C3" sqref="C3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80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85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80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85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80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85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80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222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80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222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80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85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81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85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81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85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81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222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81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85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81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222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81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85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80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85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80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85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80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85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80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85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80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222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80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85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80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85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80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85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10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80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85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80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85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80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85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80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85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80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85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80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85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80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85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80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85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80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85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80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85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80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85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80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85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80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85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80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85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80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85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80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85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80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85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80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85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80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85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80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85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80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85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80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85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80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85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80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85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80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85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80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85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80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85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80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85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81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85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81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85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81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85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81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85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81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85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81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85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81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85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81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85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81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85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81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85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81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85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81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213</v>
      </c>
      <c r="B1" s="4" t="s">
        <v>83</v>
      </c>
      <c r="C1" s="4" t="s">
        <v>84</v>
      </c>
      <c r="D1" s="4" t="s">
        <v>106</v>
      </c>
    </row>
    <row r="2" spans="1:4" x14ac:dyDescent="0.45">
      <c r="A2" s="5">
        <v>44926</v>
      </c>
      <c r="B2" s="4" t="s">
        <v>80</v>
      </c>
      <c r="C2" s="4" t="s">
        <v>80</v>
      </c>
      <c r="D2">
        <v>1</v>
      </c>
    </row>
    <row r="3" spans="1:4" x14ac:dyDescent="0.45">
      <c r="A3" s="5">
        <v>44926</v>
      </c>
      <c r="B3" s="4" t="s">
        <v>81</v>
      </c>
      <c r="C3" s="4" t="s">
        <v>80</v>
      </c>
      <c r="D3">
        <v>23500</v>
      </c>
    </row>
    <row r="4" spans="1:4" x14ac:dyDescent="0.45">
      <c r="A4" s="5">
        <v>44926</v>
      </c>
      <c r="B4" s="13" t="s">
        <v>211</v>
      </c>
      <c r="C4" s="4" t="s">
        <v>80</v>
      </c>
      <c r="D4">
        <v>26071.69</v>
      </c>
    </row>
    <row r="5" spans="1:4" x14ac:dyDescent="0.45">
      <c r="A5" s="5">
        <v>44926</v>
      </c>
      <c r="B5" s="14" t="s">
        <v>214</v>
      </c>
      <c r="C5" s="4" t="s">
        <v>80</v>
      </c>
      <c r="D5">
        <v>22035.58</v>
      </c>
    </row>
    <row r="6" spans="1:4" x14ac:dyDescent="0.45">
      <c r="A6" s="5">
        <v>44926</v>
      </c>
      <c r="B6" s="14" t="s">
        <v>215</v>
      </c>
      <c r="C6" s="4" t="s">
        <v>80</v>
      </c>
      <c r="D6">
        <v>30379</v>
      </c>
    </row>
    <row r="7" spans="1:4" x14ac:dyDescent="0.45">
      <c r="A7" s="5">
        <v>44926</v>
      </c>
      <c r="B7" s="14" t="s">
        <v>82</v>
      </c>
      <c r="C7" s="4" t="s">
        <v>80</v>
      </c>
      <c r="D7">
        <v>16271</v>
      </c>
    </row>
    <row r="8" spans="1:4" x14ac:dyDescent="0.45">
      <c r="A8" s="5">
        <v>44926</v>
      </c>
      <c r="B8" s="14" t="s">
        <v>216</v>
      </c>
      <c r="C8" s="4" t="s">
        <v>80</v>
      </c>
      <c r="D8">
        <v>191</v>
      </c>
    </row>
    <row r="9" spans="1:4" x14ac:dyDescent="0.45">
      <c r="A9" s="5">
        <v>44926</v>
      </c>
      <c r="B9" s="14" t="s">
        <v>217</v>
      </c>
      <c r="C9" s="4" t="s">
        <v>80</v>
      </c>
      <c r="D9">
        <v>23032.799999999999</v>
      </c>
    </row>
    <row r="10" spans="1:4" x14ac:dyDescent="0.45">
      <c r="A10" s="5">
        <v>44926</v>
      </c>
      <c r="B10" s="14" t="s">
        <v>218</v>
      </c>
      <c r="C10" s="4" t="s">
        <v>80</v>
      </c>
      <c r="D10">
        <v>3416.69</v>
      </c>
    </row>
    <row r="11" spans="1:4" x14ac:dyDescent="0.45">
      <c r="A11" s="5">
        <v>44926</v>
      </c>
      <c r="B11" s="14" t="s">
        <v>219</v>
      </c>
      <c r="C11" s="4" t="s">
        <v>80</v>
      </c>
      <c r="D11">
        <v>2576.69</v>
      </c>
    </row>
    <row r="12" spans="1:4" x14ac:dyDescent="0.45">
      <c r="A12" s="5">
        <v>44926</v>
      </c>
      <c r="B12" s="14" t="s">
        <v>220</v>
      </c>
      <c r="C12" s="4" t="s">
        <v>80</v>
      </c>
      <c r="D12">
        <v>18.89</v>
      </c>
    </row>
    <row r="13" spans="1:4" x14ac:dyDescent="0.45">
      <c r="A13" s="5">
        <v>44926</v>
      </c>
      <c r="B13" s="14" t="s">
        <v>221</v>
      </c>
      <c r="C13" s="4" t="s">
        <v>80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213</v>
      </c>
      <c r="B1" t="s">
        <v>75</v>
      </c>
      <c r="C1" t="s">
        <v>207</v>
      </c>
      <c r="D1" t="s">
        <v>208</v>
      </c>
      <c r="E1" t="s">
        <v>3</v>
      </c>
      <c r="F1" s="6" t="s">
        <v>78</v>
      </c>
    </row>
    <row r="2" spans="1:6" x14ac:dyDescent="0.45">
      <c r="A2" s="5">
        <v>44926</v>
      </c>
      <c r="B2" t="s">
        <v>80</v>
      </c>
      <c r="C2" t="s">
        <v>209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80</v>
      </c>
      <c r="C3" t="s">
        <v>209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80</v>
      </c>
      <c r="C4" t="s">
        <v>209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80</v>
      </c>
      <c r="C5" t="s">
        <v>209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80</v>
      </c>
      <c r="C6" t="s">
        <v>209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80</v>
      </c>
      <c r="C7" t="s">
        <v>209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80</v>
      </c>
      <c r="C8" t="s">
        <v>209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80</v>
      </c>
      <c r="C9" t="s">
        <v>209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80</v>
      </c>
      <c r="C10" t="s">
        <v>209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80</v>
      </c>
      <c r="C11" t="s">
        <v>209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80</v>
      </c>
      <c r="C12" t="s">
        <v>209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80</v>
      </c>
      <c r="C13" t="s">
        <v>209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80</v>
      </c>
      <c r="C14" t="s">
        <v>209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80</v>
      </c>
      <c r="C15" t="s">
        <v>209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80</v>
      </c>
      <c r="C16" t="s">
        <v>209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80</v>
      </c>
      <c r="C17" t="s">
        <v>209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80</v>
      </c>
      <c r="C18" t="s">
        <v>209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80</v>
      </c>
      <c r="C19" t="s">
        <v>209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80</v>
      </c>
      <c r="C20" t="s">
        <v>209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80</v>
      </c>
      <c r="C21" t="s">
        <v>209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80</v>
      </c>
      <c r="C22" t="s">
        <v>209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80</v>
      </c>
      <c r="C23" t="s">
        <v>209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80</v>
      </c>
      <c r="C24" t="s">
        <v>209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80</v>
      </c>
      <c r="C25" t="s">
        <v>209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80</v>
      </c>
      <c r="C26" t="s">
        <v>209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80</v>
      </c>
      <c r="C27" t="s">
        <v>209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80</v>
      </c>
      <c r="C28" t="s">
        <v>209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80</v>
      </c>
      <c r="C29" t="s">
        <v>209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80</v>
      </c>
      <c r="C30" t="s">
        <v>209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80</v>
      </c>
      <c r="C31" t="s">
        <v>209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80</v>
      </c>
      <c r="C32" t="s">
        <v>209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80</v>
      </c>
      <c r="C33" t="s">
        <v>209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80</v>
      </c>
      <c r="C34" t="s">
        <v>209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80</v>
      </c>
      <c r="C35" t="s">
        <v>209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80</v>
      </c>
      <c r="C36" t="s">
        <v>209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80</v>
      </c>
      <c r="C37" t="s">
        <v>209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80</v>
      </c>
      <c r="C38" t="s">
        <v>209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80</v>
      </c>
      <c r="C39" t="s">
        <v>209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80</v>
      </c>
      <c r="C40" t="s">
        <v>209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80</v>
      </c>
      <c r="C41" t="s">
        <v>209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80</v>
      </c>
      <c r="C42" t="s">
        <v>209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80</v>
      </c>
      <c r="C43" t="s">
        <v>209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81</v>
      </c>
      <c r="C44" t="s">
        <v>209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81</v>
      </c>
      <c r="C45" t="s">
        <v>209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81</v>
      </c>
      <c r="C46" t="s">
        <v>209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81</v>
      </c>
      <c r="C47" t="s">
        <v>209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81</v>
      </c>
      <c r="C48" t="s">
        <v>209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81</v>
      </c>
      <c r="C49" t="s">
        <v>209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81</v>
      </c>
      <c r="C50" t="s">
        <v>209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81</v>
      </c>
      <c r="C51" t="s">
        <v>209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81</v>
      </c>
      <c r="C52" t="s">
        <v>209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81</v>
      </c>
      <c r="C53" t="s">
        <v>209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81</v>
      </c>
      <c r="C54" t="s">
        <v>209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81</v>
      </c>
      <c r="C55" t="s">
        <v>209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81</v>
      </c>
      <c r="C56" t="s">
        <v>209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81</v>
      </c>
      <c r="C57" t="s">
        <v>209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81</v>
      </c>
      <c r="C58" t="s">
        <v>209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81</v>
      </c>
      <c r="C59" t="s">
        <v>209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81</v>
      </c>
      <c r="C60" t="s">
        <v>209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81</v>
      </c>
      <c r="C61" t="s">
        <v>209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81</v>
      </c>
      <c r="C62" t="s">
        <v>209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81</v>
      </c>
      <c r="C63" t="s">
        <v>209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81</v>
      </c>
      <c r="C64" t="s">
        <v>209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81</v>
      </c>
      <c r="C65" t="s">
        <v>209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81</v>
      </c>
      <c r="C66" t="s">
        <v>209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81</v>
      </c>
      <c r="C67" t="s">
        <v>209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81</v>
      </c>
      <c r="C68" t="s">
        <v>209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81</v>
      </c>
      <c r="C69" t="s">
        <v>209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81</v>
      </c>
      <c r="C70" t="s">
        <v>209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81</v>
      </c>
      <c r="C71" t="s">
        <v>209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81</v>
      </c>
      <c r="C72" t="s">
        <v>209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81</v>
      </c>
      <c r="C73" t="s">
        <v>209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81</v>
      </c>
      <c r="C74" t="s">
        <v>209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81</v>
      </c>
      <c r="C75" t="s">
        <v>209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81</v>
      </c>
      <c r="C76" t="s">
        <v>209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81</v>
      </c>
      <c r="C77" t="s">
        <v>209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81</v>
      </c>
      <c r="C78" t="s">
        <v>209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81</v>
      </c>
      <c r="C79" t="s">
        <v>209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81</v>
      </c>
      <c r="C80" t="s">
        <v>209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81</v>
      </c>
      <c r="C81" t="s">
        <v>209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81</v>
      </c>
      <c r="C82" t="s">
        <v>209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81</v>
      </c>
      <c r="C83" t="s">
        <v>209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81</v>
      </c>
      <c r="C84" t="s">
        <v>209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81</v>
      </c>
      <c r="C85" t="s">
        <v>209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80</v>
      </c>
      <c r="C86" s="12" t="s">
        <v>210</v>
      </c>
      <c r="D86">
        <v>3</v>
      </c>
      <c r="F86" s="6">
        <v>0.05</v>
      </c>
    </row>
    <row r="87" spans="1:6" x14ac:dyDescent="0.45">
      <c r="A87" s="5">
        <v>44926</v>
      </c>
      <c r="B87" s="12" t="s">
        <v>80</v>
      </c>
      <c r="C87" s="12" t="s">
        <v>210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80</v>
      </c>
      <c r="C88" s="12" t="s">
        <v>210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80</v>
      </c>
      <c r="C89" s="12" t="s">
        <v>210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80</v>
      </c>
      <c r="C90" s="12" t="s">
        <v>210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80</v>
      </c>
      <c r="C91" s="12" t="s">
        <v>210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80</v>
      </c>
      <c r="C92" s="12" t="s">
        <v>210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80</v>
      </c>
      <c r="C93" s="12" t="s">
        <v>210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80</v>
      </c>
      <c r="C94" s="12" t="s">
        <v>210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80</v>
      </c>
      <c r="C95" s="12" t="s">
        <v>210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81</v>
      </c>
      <c r="C96" s="12" t="s">
        <v>210</v>
      </c>
      <c r="D96">
        <v>3</v>
      </c>
      <c r="F96" s="6">
        <v>0</v>
      </c>
    </row>
    <row r="97" spans="1:6" x14ac:dyDescent="0.45">
      <c r="A97" s="5">
        <v>44926</v>
      </c>
      <c r="B97" s="12" t="s">
        <v>81</v>
      </c>
      <c r="C97" s="12" t="s">
        <v>210</v>
      </c>
      <c r="D97">
        <v>6</v>
      </c>
      <c r="F97" s="6">
        <v>0</v>
      </c>
    </row>
    <row r="98" spans="1:6" x14ac:dyDescent="0.45">
      <c r="A98" s="5">
        <v>44926</v>
      </c>
      <c r="B98" s="12" t="s">
        <v>81</v>
      </c>
      <c r="C98" s="12" t="s">
        <v>210</v>
      </c>
      <c r="D98">
        <v>9</v>
      </c>
      <c r="F98" s="6">
        <v>0</v>
      </c>
    </row>
    <row r="99" spans="1:6" x14ac:dyDescent="0.45">
      <c r="A99" s="5">
        <v>44926</v>
      </c>
      <c r="B99" s="12" t="s">
        <v>81</v>
      </c>
      <c r="C99" s="12" t="s">
        <v>210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81</v>
      </c>
      <c r="C100" s="12" t="s">
        <v>210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81</v>
      </c>
      <c r="C101" s="12" t="s">
        <v>210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81</v>
      </c>
      <c r="C102" s="12" t="s">
        <v>210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81</v>
      </c>
      <c r="C103" s="12" t="s">
        <v>210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81</v>
      </c>
      <c r="C104" s="12" t="s">
        <v>210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81</v>
      </c>
      <c r="C105" s="12" t="s">
        <v>210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211</v>
      </c>
      <c r="C106" s="12" t="s">
        <v>210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211</v>
      </c>
      <c r="C107" s="12" t="s">
        <v>210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211</v>
      </c>
      <c r="C108" s="12" t="s">
        <v>210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211</v>
      </c>
      <c r="C109" s="12" t="s">
        <v>210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211</v>
      </c>
      <c r="C110" s="12" t="s">
        <v>210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211</v>
      </c>
      <c r="C111" s="12" t="s">
        <v>210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211</v>
      </c>
      <c r="C112" s="12" t="s">
        <v>210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211</v>
      </c>
      <c r="C113" s="12" t="s">
        <v>210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211</v>
      </c>
      <c r="C114" s="12" t="s">
        <v>210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211</v>
      </c>
      <c r="C115" s="12" t="s">
        <v>210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80</v>
      </c>
      <c r="C116" s="12" t="s">
        <v>212</v>
      </c>
      <c r="F116" s="6">
        <v>5.0000000000000001E-3</v>
      </c>
    </row>
    <row r="117" spans="1:6" x14ac:dyDescent="0.45">
      <c r="A117" s="5">
        <v>44926</v>
      </c>
      <c r="B117" s="12" t="s">
        <v>81</v>
      </c>
      <c r="C117" s="12" t="s">
        <v>212</v>
      </c>
      <c r="F117" s="6">
        <v>0</v>
      </c>
    </row>
    <row r="118" spans="1:6" x14ac:dyDescent="0.45">
      <c r="A118" s="5">
        <v>44926</v>
      </c>
      <c r="B118" s="12" t="s">
        <v>211</v>
      </c>
      <c r="C118" s="12" t="s">
        <v>212</v>
      </c>
      <c r="F118" s="6">
        <v>4.0000000000000001E-3</v>
      </c>
    </row>
    <row r="119" spans="1:6" x14ac:dyDescent="0.45">
      <c r="A119" s="5">
        <v>44926</v>
      </c>
      <c r="B119" s="14" t="s">
        <v>214</v>
      </c>
      <c r="C119" s="12" t="s">
        <v>212</v>
      </c>
      <c r="F119" s="6">
        <v>1E-3</v>
      </c>
    </row>
    <row r="120" spans="1:6" x14ac:dyDescent="0.45">
      <c r="A120" s="5">
        <v>44926</v>
      </c>
      <c r="B120" s="14" t="s">
        <v>215</v>
      </c>
      <c r="C120" s="12" t="s">
        <v>212</v>
      </c>
      <c r="F120" s="6">
        <v>1E-3</v>
      </c>
    </row>
    <row r="121" spans="1:6" x14ac:dyDescent="0.45">
      <c r="A121" s="5">
        <v>44926</v>
      </c>
      <c r="B121" s="14" t="s">
        <v>82</v>
      </c>
      <c r="C121" s="12" t="s">
        <v>212</v>
      </c>
      <c r="F121" s="6">
        <v>1E-3</v>
      </c>
    </row>
    <row r="122" spans="1:6" x14ac:dyDescent="0.45">
      <c r="A122" s="5">
        <v>44926</v>
      </c>
      <c r="B122" s="14" t="s">
        <v>216</v>
      </c>
      <c r="C122" s="12" t="s">
        <v>212</v>
      </c>
      <c r="F122" s="6">
        <v>1E-3</v>
      </c>
    </row>
    <row r="123" spans="1:6" x14ac:dyDescent="0.45">
      <c r="A123" s="5">
        <v>44926</v>
      </c>
      <c r="B123" s="14" t="s">
        <v>217</v>
      </c>
      <c r="C123" s="12" t="s">
        <v>212</v>
      </c>
      <c r="F123" s="6">
        <v>2E-3</v>
      </c>
    </row>
    <row r="124" spans="1:6" x14ac:dyDescent="0.45">
      <c r="A124" s="5">
        <v>44926</v>
      </c>
      <c r="B124" s="14" t="s">
        <v>218</v>
      </c>
      <c r="C124" s="12" t="s">
        <v>212</v>
      </c>
      <c r="F124" s="6">
        <v>4.0000000000000001E-3</v>
      </c>
    </row>
    <row r="125" spans="1:6" x14ac:dyDescent="0.45">
      <c r="A125" s="5">
        <v>44926</v>
      </c>
      <c r="B125" s="14" t="s">
        <v>219</v>
      </c>
      <c r="C125" s="12" t="s">
        <v>212</v>
      </c>
      <c r="F125" s="6">
        <v>3.0000000000000001E-3</v>
      </c>
    </row>
    <row r="126" spans="1:6" x14ac:dyDescent="0.45">
      <c r="A126" s="5">
        <v>44926</v>
      </c>
      <c r="B126" s="14" t="s">
        <v>220</v>
      </c>
      <c r="C126" s="12" t="s">
        <v>212</v>
      </c>
      <c r="F126" s="6">
        <v>3.0000000000000001E-3</v>
      </c>
    </row>
    <row r="127" spans="1:6" x14ac:dyDescent="0.45">
      <c r="A127" s="5">
        <v>44926</v>
      </c>
      <c r="B127" s="14" t="s">
        <v>221</v>
      </c>
      <c r="C127" s="12" t="s">
        <v>212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2023-05-13T10:08:05Z</dcterms:modified>
</cp:coreProperties>
</file>