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final_files/P_VaaT_Supporting_Document_Q2.1/P_VaaT_Supporting_Document_Train_Models/"/>
    </mc:Choice>
  </mc:AlternateContent>
  <xr:revisionPtr revIDLastSave="0" documentId="13_ncr:1_{2DF437CC-059E-2741-B168-40BC846E754C}" xr6:coauthVersionLast="47" xr6:coauthVersionMax="47" xr10:uidLastSave="{00000000-0000-0000-0000-000000000000}"/>
  <bookViews>
    <workbookView xWindow="0" yWindow="500" windowWidth="28800" windowHeight="17500" tabRatio="871" xr2:uid="{00000000-000D-0000-FFFF-FFFF00000000}"/>
  </bookViews>
  <sheets>
    <sheet name="Sinusodial Curve Analysis" sheetId="9" r:id="rId1"/>
    <sheet name="Export to Forecast_Sin.csv " sheetId="32" r:id="rId2"/>
    <sheet name="Historical Demand Graph" sheetId="29" r:id="rId3"/>
    <sheet name="Seasonality Analysis Graph" sheetId="30" r:id="rId4"/>
    <sheet name="Sinusoidal Curve-Fitting Graph" sheetId="31" r:id="rId5"/>
  </sheets>
  <definedNames>
    <definedName name="solver_adj" localSheetId="0" hidden="1">'Sinusodial Curve Analysis'!$L$8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'Sinusodial Curve Analysis'!$L$10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1" i="32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L7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2" i="9"/>
  <c r="H8" i="9"/>
  <c r="N20" i="9"/>
  <c r="N18" i="9"/>
  <c r="N17" i="9"/>
  <c r="L20" i="9"/>
  <c r="L19" i="9"/>
  <c r="L16" i="9"/>
  <c r="L17" i="9"/>
  <c r="L18" i="9"/>
  <c r="N21" i="9" l="1"/>
  <c r="H184" i="9"/>
  <c r="H179" i="9"/>
  <c r="H174" i="9"/>
  <c r="H168" i="9"/>
  <c r="H163" i="9"/>
  <c r="H158" i="9"/>
  <c r="H152" i="9"/>
  <c r="H147" i="9"/>
  <c r="H142" i="9"/>
  <c r="H136" i="9"/>
  <c r="H131" i="9"/>
  <c r="H126" i="9"/>
  <c r="H120" i="9"/>
  <c r="H115" i="9"/>
  <c r="H110" i="9"/>
  <c r="H104" i="9"/>
  <c r="H99" i="9"/>
  <c r="H94" i="9"/>
  <c r="H87" i="9"/>
  <c r="H72" i="9"/>
  <c r="H56" i="9"/>
  <c r="H40" i="9"/>
  <c r="H24" i="9"/>
  <c r="H5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H133" i="9"/>
  <c r="H137" i="9"/>
  <c r="H141" i="9"/>
  <c r="H145" i="9"/>
  <c r="H149" i="9"/>
  <c r="H153" i="9"/>
  <c r="H157" i="9"/>
  <c r="H161" i="9"/>
  <c r="H165" i="9"/>
  <c r="H169" i="9"/>
  <c r="H173" i="9"/>
  <c r="H177" i="9"/>
  <c r="H181" i="9"/>
  <c r="H6" i="9"/>
  <c r="H10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3" i="9"/>
  <c r="H7" i="9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183" i="9"/>
  <c r="H178" i="9"/>
  <c r="H172" i="9"/>
  <c r="H167" i="9"/>
  <c r="H162" i="9"/>
  <c r="H156" i="9"/>
  <c r="H151" i="9"/>
  <c r="H146" i="9"/>
  <c r="H140" i="9"/>
  <c r="H135" i="9"/>
  <c r="H130" i="9"/>
  <c r="H124" i="9"/>
  <c r="H119" i="9"/>
  <c r="H114" i="9"/>
  <c r="H108" i="9"/>
  <c r="H103" i="9"/>
  <c r="H98" i="9"/>
  <c r="H92" i="9"/>
  <c r="H84" i="9"/>
  <c r="H68" i="9"/>
  <c r="H52" i="9"/>
  <c r="H36" i="9"/>
  <c r="H20" i="9"/>
  <c r="H4" i="9"/>
  <c r="H2" i="9"/>
  <c r="H182" i="9"/>
  <c r="H176" i="9"/>
  <c r="H171" i="9"/>
  <c r="H166" i="9"/>
  <c r="H160" i="9"/>
  <c r="H155" i="9"/>
  <c r="H150" i="9"/>
  <c r="H144" i="9"/>
  <c r="H139" i="9"/>
  <c r="H134" i="9"/>
  <c r="H128" i="9"/>
  <c r="H123" i="9"/>
  <c r="H118" i="9"/>
  <c r="H112" i="9"/>
  <c r="H107" i="9"/>
  <c r="H102" i="9"/>
  <c r="H96" i="9"/>
  <c r="H91" i="9"/>
  <c r="H80" i="9"/>
  <c r="H64" i="9"/>
  <c r="H48" i="9"/>
  <c r="H32" i="9"/>
  <c r="H16" i="9"/>
  <c r="H180" i="9"/>
  <c r="H175" i="9"/>
  <c r="H170" i="9"/>
  <c r="H164" i="9"/>
  <c r="H159" i="9"/>
  <c r="H154" i="9"/>
  <c r="H148" i="9"/>
  <c r="H143" i="9"/>
  <c r="H138" i="9"/>
  <c r="H132" i="9"/>
  <c r="H127" i="9"/>
  <c r="H122" i="9"/>
  <c r="H116" i="9"/>
  <c r="H111" i="9"/>
  <c r="H106" i="9"/>
  <c r="H100" i="9"/>
  <c r="H95" i="9"/>
  <c r="H88" i="9"/>
  <c r="H76" i="9"/>
  <c r="H60" i="9"/>
  <c r="H44" i="9"/>
  <c r="H28" i="9"/>
  <c r="H12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I104" i="9"/>
  <c r="I108" i="9"/>
  <c r="I112" i="9"/>
  <c r="I116" i="9"/>
  <c r="I120" i="9"/>
  <c r="I124" i="9"/>
  <c r="I128" i="9"/>
  <c r="I132" i="9"/>
  <c r="I136" i="9"/>
  <c r="I140" i="9"/>
  <c r="I144" i="9"/>
  <c r="I148" i="9"/>
  <c r="I152" i="9"/>
  <c r="I156" i="9"/>
  <c r="I160" i="9"/>
  <c r="I164" i="9"/>
  <c r="I168" i="9"/>
  <c r="I172" i="9"/>
  <c r="I176" i="9"/>
  <c r="I180" i="9"/>
  <c r="I184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133" i="9"/>
  <c r="I137" i="9"/>
  <c r="I141" i="9"/>
  <c r="I145" i="9"/>
  <c r="I149" i="9"/>
  <c r="I153" i="9"/>
  <c r="I157" i="9"/>
  <c r="I161" i="9"/>
  <c r="I165" i="9"/>
  <c r="I169" i="9"/>
  <c r="I173" i="9"/>
  <c r="I177" i="9"/>
  <c r="I181" i="9"/>
  <c r="I7" i="9"/>
  <c r="I15" i="9"/>
  <c r="I23" i="9"/>
  <c r="I31" i="9"/>
  <c r="I39" i="9"/>
  <c r="I47" i="9"/>
  <c r="I55" i="9"/>
  <c r="I63" i="9"/>
  <c r="I71" i="9"/>
  <c r="I79" i="9"/>
  <c r="I87" i="9"/>
  <c r="I95" i="9"/>
  <c r="I103" i="9"/>
  <c r="I111" i="9"/>
  <c r="I119" i="9"/>
  <c r="I127" i="9"/>
  <c r="I135" i="9"/>
  <c r="I143" i="9"/>
  <c r="I151" i="9"/>
  <c r="I159" i="9"/>
  <c r="I167" i="9"/>
  <c r="I175" i="9"/>
  <c r="I183" i="9"/>
  <c r="I10" i="9"/>
  <c r="I18" i="9"/>
  <c r="I26" i="9"/>
  <c r="I34" i="9"/>
  <c r="I42" i="9"/>
  <c r="I50" i="9"/>
  <c r="I58" i="9"/>
  <c r="I66" i="9"/>
  <c r="I74" i="9"/>
  <c r="I82" i="9"/>
  <c r="I90" i="9"/>
  <c r="I98" i="9"/>
  <c r="I106" i="9"/>
  <c r="I114" i="9"/>
  <c r="I122" i="9"/>
  <c r="I130" i="9"/>
  <c r="I138" i="9"/>
  <c r="I146" i="9"/>
  <c r="I154" i="9"/>
  <c r="I162" i="9"/>
  <c r="I170" i="9"/>
  <c r="I178" i="9"/>
  <c r="I2" i="9"/>
  <c r="I3" i="9"/>
  <c r="I11" i="9"/>
  <c r="I19" i="9"/>
  <c r="I27" i="9"/>
  <c r="I35" i="9"/>
  <c r="I43" i="9"/>
  <c r="I51" i="9"/>
  <c r="I59" i="9"/>
  <c r="I67" i="9"/>
  <c r="I75" i="9"/>
  <c r="I83" i="9"/>
  <c r="I91" i="9"/>
  <c r="I99" i="9"/>
  <c r="I107" i="9"/>
  <c r="I115" i="9"/>
  <c r="I123" i="9"/>
  <c r="I131" i="9"/>
  <c r="I139" i="9"/>
  <c r="I147" i="9"/>
  <c r="I155" i="9"/>
  <c r="I163" i="9"/>
  <c r="I171" i="9"/>
  <c r="I179" i="9"/>
  <c r="I22" i="9"/>
  <c r="I54" i="9"/>
  <c r="I86" i="9"/>
  <c r="I118" i="9"/>
  <c r="I150" i="9"/>
  <c r="I182" i="9"/>
  <c r="I30" i="9"/>
  <c r="I62" i="9"/>
  <c r="I94" i="9"/>
  <c r="I126" i="9"/>
  <c r="I158" i="9"/>
  <c r="I6" i="9"/>
  <c r="I38" i="9"/>
  <c r="I70" i="9"/>
  <c r="I102" i="9"/>
  <c r="I134" i="9"/>
  <c r="I166" i="9"/>
  <c r="I174" i="9"/>
  <c r="I142" i="9"/>
  <c r="I14" i="9"/>
  <c r="I46" i="9"/>
  <c r="I110" i="9"/>
  <c r="I78" i="9"/>
  <c r="G175" i="9"/>
  <c r="G163" i="9"/>
  <c r="G155" i="9"/>
  <c r="G143" i="9"/>
  <c r="G131" i="9"/>
  <c r="G123" i="9"/>
  <c r="G111" i="9"/>
  <c r="G99" i="9"/>
  <c r="G83" i="9"/>
  <c r="G183" i="9"/>
  <c r="G167" i="9"/>
  <c r="G151" i="9"/>
  <c r="G135" i="9"/>
  <c r="G119" i="9"/>
  <c r="G107" i="9"/>
  <c r="G95" i="9"/>
  <c r="G87" i="9"/>
  <c r="G75" i="9"/>
  <c r="G67" i="9"/>
  <c r="G63" i="9"/>
  <c r="G59" i="9"/>
  <c r="G55" i="9"/>
  <c r="G47" i="9"/>
  <c r="G43" i="9"/>
  <c r="G39" i="9"/>
  <c r="G35" i="9"/>
  <c r="G31" i="9"/>
  <c r="G27" i="9"/>
  <c r="G23" i="9"/>
  <c r="G19" i="9"/>
  <c r="G15" i="9"/>
  <c r="G11" i="9"/>
  <c r="G7" i="9"/>
  <c r="G3" i="9"/>
  <c r="G179" i="9"/>
  <c r="G171" i="9"/>
  <c r="G159" i="9"/>
  <c r="G147" i="9"/>
  <c r="G139" i="9"/>
  <c r="G127" i="9"/>
  <c r="G115" i="9"/>
  <c r="G103" i="9"/>
  <c r="G91" i="9"/>
  <c r="G79" i="9"/>
  <c r="G71" i="9"/>
  <c r="G51" i="9"/>
  <c r="G184" i="9"/>
  <c r="G180" i="9"/>
  <c r="G176" i="9"/>
  <c r="G172" i="9"/>
  <c r="G168" i="9"/>
  <c r="G164" i="9"/>
  <c r="G160" i="9"/>
  <c r="G156" i="9"/>
  <c r="G152" i="9"/>
  <c r="G148" i="9"/>
  <c r="G144" i="9"/>
  <c r="G140" i="9"/>
  <c r="G136" i="9"/>
  <c r="G132" i="9"/>
  <c r="G128" i="9"/>
  <c r="G124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64" i="9"/>
  <c r="G60" i="9"/>
  <c r="G56" i="9"/>
  <c r="G52" i="9"/>
  <c r="G48" i="9"/>
  <c r="G44" i="9"/>
  <c r="G40" i="9"/>
  <c r="G36" i="9"/>
  <c r="G32" i="9"/>
  <c r="G28" i="9"/>
  <c r="G24" i="9"/>
  <c r="G20" i="9"/>
  <c r="G16" i="9"/>
  <c r="G12" i="9"/>
  <c r="G8" i="9"/>
  <c r="G4" i="9"/>
  <c r="G182" i="9"/>
  <c r="G178" i="9"/>
  <c r="G174" i="9"/>
  <c r="G170" i="9"/>
  <c r="G166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G6" i="9"/>
  <c r="G2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G5" i="9"/>
  <c r="G162" i="9"/>
  <c r="G106" i="9"/>
  <c r="G120" i="9"/>
  <c r="L10" i="9" l="1"/>
  <c r="O19" i="9"/>
  <c r="P19" i="9" s="1"/>
  <c r="O17" i="9"/>
  <c r="P17" i="9" s="1"/>
  <c r="O20" i="9"/>
  <c r="P20" i="9" s="1"/>
  <c r="O18" i="9"/>
  <c r="P18" i="9" s="1"/>
  <c r="O16" i="9"/>
  <c r="P16" i="9" s="1"/>
  <c r="O21" i="9" l="1"/>
</calcChain>
</file>

<file path=xl/sharedStrings.xml><?xml version="1.0" encoding="utf-8"?>
<sst xmlns="http://schemas.openxmlformats.org/spreadsheetml/2006/main" count="293" uniqueCount="289">
  <si>
    <t>Workweek</t>
  </si>
  <si>
    <t>Product A (historical)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</si>
  <si>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</si>
  <si>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</si>
  <si>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</si>
  <si>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</si>
  <si>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</si>
  <si>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</si>
  <si>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</si>
  <si>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</si>
  <si>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</si>
  <si>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</si>
  <si>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</si>
  <si>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</si>
  <si>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</si>
  <si>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</si>
  <si>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</si>
  <si>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</si>
  <si>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</si>
  <si>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</si>
  <si>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</si>
  <si>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</si>
  <si>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</si>
  <si>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</si>
  <si>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</si>
  <si>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</si>
  <si>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</si>
  <si>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</si>
  <si>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</si>
  <si>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</si>
  <si>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</si>
  <si>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</si>
  <si>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</si>
  <si>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</si>
  <si>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</si>
  <si>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</si>
  <si>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</si>
  <si>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</si>
  <si>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</si>
  <si>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</si>
  <si>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</si>
  <si>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</si>
  <si>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</si>
  <si>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</si>
  <si>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</si>
  <si>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</si>
  <si>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</si>
  <si>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</si>
  <si>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</si>
  <si>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</si>
  <si>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</si>
  <si>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</si>
  <si>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</si>
  <si>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</si>
  <si>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</si>
  <si>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</si>
  <si>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</si>
  <si>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</si>
  <si>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</si>
  <si>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</si>
  <si>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</si>
  <si>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</si>
  <si>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</si>
  <si>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</si>
  <si>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</si>
  <si>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</si>
  <si>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</si>
  <si>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</si>
  <si>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</si>
  <si>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</si>
  <si>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</si>
  <si>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</si>
  <si>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</si>
  <si>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</si>
  <si>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</si>
  <si>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</si>
  <si>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</si>
  <si>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</si>
  <si>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</si>
  <si>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</si>
  <si>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</si>
  <si>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</si>
  <si>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</si>
  <si>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</si>
  <si>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</si>
  <si>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</si>
  <si>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</si>
  <si>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</si>
  <si>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</si>
  <si>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</si>
  <si>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</si>
  <si>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</si>
  <si>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</si>
  <si>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</si>
  <si>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</si>
  <si>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</si>
  <si>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</si>
  <si>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</si>
  <si>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</si>
  <si>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</si>
  <si>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</si>
  <si>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</si>
  <si>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</si>
  <si>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</si>
  <si>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</si>
  <si>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</si>
  <si>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</si>
  <si>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</si>
  <si>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</si>
  <si>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</si>
  <si>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</si>
  <si>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</si>
  <si>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</si>
  <si>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</si>
  <si>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</si>
  <si>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</si>
  <si>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</si>
  <si>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</si>
  <si>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</si>
  <si>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</si>
  <si>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</si>
  <si>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</si>
  <si>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</si>
  <si>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</si>
  <si>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</si>
  <si>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</si>
  <si>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</si>
  <si>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</si>
  <si>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</si>
  <si>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</si>
  <si>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</si>
  <si>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</si>
  <si>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</si>
  <si>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</si>
  <si>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</si>
  <si>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</si>
  <si>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</si>
  <si>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</si>
  <si>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</si>
  <si>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</si>
  <si>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</si>
  <si>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</si>
  <si>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</si>
  <si>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</si>
  <si>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</si>
  <si>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</si>
  <si>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</si>
  <si>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</si>
  <si>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</si>
  <si>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</si>
  <si>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</si>
  <si>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</si>
  <si>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</si>
  <si>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</si>
  <si>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</si>
  <si>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</si>
  <si>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</si>
  <si>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</si>
  <si>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</si>
  <si>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</si>
  <si>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</si>
  <si>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</si>
  <si>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</si>
  <si>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</si>
  <si>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</si>
  <si>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</si>
  <si>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</si>
  <si>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</si>
  <si>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</si>
  <si>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</si>
  <si>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</si>
  <si>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</si>
  <si>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</si>
  <si>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</si>
  <si>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</si>
  <si>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</si>
  <si>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</si>
  <si>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</si>
  <si>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</si>
  <si>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</si>
  <si>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</si>
  <si>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</si>
  <si>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</si>
  <si>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</si>
  <si>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</si>
  <si>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</si>
  <si>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</si>
  <si>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</si>
  <si>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</si>
  <si>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</si>
  <si>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</si>
  <si>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</si>
  <si>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</si>
  <si>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</si>
  <si>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</si>
  <si>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</si>
  <si>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</si>
  <si>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</si>
  <si>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</si>
  <si>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</si>
  <si>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</si>
  <si>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</si>
  <si>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</si>
  <si>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</si>
  <si>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</si>
  <si>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</si>
  <si>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</si>
  <si>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</si>
  <si>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</si>
  <si>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</si>
  <si>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</si>
  <si>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</si>
  <si>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</si>
  <si>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</si>
  <si>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</si>
  <si>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</si>
  <si>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</si>
  <si>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</si>
  <si>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</si>
  <si>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</si>
  <si>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</si>
  <si>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</si>
  <si>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</si>
  <si>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</si>
  <si>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</si>
  <si>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</si>
  <si>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</si>
  <si>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</si>
  <si>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</si>
  <si>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</si>
  <si>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</si>
  <si>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</si>
  <si>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</si>
  <si>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</si>
  <si>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</si>
  <si>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</si>
  <si>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</si>
  <si>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</si>
  <si>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</si>
  <si>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</si>
  <si>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</si>
  <si>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</si>
  <si>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</si>
  <si>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</si>
  <si>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</si>
  <si>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</si>
  <si>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</si>
  <si>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</si>
  <si>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</si>
  <si>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</si>
  <si>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</si>
  <si>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</si>
  <si>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</si>
  <si>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</si>
  <si>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</si>
  <si>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</si>
  <si>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</si>
  <si>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</si>
  <si>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</si>
  <si>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</si>
  <si>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</si>
  <si>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</si>
  <si>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Week No.</t>
  </si>
  <si>
    <t>Peaks</t>
  </si>
  <si>
    <t>Throughs</t>
  </si>
  <si>
    <t>Week</t>
  </si>
  <si>
    <t>Year</t>
  </si>
  <si>
    <t>c</t>
  </si>
  <si>
    <t>e</t>
  </si>
  <si>
    <t>d</t>
  </si>
  <si>
    <t>a</t>
  </si>
  <si>
    <t>b</t>
  </si>
  <si>
    <t>R-squared</t>
  </si>
  <si>
    <t>Linear Trend Line</t>
  </si>
  <si>
    <t>Seasonality</t>
  </si>
  <si>
    <t>Final Sinusoidal Curve</t>
  </si>
  <si>
    <t>Constants</t>
  </si>
  <si>
    <t>Period</t>
  </si>
  <si>
    <t>Abs(Seasonality)</t>
  </si>
  <si>
    <t>AVERAGE</t>
  </si>
  <si>
    <t>Note:</t>
  </si>
  <si>
    <t>General Formula is y(t) = at + b + c sin(dt + e)</t>
  </si>
  <si>
    <t>Method</t>
  </si>
  <si>
    <t>Sinusoidal Horizontal Wave</t>
  </si>
  <si>
    <t>Gradient of best fit linear trend line to historical demand graph</t>
  </si>
  <si>
    <t>Vertical intercept of best fit linear trend line to historical demand graph</t>
  </si>
  <si>
    <t>Average amplitude of all peaks and throughs of seasonality graph</t>
  </si>
  <si>
    <t>Average weeks betwen all peaks and throughs of seasonality graph</t>
  </si>
  <si>
    <t>Best optimized value that will result in maximum R-squared of the final sinusoidal curve when compared with the historical demand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</si>
</sst>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Historical Demand for Product A (Train</a:t>
            </a:r>
            <a:r>
              <a:rPr lang="en-US" sz="2400" b="1" baseline="0"/>
              <a:t> Data)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 Demand for Product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1077705329157"/>
                  <c:y val="4.0057276013584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'Sinusodial Curve Analysis'!$C$2:$C$184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'Sinusodial Curve Analysis'!$E$2:$E$184</c:f>
              <c:numCache>
                <c:formatCode>0</c:formatCode>
                <c:ptCount val="183"/>
                <c:pt idx="0">
                  <c:v>29030.001</c:v>
                </c:pt>
                <c:pt idx="1">
                  <c:v>28930</c:v>
                </c:pt>
                <c:pt idx="2">
                  <c:v>28830</c:v>
                </c:pt>
                <c:pt idx="3">
                  <c:v>29020</c:v>
                </c:pt>
                <c:pt idx="4">
                  <c:v>27000</c:v>
                </c:pt>
                <c:pt idx="5">
                  <c:v>27480</c:v>
                </c:pt>
                <c:pt idx="6">
                  <c:v>29820</c:v>
                </c:pt>
                <c:pt idx="7">
                  <c:v>30059.999</c:v>
                </c:pt>
                <c:pt idx="8">
                  <c:v>32290.000999999997</c:v>
                </c:pt>
                <c:pt idx="9">
                  <c:v>28990</c:v>
                </c:pt>
                <c:pt idx="10">
                  <c:v>32430</c:v>
                </c:pt>
                <c:pt idx="11">
                  <c:v>33760</c:v>
                </c:pt>
                <c:pt idx="12">
                  <c:v>32700.001</c:v>
                </c:pt>
                <c:pt idx="13">
                  <c:v>33770</c:v>
                </c:pt>
                <c:pt idx="14">
                  <c:v>33760</c:v>
                </c:pt>
                <c:pt idx="15">
                  <c:v>33209.999000000003</c:v>
                </c:pt>
                <c:pt idx="16">
                  <c:v>34209.999000000003</c:v>
                </c:pt>
                <c:pt idx="17">
                  <c:v>35570</c:v>
                </c:pt>
                <c:pt idx="18">
                  <c:v>32500</c:v>
                </c:pt>
                <c:pt idx="19">
                  <c:v>36450.001000000004</c:v>
                </c:pt>
                <c:pt idx="20">
                  <c:v>36600</c:v>
                </c:pt>
                <c:pt idx="21">
                  <c:v>36200.001000000004</c:v>
                </c:pt>
                <c:pt idx="22">
                  <c:v>39540.000999999997</c:v>
                </c:pt>
                <c:pt idx="23">
                  <c:v>38059.998999999996</c:v>
                </c:pt>
                <c:pt idx="24">
                  <c:v>37559.998999999996</c:v>
                </c:pt>
                <c:pt idx="25">
                  <c:v>35860.000999999997</c:v>
                </c:pt>
                <c:pt idx="26">
                  <c:v>36200.001000000004</c:v>
                </c:pt>
                <c:pt idx="27">
                  <c:v>37830</c:v>
                </c:pt>
                <c:pt idx="28">
                  <c:v>37009.998</c:v>
                </c:pt>
                <c:pt idx="29">
                  <c:v>38889.999000000003</c:v>
                </c:pt>
                <c:pt idx="30">
                  <c:v>35730</c:v>
                </c:pt>
                <c:pt idx="31">
                  <c:v>33500</c:v>
                </c:pt>
                <c:pt idx="32">
                  <c:v>34660</c:v>
                </c:pt>
                <c:pt idx="33">
                  <c:v>35240.002</c:v>
                </c:pt>
                <c:pt idx="34">
                  <c:v>35469.999000000003</c:v>
                </c:pt>
                <c:pt idx="35">
                  <c:v>36860.000999999997</c:v>
                </c:pt>
                <c:pt idx="36">
                  <c:v>37139.999000000003</c:v>
                </c:pt>
                <c:pt idx="37">
                  <c:v>35510</c:v>
                </c:pt>
                <c:pt idx="38">
                  <c:v>34100</c:v>
                </c:pt>
                <c:pt idx="39">
                  <c:v>30200.001</c:v>
                </c:pt>
                <c:pt idx="40">
                  <c:v>33500</c:v>
                </c:pt>
                <c:pt idx="41">
                  <c:v>31370.001</c:v>
                </c:pt>
                <c:pt idx="42">
                  <c:v>31450.001</c:v>
                </c:pt>
                <c:pt idx="43">
                  <c:v>31129.999</c:v>
                </c:pt>
                <c:pt idx="44">
                  <c:v>31790.001</c:v>
                </c:pt>
                <c:pt idx="45">
                  <c:v>33719.999000000003</c:v>
                </c:pt>
                <c:pt idx="46">
                  <c:v>33900</c:v>
                </c:pt>
                <c:pt idx="47">
                  <c:v>33820</c:v>
                </c:pt>
                <c:pt idx="48">
                  <c:v>32000</c:v>
                </c:pt>
                <c:pt idx="49">
                  <c:v>32009.998000000003</c:v>
                </c:pt>
                <c:pt idx="50">
                  <c:v>31670</c:v>
                </c:pt>
                <c:pt idx="51">
                  <c:v>29900</c:v>
                </c:pt>
                <c:pt idx="52">
                  <c:v>29809.999</c:v>
                </c:pt>
                <c:pt idx="53">
                  <c:v>30240</c:v>
                </c:pt>
                <c:pt idx="54">
                  <c:v>29280.001</c:v>
                </c:pt>
                <c:pt idx="55">
                  <c:v>28120.001</c:v>
                </c:pt>
                <c:pt idx="56">
                  <c:v>28340</c:v>
                </c:pt>
                <c:pt idx="57">
                  <c:v>28629.999</c:v>
                </c:pt>
                <c:pt idx="58">
                  <c:v>27830</c:v>
                </c:pt>
                <c:pt idx="59">
                  <c:v>27920</c:v>
                </c:pt>
                <c:pt idx="60">
                  <c:v>28590</c:v>
                </c:pt>
                <c:pt idx="61">
                  <c:v>28840</c:v>
                </c:pt>
                <c:pt idx="62">
                  <c:v>28580</c:v>
                </c:pt>
                <c:pt idx="63">
                  <c:v>27490</c:v>
                </c:pt>
                <c:pt idx="64">
                  <c:v>28010</c:v>
                </c:pt>
                <c:pt idx="65">
                  <c:v>29240</c:v>
                </c:pt>
                <c:pt idx="66">
                  <c:v>29680</c:v>
                </c:pt>
                <c:pt idx="67">
                  <c:v>30690.001</c:v>
                </c:pt>
                <c:pt idx="68">
                  <c:v>29620.001</c:v>
                </c:pt>
                <c:pt idx="69">
                  <c:v>30379.999</c:v>
                </c:pt>
                <c:pt idx="70">
                  <c:v>29559.999</c:v>
                </c:pt>
                <c:pt idx="71">
                  <c:v>30450.001</c:v>
                </c:pt>
                <c:pt idx="72">
                  <c:v>30450.001</c:v>
                </c:pt>
                <c:pt idx="73">
                  <c:v>30219.999</c:v>
                </c:pt>
                <c:pt idx="74">
                  <c:v>30290.001</c:v>
                </c:pt>
                <c:pt idx="75">
                  <c:v>31080</c:v>
                </c:pt>
                <c:pt idx="76">
                  <c:v>31480</c:v>
                </c:pt>
                <c:pt idx="77">
                  <c:v>31610.001</c:v>
                </c:pt>
                <c:pt idx="78">
                  <c:v>31969.999</c:v>
                </c:pt>
                <c:pt idx="79">
                  <c:v>32599.998</c:v>
                </c:pt>
                <c:pt idx="80">
                  <c:v>32070</c:v>
                </c:pt>
                <c:pt idx="81">
                  <c:v>32250</c:v>
                </c:pt>
                <c:pt idx="82">
                  <c:v>32790.000999999997</c:v>
                </c:pt>
                <c:pt idx="83">
                  <c:v>32450.001</c:v>
                </c:pt>
                <c:pt idx="84">
                  <c:v>33439.999000000003</c:v>
                </c:pt>
                <c:pt idx="85">
                  <c:v>34290.000999999997</c:v>
                </c:pt>
                <c:pt idx="86">
                  <c:v>34590</c:v>
                </c:pt>
                <c:pt idx="87">
                  <c:v>34580.002</c:v>
                </c:pt>
                <c:pt idx="88">
                  <c:v>34650.002</c:v>
                </c:pt>
                <c:pt idx="89">
                  <c:v>35430</c:v>
                </c:pt>
                <c:pt idx="90">
                  <c:v>35950.001000000004</c:v>
                </c:pt>
                <c:pt idx="91">
                  <c:v>35970.001000000004</c:v>
                </c:pt>
                <c:pt idx="92">
                  <c:v>35910</c:v>
                </c:pt>
                <c:pt idx="93">
                  <c:v>36070</c:v>
                </c:pt>
                <c:pt idx="94">
                  <c:v>34869.999000000003</c:v>
                </c:pt>
                <c:pt idx="95">
                  <c:v>34180</c:v>
                </c:pt>
                <c:pt idx="96">
                  <c:v>37090</c:v>
                </c:pt>
                <c:pt idx="97">
                  <c:v>37959.999000000003</c:v>
                </c:pt>
                <c:pt idx="98">
                  <c:v>39330.002</c:v>
                </c:pt>
                <c:pt idx="99">
                  <c:v>38009.998</c:v>
                </c:pt>
                <c:pt idx="100">
                  <c:v>39369.999000000003</c:v>
                </c:pt>
                <c:pt idx="101">
                  <c:v>39560.000999999997</c:v>
                </c:pt>
                <c:pt idx="102">
                  <c:v>39369.999000000003</c:v>
                </c:pt>
                <c:pt idx="103">
                  <c:v>39669.998</c:v>
                </c:pt>
                <c:pt idx="104">
                  <c:v>40959.999000000003</c:v>
                </c:pt>
                <c:pt idx="105">
                  <c:v>36880.000999999997</c:v>
                </c:pt>
                <c:pt idx="106">
                  <c:v>37669.998</c:v>
                </c:pt>
                <c:pt idx="107">
                  <c:v>35310.000999999997</c:v>
                </c:pt>
                <c:pt idx="108">
                  <c:v>34799.998999999996</c:v>
                </c:pt>
                <c:pt idx="109">
                  <c:v>35209.999000000003</c:v>
                </c:pt>
                <c:pt idx="110">
                  <c:v>36029.998999999996</c:v>
                </c:pt>
                <c:pt idx="111">
                  <c:v>35020</c:v>
                </c:pt>
                <c:pt idx="112">
                  <c:v>34200.001000000004</c:v>
                </c:pt>
                <c:pt idx="113">
                  <c:v>33880.000999999997</c:v>
                </c:pt>
                <c:pt idx="114">
                  <c:v>34110.000999999997</c:v>
                </c:pt>
                <c:pt idx="115">
                  <c:v>31410</c:v>
                </c:pt>
                <c:pt idx="116">
                  <c:v>31280.001</c:v>
                </c:pt>
                <c:pt idx="117">
                  <c:v>30320</c:v>
                </c:pt>
                <c:pt idx="118">
                  <c:v>29020</c:v>
                </c:pt>
                <c:pt idx="119">
                  <c:v>30889.999</c:v>
                </c:pt>
                <c:pt idx="120">
                  <c:v>31930</c:v>
                </c:pt>
                <c:pt idx="121">
                  <c:v>31570</c:v>
                </c:pt>
                <c:pt idx="122">
                  <c:v>31730</c:v>
                </c:pt>
                <c:pt idx="123">
                  <c:v>32750</c:v>
                </c:pt>
                <c:pt idx="124">
                  <c:v>31000</c:v>
                </c:pt>
                <c:pt idx="125">
                  <c:v>32700.001</c:v>
                </c:pt>
                <c:pt idx="126">
                  <c:v>34000</c:v>
                </c:pt>
                <c:pt idx="127">
                  <c:v>33740.002</c:v>
                </c:pt>
                <c:pt idx="128">
                  <c:v>35439.999000000003</c:v>
                </c:pt>
                <c:pt idx="129">
                  <c:v>35910</c:v>
                </c:pt>
                <c:pt idx="130">
                  <c:v>36009.998</c:v>
                </c:pt>
                <c:pt idx="131">
                  <c:v>34669.998</c:v>
                </c:pt>
                <c:pt idx="132">
                  <c:v>33990.002</c:v>
                </c:pt>
                <c:pt idx="133">
                  <c:v>33580.002</c:v>
                </c:pt>
                <c:pt idx="134">
                  <c:v>33880.000999999997</c:v>
                </c:pt>
                <c:pt idx="135">
                  <c:v>35759.998</c:v>
                </c:pt>
                <c:pt idx="136">
                  <c:v>33869.999000000003</c:v>
                </c:pt>
                <c:pt idx="137">
                  <c:v>34240.002</c:v>
                </c:pt>
                <c:pt idx="138">
                  <c:v>36590</c:v>
                </c:pt>
                <c:pt idx="139">
                  <c:v>38959.999000000003</c:v>
                </c:pt>
                <c:pt idx="140">
                  <c:v>38080.002</c:v>
                </c:pt>
                <c:pt idx="141">
                  <c:v>37389.999000000003</c:v>
                </c:pt>
                <c:pt idx="142">
                  <c:v>38240.002</c:v>
                </c:pt>
                <c:pt idx="143">
                  <c:v>38220.001000000004</c:v>
                </c:pt>
                <c:pt idx="144">
                  <c:v>39599.998</c:v>
                </c:pt>
                <c:pt idx="145">
                  <c:v>39470.001000000004</c:v>
                </c:pt>
                <c:pt idx="146">
                  <c:v>39369.999000000003</c:v>
                </c:pt>
                <c:pt idx="147">
                  <c:v>41520</c:v>
                </c:pt>
                <c:pt idx="148">
                  <c:v>39380.000999999997</c:v>
                </c:pt>
                <c:pt idx="149">
                  <c:v>38580.002</c:v>
                </c:pt>
                <c:pt idx="150">
                  <c:v>38580.002</c:v>
                </c:pt>
                <c:pt idx="151">
                  <c:v>40400.002</c:v>
                </c:pt>
                <c:pt idx="152">
                  <c:v>41680</c:v>
                </c:pt>
                <c:pt idx="153">
                  <c:v>42230</c:v>
                </c:pt>
                <c:pt idx="154">
                  <c:v>41990.002</c:v>
                </c:pt>
                <c:pt idx="155">
                  <c:v>41959.999000000003</c:v>
                </c:pt>
                <c:pt idx="156">
                  <c:v>42209.999000000003</c:v>
                </c:pt>
                <c:pt idx="157">
                  <c:v>41529.998999999996</c:v>
                </c:pt>
                <c:pt idx="158">
                  <c:v>42570</c:v>
                </c:pt>
                <c:pt idx="159">
                  <c:v>42750</c:v>
                </c:pt>
                <c:pt idx="160">
                  <c:v>42959.999000000003</c:v>
                </c:pt>
                <c:pt idx="161">
                  <c:v>41320</c:v>
                </c:pt>
                <c:pt idx="162">
                  <c:v>40880.000999999997</c:v>
                </c:pt>
                <c:pt idx="163">
                  <c:v>41580.002</c:v>
                </c:pt>
                <c:pt idx="164">
                  <c:v>41060.000999999997</c:v>
                </c:pt>
                <c:pt idx="165">
                  <c:v>39990.002</c:v>
                </c:pt>
                <c:pt idx="166">
                  <c:v>37930</c:v>
                </c:pt>
                <c:pt idx="167">
                  <c:v>37830.002</c:v>
                </c:pt>
                <c:pt idx="168">
                  <c:v>37650.002</c:v>
                </c:pt>
                <c:pt idx="169">
                  <c:v>36029.998999999996</c:v>
                </c:pt>
                <c:pt idx="170">
                  <c:v>36250</c:v>
                </c:pt>
                <c:pt idx="171">
                  <c:v>36830.002</c:v>
                </c:pt>
                <c:pt idx="172">
                  <c:v>35410</c:v>
                </c:pt>
                <c:pt idx="173">
                  <c:v>35540.000999999997</c:v>
                </c:pt>
                <c:pt idx="174">
                  <c:v>35610.000999999997</c:v>
                </c:pt>
                <c:pt idx="175">
                  <c:v>35369.999000000003</c:v>
                </c:pt>
                <c:pt idx="176">
                  <c:v>36130.000999999997</c:v>
                </c:pt>
                <c:pt idx="177">
                  <c:v>35990.002</c:v>
                </c:pt>
                <c:pt idx="178">
                  <c:v>36619.999000000003</c:v>
                </c:pt>
                <c:pt idx="179">
                  <c:v>36549.998999999996</c:v>
                </c:pt>
                <c:pt idx="180">
                  <c:v>35320</c:v>
                </c:pt>
                <c:pt idx="181">
                  <c:v>36230</c:v>
                </c:pt>
                <c:pt idx="182">
                  <c:v>33340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A-2845-9B74-B342566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5184"/>
        <c:axId val="667987040"/>
      </c:scatterChart>
      <c:valAx>
        <c:axId val="64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87040"/>
        <c:crosses val="autoZero"/>
        <c:crossBetween val="midCat"/>
      </c:valAx>
      <c:valAx>
        <c:axId val="66798704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Product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Seasonal</a:t>
            </a:r>
            <a:r>
              <a:rPr lang="en-US" sz="2400" b="1" baseline="0"/>
              <a:t> </a:t>
            </a:r>
            <a:r>
              <a:rPr lang="en-US" sz="2400" b="1"/>
              <a:t>Demand for Product A (Train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'Sinusodial Curve Analysis'!$H$2:$H$184</c:f>
              <c:numCache>
                <c:formatCode>0</c:formatCode>
                <c:ptCount val="183"/>
                <c:pt idx="0">
                  <c:v>-5976.784352003323</c:v>
                </c:pt>
                <c:pt idx="1">
                  <c:v>-5734.6605303879433</c:v>
                </c:pt>
                <c:pt idx="2">
                  <c:v>-5437.8786005482152</c:v>
                </c:pt>
                <c:pt idx="3">
                  <c:v>-5089.2672458480902</c:v>
                </c:pt>
                <c:pt idx="4">
                  <c:v>-4692.1491454683937</c:v>
                </c:pt>
                <c:pt idx="5">
                  <c:v>-4250.3093053381417</c:v>
                </c:pt>
                <c:pt idx="6">
                  <c:v>-3767.9589825442522</c:v>
                </c:pt>
                <c:pt idx="7">
                  <c:v>-3249.6955470627872</c:v>
                </c:pt>
                <c:pt idx="8">
                  <c:v>-2700.4586633769654</c:v>
                </c:pt>
                <c:pt idx="9">
                  <c:v>-2125.4832096230298</c:v>
                </c:pt>
                <c:pt idx="10">
                  <c:v>-1530.2493830002907</c:v>
                </c:pt>
                <c:pt idx="11">
                  <c:v>-920.43046699988759</c:v>
                </c:pt>
                <c:pt idx="12">
                  <c:v>-301.83875829245511</c:v>
                </c:pt>
                <c:pt idx="13">
                  <c:v>319.62983134447978</c:v>
                </c:pt>
                <c:pt idx="14">
                  <c:v>938.05197005013929</c:v>
                </c:pt>
                <c:pt idx="15">
                  <c:v>1547.5333622499888</c:v>
                </c:pt>
                <c:pt idx="16">
                  <c:v>2142.2649282750485</c:v>
                </c:pt>
                <c:pt idx="17">
                  <c:v>2716.5781717726622</c:v>
                </c:pt>
                <c:pt idx="18">
                  <c:v>3264.999207191725</c:v>
                </c:pt>
                <c:pt idx="19">
                  <c:v>3782.3009323964443</c:v>
                </c:pt>
                <c:pt idx="20">
                  <c:v>4263.5528491417954</c:v>
                </c:pt>
                <c:pt idx="21">
                  <c:v>4704.1680565625484</c:v>
                </c:pt>
                <c:pt idx="22">
                  <c:v>5099.9469697722252</c:v>
                </c:pt>
                <c:pt idx="23">
                  <c:v>5447.1173468819652</c:v>
                </c:pt>
                <c:pt idx="24">
                  <c:v>5742.3702429343821</c:v>
                </c:pt>
                <c:pt idx="25">
                  <c:v>5982.8915480688338</c:v>
                </c:pt>
                <c:pt idx="26">
                  <c:v>6166.3888093220403</c:v>
                </c:pt>
                <c:pt idx="27">
                  <c:v>6291.113080420495</c:v>
                </c:pt>
                <c:pt idx="28">
                  <c:v>6355.8755913102814</c:v>
                </c:pt>
                <c:pt idx="29">
                  <c:v>6360.0590785439226</c:v>
                </c:pt>
                <c:pt idx="30">
                  <c:v>6303.6236685322574</c:v>
                </c:pt>
                <c:pt idx="31">
                  <c:v>6187.1072575869784</c:v>
                </c:pt>
                <c:pt idx="32">
                  <c:v>6011.6203851315795</c:v>
                </c:pt>
                <c:pt idx="33">
                  <c:v>5778.8356489450916</c:v>
                </c:pt>
                <c:pt idx="34">
                  <c:v>5490.9717633238588</c:v>
                </c:pt>
                <c:pt idx="35">
                  <c:v>5150.7724121059755</c:v>
                </c:pt>
                <c:pt idx="36">
                  <c:v>4761.4800981140897</c:v>
                </c:pt>
                <c:pt idx="37">
                  <c:v>4326.8052382623891</c:v>
                </c:pt>
                <c:pt idx="38">
                  <c:v>3850.8907988879887</c:v>
                </c:pt>
                <c:pt idx="39">
                  <c:v>3338.2728083739107</c:v>
                </c:pt>
                <c:pt idx="40">
                  <c:v>2793.8371234251558</c:v>
                </c:pt>
                <c:pt idx="41">
                  <c:v>2222.772861066424</c:v>
                </c:pt>
                <c:pt idx="42">
                  <c:v>1630.5229402097698</c:v>
                </c:pt>
                <c:pt idx="43">
                  <c:v>1022.7322041895999</c:v>
                </c:pt>
                <c:pt idx="44">
                  <c:v>405.19361871872508</c:v>
                </c:pt>
                <c:pt idx="45">
                  <c:v>-216.20694193732174</c:v>
                </c:pt>
                <c:pt idx="46">
                  <c:v>-835.54679431453587</c:v>
                </c:pt>
                <c:pt idx="47">
                  <c:v>-1446.9228959399577</c:v>
                </c:pt>
                <c:pt idx="48">
                  <c:v>-2044.5081083192824</c:v>
                </c:pt>
                <c:pt idx="49">
                  <c:v>-2622.6067364696114</c:v>
                </c:pt>
                <c:pt idx="50">
                  <c:v>-3175.7088156398795</c:v>
                </c:pt>
                <c:pt idx="51">
                  <c:v>-3698.5426278021064</c:v>
                </c:pt>
                <c:pt idx="52">
                  <c:v>-4186.1249473691641</c:v>
                </c:pt>
                <c:pt idx="53">
                  <c:v>-4633.8085372378364</c:v>
                </c:pt>
                <c:pt idx="54">
                  <c:v>-5037.3264424636</c:v>
                </c:pt>
                <c:pt idx="55">
                  <c:v>-5392.8326593959464</c:v>
                </c:pt>
                <c:pt idx="56">
                  <c:v>-5696.9387926492118</c:v>
                </c:pt>
                <c:pt idx="57">
                  <c:v>-5946.7463505245469</c:v>
                </c:pt>
                <c:pt idx="58">
                  <c:v>-6139.8743710694089</c:v>
                </c:pt>
                <c:pt idx="59">
                  <c:v>-6274.4821154654883</c:v>
                </c:pt>
                <c:pt idx="60">
                  <c:v>-6349.2866124502261</c:v>
                </c:pt>
                <c:pt idx="61">
                  <c:v>-6363.5748865527639</c:v>
                </c:pt>
                <c:pt idx="62">
                  <c:v>-6317.2107535947889</c:v>
                </c:pt>
                <c:pt idx="63">
                  <c:v>-6210.6361186870763</c:v>
                </c:pt>
                <c:pt idx="64">
                  <c:v>-6044.8667643503004</c:v>
                </c:pt>
                <c:pt idx="65">
                  <c:v>-5821.482668904293</c:v>
                </c:pt>
                <c:pt idx="66">
                  <c:v>-5542.6129474029949</c:v>
                </c:pt>
                <c:pt idx="67">
                  <c:v>-5210.9155586458055</c:v>
                </c:pt>
                <c:pt idx="68">
                  <c:v>-4829.5519716815652</c:v>
                </c:pt>
                <c:pt idx="69">
                  <c:v>-4402.1570332633864</c:v>
                </c:pt>
                <c:pt idx="70">
                  <c:v>-3932.804323453222</c:v>
                </c:pt>
                <c:pt idx="71">
                  <c:v>-3425.9673295782172</c:v>
                </c:pt>
                <c:pt idx="72">
                  <c:v>-2886.4768085971355</c:v>
                </c:pt>
                <c:pt idx="73">
                  <c:v>-2319.4747442639487</c:v>
                </c:pt>
                <c:pt idx="74">
                  <c:v>-1730.3653379313841</c:v>
                </c:pt>
                <c:pt idx="75">
                  <c:v>-1124.7635001101301</c:v>
                </c:pt>
                <c:pt idx="76">
                  <c:v>-508.44133372015807</c:v>
                </c:pt>
                <c:pt idx="77">
                  <c:v>112.72688088782905</c:v>
                </c:pt>
                <c:pt idx="78">
                  <c:v>732.82067478290548</c:v>
                </c:pt>
                <c:pt idx="79">
                  <c:v>1345.9298195363208</c:v>
                </c:pt>
                <c:pt idx="80">
                  <c:v>1946.2106586997538</c:v>
                </c:pt>
                <c:pt idx="81">
                  <c:v>2527.9418047737872</c:v>
                </c:pt>
                <c:pt idx="82">
                  <c:v>3085.5786708083942</c:v>
                </c:pt>
                <c:pt idx="83">
                  <c:v>3613.8063168848121</c:v>
                </c:pt>
                <c:pt idx="84">
                  <c:v>4107.5901077890712</c:v>
                </c:pt>
                <c:pt idx="85">
                  <c:v>4562.2236990497668</c:v>
                </c:pt>
                <c:pt idx="86">
                  <c:v>4973.3738939760178</c:v>
                </c:pt>
                <c:pt idx="87">
                  <c:v>5337.1219441551348</c:v>
                </c:pt>
                <c:pt idx="88">
                  <c:v>5650.0008997672176</c:v>
                </c:pt>
                <c:pt idx="89">
                  <c:v>5909.0286537239026</c:v>
                </c:pt>
                <c:pt idx="90">
                  <c:v>6111.7363646816084</c:v>
                </c:pt>
                <c:pt idx="91">
                  <c:v>6256.1919880241358</c:v>
                </c:pt>
                <c:pt idx="92">
                  <c:v>6341.0186905366136</c:v>
                </c:pt>
                <c:pt idx="93">
                  <c:v>6365.4079732570381</c:v>
                </c:pt>
                <c:pt idx="94">
                  <c:v>6329.127377429154</c:v>
                </c:pt>
                <c:pt idx="95">
                  <c:v>6232.5227001097719</c:v>
                </c:pt>
                <c:pt idx="96">
                  <c:v>6076.5146983131735</c:v>
                </c:pt>
                <c:pt idx="97">
                  <c:v>5862.5903131060322</c:v>
                </c:pt>
                <c:pt idx="98">
                  <c:v>5592.7884972975971</c:v>
                </c:pt>
                <c:pt idx="99">
                  <c:v>5269.680781804017</c:v>
                </c:pt>
                <c:pt idx="100">
                  <c:v>4896.346765912479</c:v>
                </c:pt>
                <c:pt idx="101">
                  <c:v>4476.3447650518083</c:v>
                </c:pt>
                <c:pt idx="102">
                  <c:v>4013.6778958312489</c:v>
                </c:pt>
                <c:pt idx="103">
                  <c:v>3512.7559215969618</c:v>
                </c:pt>
                <c:pt idx="104">
                  <c:v>2978.3532221635278</c:v>
                </c:pt>
                <c:pt idx="105">
                  <c:v>2415.5632883184358</c:v>
                </c:pt>
                <c:pt idx="106">
                  <c:v>1829.7501748211134</c:v>
                </c:pt>
                <c:pt idx="107">
                  <c:v>1226.4973746067003</c:v>
                </c:pt>
                <c:pt idx="108">
                  <c:v>611.55460148404597</c:v>
                </c:pt>
                <c:pt idx="109">
                  <c:v>-9.2170114480134249</c:v>
                </c:pt>
                <c:pt idx="110">
                  <c:v>-629.90077534236661</c:v>
                </c:pt>
                <c:pt idx="111">
                  <c:v>-1244.5808386572544</c:v>
                </c:pt>
                <c:pt idx="112">
                  <c:v>-1847.3985722295629</c:v>
                </c:pt>
                <c:pt idx="113">
                  <c:v>-2432.6084089508854</c:v>
                </c:pt>
                <c:pt idx="114">
                  <c:v>-2994.6326058284417</c:v>
                </c:pt>
                <c:pt idx="115">
                  <c:v>-3528.1144064831965</c:v>
                </c:pt>
                <c:pt idx="116">
                  <c:v>-4027.9690973839342</c:v>
                </c:pt>
                <c:pt idx="117">
                  <c:v>-4489.432471190572</c:v>
                </c:pt>
                <c:pt idx="118">
                  <c:v>-4908.106235293898</c:v>
                </c:pt>
                <c:pt idx="119">
                  <c:v>-5279.9999327544465</c:v>
                </c:pt>
                <c:pt idx="120">
                  <c:v>-5601.5689760842379</c:v>
                </c:pt>
                <c:pt idx="121">
                  <c:v>-5869.7484313645637</c:v>
                </c:pt>
                <c:pt idx="122">
                  <c:v>-6081.9822306969627</c:v>
                </c:pt>
                <c:pt idx="123">
                  <c:v>-6236.2475345582807</c:v>
                </c:pt>
                <c:pt idx="124">
                  <c:v>-6331.0740118575895</c:v>
                </c:pt>
                <c:pt idx="125">
                  <c:v>-6365.5578539332828</c:v>
                </c:pt>
                <c:pt idx="126">
                  <c:v>-6339.3703889202725</c:v>
                </c:pt>
                <c:pt idx="127">
                  <c:v>-6252.761214382218</c:v>
                </c:pt>
                <c:pt idx="128">
                  <c:v>-6106.5558183510666</c:v>
                </c:pt>
                <c:pt idx="129">
                  <c:v>-5902.1477114482286</c:v>
                </c:pt>
                <c:pt idx="130">
                  <c:v>-5641.485145077565</c:v>
                </c:pt>
                <c:pt idx="131">
                  <c:v>-5327.0525422816045</c:v>
                </c:pt>
                <c:pt idx="132">
                  <c:v>-4961.846818246825</c:v>
                </c:pt>
                <c:pt idx="133">
                  <c:v>-4549.3488161517807</c:v>
                </c:pt>
                <c:pt idx="134">
                  <c:v>-4093.4901306080938</c:v>
                </c:pt>
                <c:pt idx="135">
                  <c:v>-3598.6156349064345</c:v>
                </c:pt>
                <c:pt idx="136">
                  <c:v>-3069.4420692269928</c:v>
                </c:pt>
                <c:pt idx="137">
                  <c:v>-2511.0130845181061</c:v>
                </c:pt>
                <c:pt idx="138">
                  <c:v>-1928.6511705278554</c:v>
                </c:pt>
                <c:pt idx="139">
                  <c:v>-1327.9069261717304</c:v>
                </c:pt>
                <c:pt idx="140">
                  <c:v>-714.50615574960977</c:v>
                </c:pt>
                <c:pt idx="141">
                  <c:v>-94.295295247867926</c:v>
                </c:pt>
                <c:pt idx="142">
                  <c:v>526.81431112127609</c:v>
                </c:pt>
                <c:pt idx="143">
                  <c:v>1142.9027530328631</c:v>
                </c:pt>
                <c:pt idx="144">
                  <c:v>1748.0979778073213</c:v>
                </c:pt>
                <c:pt idx="145">
                  <c:v>2336.6317580287168</c:v>
                </c:pt>
                <c:pt idx="146">
                  <c:v>2902.894669585075</c:v>
                </c:pt>
                <c:pt idx="147">
                  <c:v>3441.4895561252647</c:v>
                </c:pt>
                <c:pt idx="148">
                  <c:v>3947.2829703524999</c:v>
                </c:pt>
                <c:pt idx="149">
                  <c:v>4415.4541018583186</c:v>
                </c:pt>
                <c:pt idx="150">
                  <c:v>4841.5407251565184</c:v>
                </c:pt>
                <c:pt idx="151">
                  <c:v>5221.4817299780943</c:v>
                </c:pt>
                <c:pt idx="152">
                  <c:v>5551.6558284629737</c:v>
                </c:pt>
                <c:pt idx="153">
                  <c:v>5828.9160703231155</c:v>
                </c:pt>
                <c:pt idx="154">
                  <c:v>6050.6198370067232</c:v>
                </c:pt>
                <c:pt idx="155">
                  <c:v>6214.6540289835011</c:v>
                </c:pt>
                <c:pt idx="156">
                  <c:v>6319.4552060864107</c:v>
                </c:pt>
                <c:pt idx="157">
                  <c:v>6364.0244889485239</c:v>
                </c:pt>
                <c:pt idx="158">
                  <c:v>6347.937079506687</c:v>
                </c:pt>
                <c:pt idx="159">
                  <c:v>6271.3463098302782</c:v>
                </c:pt>
                <c:pt idx="160">
                  <c:v>6134.9821806849586</c:v>
                </c:pt>
                <c:pt idx="161">
                  <c:v>5940.1444037605852</c:v>
                </c:pt>
                <c:pt idx="162">
                  <c:v>5688.6900138791725</c:v>
                </c:pt>
                <c:pt idx="163">
                  <c:v>5383.0156692531382</c:v>
                </c:pt>
                <c:pt idx="164">
                  <c:v>5026.034808493444</c:v>
                </c:pt>
                <c:pt idx="165">
                  <c:v>4621.1498820883317</c:v>
                </c:pt>
                <c:pt idx="166">
                  <c:v>4172.2199230195138</c:v>
                </c:pt>
                <c:pt idx="167">
                  <c:v>3683.5237656064746</c:v>
                </c:pt>
                <c:pt idx="168">
                  <c:v>3159.7192631465723</c:v>
                </c:pt>
                <c:pt idx="169">
                  <c:v>2605.798893055387</c:v>
                </c:pt>
                <c:pt idx="170">
                  <c:v>2027.0421726426962</c:v>
                </c:pt>
                <c:pt idx="171">
                  <c:v>1428.9653390584369</c:v>
                </c:pt>
                <c:pt idx="172">
                  <c:v>817.26877301796219</c:v>
                </c:pt>
                <c:pt idx="173">
                  <c:v>197.78266742108511</c:v>
                </c:pt>
                <c:pt idx="174">
                  <c:v>-423.58854129277483</c:v>
                </c:pt>
                <c:pt idx="175">
                  <c:v>-1040.9224494184377</c:v>
                </c:pt>
                <c:pt idx="176">
                  <c:v>-1648.3351335079121</c:v>
                </c:pt>
                <c:pt idx="177">
                  <c:v>-2240.0372311311326</c:v>
                </c:pt>
                <c:pt idx="178">
                  <c:v>-2810.389120358047</c:v>
                </c:pt>
                <c:pt idx="179">
                  <c:v>-3353.954672036476</c:v>
                </c:pt>
                <c:pt idx="180">
                  <c:v>-3865.5530625425376</c:v>
                </c:pt>
                <c:pt idx="181">
                  <c:v>-4340.308153167146</c:v>
                </c:pt>
                <c:pt idx="182">
                  <c:v>-4773.6949654942437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232-4845-A33C-6F07D344030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1.3653846815449876E-3"/>
                  <c:y val="-4.817108999088525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232-4845-A33C-6F07D3440307}"/>
                </c:ext>
              </c:extLst>
            </c:dLbl>
            <c:dLbl>
              <c:idx val="63"/>
              <c:layout>
                <c:manualLayout>
                  <c:x val="0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232-4845-A33C-6F07D3440307}"/>
                </c:ext>
              </c:extLst>
            </c:dLbl>
            <c:dLbl>
              <c:idx val="104"/>
              <c:layout>
                <c:manualLayout>
                  <c:x val="0"/>
                  <c:y val="-4.817108999088529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232-4845-A33C-6F07D3440307}"/>
                </c:ext>
              </c:extLst>
            </c:dLbl>
            <c:dLbl>
              <c:idx val="118"/>
              <c:layout>
                <c:manualLayout>
                  <c:x val="-6.8269234077249878E-3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5232-4845-A33C-6F07D3440307}"/>
                </c:ext>
              </c:extLst>
            </c:dLbl>
            <c:dLbl>
              <c:idx val="160"/>
              <c:layout>
                <c:manualLayout>
                  <c:x val="-4.0961540446350633E-3"/>
                  <c:y val="-4.18879043399002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232-4845-A33C-6F07D3440307}"/>
                </c:ext>
              </c:extLst>
            </c:dLbl>
            <c:dLbl>
              <c:idx val="184"/>
              <c:layout>
                <c:manualLayout>
                  <c:x val="-6.8269234077250381E-3"/>
                  <c:y val="4.188790433990022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232-4845-A33C-6F07D3440307}"/>
                </c:ext>
              </c:extLst>
            </c:dLbl>
            <c:dLbl>
              <c:idx val="218"/>
              <c:layout>
                <c:manualLayout>
                  <c:x val="-1.0012705330370182E-16"/>
                  <c:y val="-3.97935091229052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232-4845-A33C-6F07D3440307}"/>
                </c:ext>
              </c:extLst>
            </c:dLbl>
            <c:dLbl>
              <c:idx val="242"/>
              <c:layout>
                <c:manualLayout>
                  <c:x val="-2.7307693630899753E-3"/>
                  <c:y val="3.7699113905910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5232-4845-A33C-6F07D3440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'Sinusodial Curve Analysis'!$G$2:$G$184</c:f>
              <c:numCache>
                <c:formatCode>0</c:formatCode>
                <c:ptCount val="183"/>
                <c:pt idx="0">
                  <c:v>-1965.2979999999989</c:v>
                </c:pt>
                <c:pt idx="1">
                  <c:v>-2104.5980000000018</c:v>
                </c:pt>
                <c:pt idx="2">
                  <c:v>-2243.8970000000008</c:v>
                </c:pt>
                <c:pt idx="3">
                  <c:v>-2093.1959999999999</c:v>
                </c:pt>
                <c:pt idx="4">
                  <c:v>-4152.494999999999</c:v>
                </c:pt>
                <c:pt idx="5">
                  <c:v>-3711.7940000000017</c:v>
                </c:pt>
                <c:pt idx="6">
                  <c:v>-1411.0930000000008</c:v>
                </c:pt>
                <c:pt idx="7">
                  <c:v>-1210.393</c:v>
                </c:pt>
                <c:pt idx="8">
                  <c:v>980.30999999999767</c:v>
                </c:pt>
                <c:pt idx="9">
                  <c:v>-2358.9900000000016</c:v>
                </c:pt>
                <c:pt idx="10">
                  <c:v>1041.7109999999993</c:v>
                </c:pt>
                <c:pt idx="11">
                  <c:v>2332.4120000000003</c:v>
                </c:pt>
                <c:pt idx="12">
                  <c:v>1233.1140000000014</c:v>
                </c:pt>
                <c:pt idx="13">
                  <c:v>2263.8139999999985</c:v>
                </c:pt>
                <c:pt idx="14">
                  <c:v>2214.5149999999994</c:v>
                </c:pt>
                <c:pt idx="15">
                  <c:v>1625.2150000000038</c:v>
                </c:pt>
                <c:pt idx="16">
                  <c:v>2585.9160000000047</c:v>
                </c:pt>
                <c:pt idx="17">
                  <c:v>3906.6179999999986</c:v>
                </c:pt>
                <c:pt idx="18">
                  <c:v>797.31899999999951</c:v>
                </c:pt>
                <c:pt idx="19">
                  <c:v>4708.0210000000043</c:v>
                </c:pt>
                <c:pt idx="20">
                  <c:v>4818.7210000000014</c:v>
                </c:pt>
                <c:pt idx="21">
                  <c:v>4379.4230000000025</c:v>
                </c:pt>
                <c:pt idx="22">
                  <c:v>7680.1239999999962</c:v>
                </c:pt>
                <c:pt idx="23">
                  <c:v>6160.8229999999967</c:v>
                </c:pt>
                <c:pt idx="24">
                  <c:v>5621.5239999999976</c:v>
                </c:pt>
                <c:pt idx="25">
                  <c:v>3882.2269999999953</c:v>
                </c:pt>
                <c:pt idx="26">
                  <c:v>4182.9280000000035</c:v>
                </c:pt>
                <c:pt idx="27">
                  <c:v>5773.6280000000006</c:v>
                </c:pt>
                <c:pt idx="28">
                  <c:v>4914.3270000000011</c:v>
                </c:pt>
                <c:pt idx="29">
                  <c:v>6755.0290000000023</c:v>
                </c:pt>
                <c:pt idx="30">
                  <c:v>3555.7309999999998</c:v>
                </c:pt>
                <c:pt idx="31">
                  <c:v>1286.4320000000007</c:v>
                </c:pt>
                <c:pt idx="32">
                  <c:v>2407.1330000000016</c:v>
                </c:pt>
                <c:pt idx="33">
                  <c:v>2947.8359999999993</c:v>
                </c:pt>
                <c:pt idx="34">
                  <c:v>3138.5340000000033</c:v>
                </c:pt>
                <c:pt idx="35">
                  <c:v>4489.2369999999974</c:v>
                </c:pt>
                <c:pt idx="36">
                  <c:v>4729.9360000000052</c:v>
                </c:pt>
                <c:pt idx="37">
                  <c:v>3060.637999999999</c:v>
                </c:pt>
                <c:pt idx="38">
                  <c:v>1611.3389999999999</c:v>
                </c:pt>
                <c:pt idx="39">
                  <c:v>-2327.9589999999989</c:v>
                </c:pt>
                <c:pt idx="40">
                  <c:v>932.7410000000018</c:v>
                </c:pt>
                <c:pt idx="41">
                  <c:v>-1236.5570000000007</c:v>
                </c:pt>
                <c:pt idx="42">
                  <c:v>-1195.8559999999998</c:v>
                </c:pt>
                <c:pt idx="43">
                  <c:v>-1555.1569999999992</c:v>
                </c:pt>
                <c:pt idx="44">
                  <c:v>-934.45400000000154</c:v>
                </c:pt>
                <c:pt idx="45">
                  <c:v>956.24500000000262</c:v>
                </c:pt>
                <c:pt idx="46">
                  <c:v>1096.9470000000001</c:v>
                </c:pt>
                <c:pt idx="47">
                  <c:v>977.64800000000105</c:v>
                </c:pt>
                <c:pt idx="48">
                  <c:v>-881.65099999999802</c:v>
                </c:pt>
                <c:pt idx="49">
                  <c:v>-910.95199999999386</c:v>
                </c:pt>
                <c:pt idx="50">
                  <c:v>-1290.2490000000034</c:v>
                </c:pt>
                <c:pt idx="51">
                  <c:v>-3099.5480000000025</c:v>
                </c:pt>
                <c:pt idx="52">
                  <c:v>-3228.8480000000018</c:v>
                </c:pt>
                <c:pt idx="53">
                  <c:v>-2838.1460000000006</c:v>
                </c:pt>
                <c:pt idx="54">
                  <c:v>-3837.4439999999995</c:v>
                </c:pt>
                <c:pt idx="55">
                  <c:v>-5036.7429999999986</c:v>
                </c:pt>
                <c:pt idx="56">
                  <c:v>-4856.0429999999978</c:v>
                </c:pt>
                <c:pt idx="57">
                  <c:v>-4605.3429999999971</c:v>
                </c:pt>
                <c:pt idx="58">
                  <c:v>-5444.6410000000033</c:v>
                </c:pt>
                <c:pt idx="59">
                  <c:v>-5393.9400000000023</c:v>
                </c:pt>
                <c:pt idx="60">
                  <c:v>-4763.2390000000014</c:v>
                </c:pt>
                <c:pt idx="61">
                  <c:v>-4552.5380000000005</c:v>
                </c:pt>
                <c:pt idx="62">
                  <c:v>-4851.8369999999995</c:v>
                </c:pt>
                <c:pt idx="63">
                  <c:v>-5981.1359999999986</c:v>
                </c:pt>
                <c:pt idx="64">
                  <c:v>-5500.4349999999977</c:v>
                </c:pt>
                <c:pt idx="65">
                  <c:v>-4309.7339999999967</c:v>
                </c:pt>
                <c:pt idx="66">
                  <c:v>-3909.0330000000031</c:v>
                </c:pt>
                <c:pt idx="67">
                  <c:v>-2938.3310000000019</c:v>
                </c:pt>
                <c:pt idx="68">
                  <c:v>-4047.630000000001</c:v>
                </c:pt>
                <c:pt idx="69">
                  <c:v>-3326.9310000000005</c:v>
                </c:pt>
                <c:pt idx="70">
                  <c:v>-4186.2299999999996</c:v>
                </c:pt>
                <c:pt idx="71">
                  <c:v>-3335.5269999999982</c:v>
                </c:pt>
                <c:pt idx="72">
                  <c:v>-3374.8259999999973</c:v>
                </c:pt>
                <c:pt idx="73">
                  <c:v>-3644.1269999999968</c:v>
                </c:pt>
                <c:pt idx="74">
                  <c:v>-3613.4240000000027</c:v>
                </c:pt>
                <c:pt idx="75">
                  <c:v>-2862.724000000002</c:v>
                </c:pt>
                <c:pt idx="76">
                  <c:v>-2502.023000000001</c:v>
                </c:pt>
                <c:pt idx="77">
                  <c:v>-2411.3209999999999</c:v>
                </c:pt>
                <c:pt idx="78">
                  <c:v>-2090.6219999999994</c:v>
                </c:pt>
                <c:pt idx="79">
                  <c:v>-1499.9219999999987</c:v>
                </c:pt>
                <c:pt idx="80">
                  <c:v>-2069.2189999999973</c:v>
                </c:pt>
                <c:pt idx="81">
                  <c:v>-1928.5179999999964</c:v>
                </c:pt>
                <c:pt idx="82">
                  <c:v>-1427.8160000000062</c:v>
                </c:pt>
                <c:pt idx="83">
                  <c:v>-1807.1150000000016</c:v>
                </c:pt>
                <c:pt idx="84">
                  <c:v>-856.41599999999744</c:v>
                </c:pt>
                <c:pt idx="85">
                  <c:v>-45.713000000003376</c:v>
                </c:pt>
                <c:pt idx="86">
                  <c:v>214.98700000000099</c:v>
                </c:pt>
                <c:pt idx="87">
                  <c:v>165.69000000000233</c:v>
                </c:pt>
                <c:pt idx="88">
                  <c:v>196.39100000000326</c:v>
                </c:pt>
                <c:pt idx="89">
                  <c:v>937.08999999999651</c:v>
                </c:pt>
                <c:pt idx="90">
                  <c:v>1417.7920000000013</c:v>
                </c:pt>
                <c:pt idx="91">
                  <c:v>1398.4930000000022</c:v>
                </c:pt>
                <c:pt idx="92">
                  <c:v>1299.1929999999993</c:v>
                </c:pt>
                <c:pt idx="93">
                  <c:v>1419.8940000000002</c:v>
                </c:pt>
                <c:pt idx="94">
                  <c:v>180.5940000000046</c:v>
                </c:pt>
                <c:pt idx="95">
                  <c:v>-548.7039999999979</c:v>
                </c:pt>
                <c:pt idx="96">
                  <c:v>2321.997000000003</c:v>
                </c:pt>
                <c:pt idx="97">
                  <c:v>3152.6970000000001</c:v>
                </c:pt>
                <c:pt idx="98">
                  <c:v>4483.400999999998</c:v>
                </c:pt>
                <c:pt idx="99">
                  <c:v>3124.0979999999981</c:v>
                </c:pt>
                <c:pt idx="100">
                  <c:v>4444.8000000000029</c:v>
                </c:pt>
                <c:pt idx="101">
                  <c:v>4595.502999999997</c:v>
                </c:pt>
                <c:pt idx="102">
                  <c:v>4366.2020000000048</c:v>
                </c:pt>
                <c:pt idx="103">
                  <c:v>4626.9020000000019</c:v>
                </c:pt>
                <c:pt idx="104">
                  <c:v>5877.6040000000066</c:v>
                </c:pt>
                <c:pt idx="105">
                  <c:v>1758.3069999999934</c:v>
                </c:pt>
                <c:pt idx="106">
                  <c:v>2509.0049999999974</c:v>
                </c:pt>
                <c:pt idx="107">
                  <c:v>109.70899999999529</c:v>
                </c:pt>
                <c:pt idx="108">
                  <c:v>-439.59200000000419</c:v>
                </c:pt>
                <c:pt idx="109">
                  <c:v>-68.890999999995984</c:v>
                </c:pt>
                <c:pt idx="110">
                  <c:v>711.80999999999767</c:v>
                </c:pt>
                <c:pt idx="111">
                  <c:v>-337.48799999999756</c:v>
                </c:pt>
                <c:pt idx="112">
                  <c:v>-1196.7859999999928</c:v>
                </c:pt>
                <c:pt idx="113">
                  <c:v>-1556.0850000000064</c:v>
                </c:pt>
                <c:pt idx="114">
                  <c:v>-1365.3840000000055</c:v>
                </c:pt>
                <c:pt idx="115">
                  <c:v>-4104.6840000000011</c:v>
                </c:pt>
                <c:pt idx="116">
                  <c:v>-4273.982</c:v>
                </c:pt>
                <c:pt idx="117">
                  <c:v>-5273.2819999999992</c:v>
                </c:pt>
                <c:pt idx="118">
                  <c:v>-6612.5809999999983</c:v>
                </c:pt>
                <c:pt idx="119">
                  <c:v>-4781.8809999999976</c:v>
                </c:pt>
                <c:pt idx="120">
                  <c:v>-3781.1790000000037</c:v>
                </c:pt>
                <c:pt idx="121">
                  <c:v>-4180.4780000000028</c:v>
                </c:pt>
                <c:pt idx="122">
                  <c:v>-4059.7770000000019</c:v>
                </c:pt>
                <c:pt idx="123">
                  <c:v>-3079.0760000000009</c:v>
                </c:pt>
                <c:pt idx="124">
                  <c:v>-4868.375</c:v>
                </c:pt>
                <c:pt idx="125">
                  <c:v>-3207.6729999999989</c:v>
                </c:pt>
                <c:pt idx="126">
                  <c:v>-1946.9729999999981</c:v>
                </c:pt>
                <c:pt idx="127">
                  <c:v>-2246.2699999999968</c:v>
                </c:pt>
                <c:pt idx="128">
                  <c:v>-585.57199999999284</c:v>
                </c:pt>
                <c:pt idx="129">
                  <c:v>-154.87000000000262</c:v>
                </c:pt>
                <c:pt idx="130">
                  <c:v>-94.171000000002095</c:v>
                </c:pt>
                <c:pt idx="131">
                  <c:v>-1473.4700000000012</c:v>
                </c:pt>
                <c:pt idx="132">
                  <c:v>-2192.7649999999994</c:v>
                </c:pt>
                <c:pt idx="133">
                  <c:v>-2642.0639999999985</c:v>
                </c:pt>
                <c:pt idx="134">
                  <c:v>-2381.3640000000014</c:v>
                </c:pt>
                <c:pt idx="135">
                  <c:v>-540.66599999999744</c:v>
                </c:pt>
                <c:pt idx="136">
                  <c:v>-2469.9639999999999</c:v>
                </c:pt>
                <c:pt idx="137">
                  <c:v>-2139.260000000002</c:v>
                </c:pt>
                <c:pt idx="138">
                  <c:v>171.43899999999849</c:v>
                </c:pt>
                <c:pt idx="139">
                  <c:v>2502.1390000000029</c:v>
                </c:pt>
                <c:pt idx="140">
                  <c:v>1582.8430000000008</c:v>
                </c:pt>
                <c:pt idx="141">
                  <c:v>853.54100000000471</c:v>
                </c:pt>
                <c:pt idx="142">
                  <c:v>1664.2450000000026</c:v>
                </c:pt>
                <c:pt idx="143">
                  <c:v>1604.945000000007</c:v>
                </c:pt>
                <c:pt idx="144">
                  <c:v>2945.6430000000037</c:v>
                </c:pt>
                <c:pt idx="145">
                  <c:v>2776.3470000000016</c:v>
                </c:pt>
                <c:pt idx="146">
                  <c:v>2637.0460000000021</c:v>
                </c:pt>
                <c:pt idx="147">
                  <c:v>4747.7479999999996</c:v>
                </c:pt>
                <c:pt idx="148">
                  <c:v>2568.4499999999971</c:v>
                </c:pt>
                <c:pt idx="149">
                  <c:v>1729.1520000000019</c:v>
                </c:pt>
                <c:pt idx="150">
                  <c:v>1689.8530000000028</c:v>
                </c:pt>
                <c:pt idx="151">
                  <c:v>3470.5539999999964</c:v>
                </c:pt>
                <c:pt idx="152">
                  <c:v>4711.252999999997</c:v>
                </c:pt>
                <c:pt idx="153">
                  <c:v>5221.9539999999979</c:v>
                </c:pt>
                <c:pt idx="154">
                  <c:v>4942.6569999999992</c:v>
                </c:pt>
                <c:pt idx="155">
                  <c:v>4873.3550000000032</c:v>
                </c:pt>
                <c:pt idx="156">
                  <c:v>5084.0560000000041</c:v>
                </c:pt>
                <c:pt idx="157">
                  <c:v>4364.7569999999978</c:v>
                </c:pt>
                <c:pt idx="158">
                  <c:v>5365.4590000000026</c:v>
                </c:pt>
                <c:pt idx="159">
                  <c:v>5506.1600000000035</c:v>
                </c:pt>
                <c:pt idx="160">
                  <c:v>5676.8600000000006</c:v>
                </c:pt>
                <c:pt idx="161">
                  <c:v>3997.5619999999981</c:v>
                </c:pt>
                <c:pt idx="162">
                  <c:v>3518.2639999999956</c:v>
                </c:pt>
                <c:pt idx="163">
                  <c:v>4178.9660000000003</c:v>
                </c:pt>
                <c:pt idx="164">
                  <c:v>3619.6659999999974</c:v>
                </c:pt>
                <c:pt idx="165">
                  <c:v>2510.3680000000022</c:v>
                </c:pt>
                <c:pt idx="166">
                  <c:v>411.06700000000274</c:v>
                </c:pt>
                <c:pt idx="167">
                  <c:v>271.7699999999968</c:v>
                </c:pt>
                <c:pt idx="168">
                  <c:v>52.47099999999773</c:v>
                </c:pt>
                <c:pt idx="169">
                  <c:v>-1606.8310000000056</c:v>
                </c:pt>
                <c:pt idx="170">
                  <c:v>-1426.1290000000008</c:v>
                </c:pt>
                <c:pt idx="171">
                  <c:v>-885.42599999999948</c:v>
                </c:pt>
                <c:pt idx="172">
                  <c:v>-2344.726999999999</c:v>
                </c:pt>
                <c:pt idx="173">
                  <c:v>-2254.0250000000015</c:v>
                </c:pt>
                <c:pt idx="174">
                  <c:v>-2223.3240000000005</c:v>
                </c:pt>
                <c:pt idx="175">
                  <c:v>-2502.6249999999927</c:v>
                </c:pt>
                <c:pt idx="176">
                  <c:v>-1781.9220000000059</c:v>
                </c:pt>
                <c:pt idx="177">
                  <c:v>-1961.2200000000012</c:v>
                </c:pt>
                <c:pt idx="178">
                  <c:v>-1370.5219999999972</c:v>
                </c:pt>
                <c:pt idx="179">
                  <c:v>-1479.8210000000036</c:v>
                </c:pt>
                <c:pt idx="180">
                  <c:v>-2749.1189999999988</c:v>
                </c:pt>
                <c:pt idx="181">
                  <c:v>-1878.4179999999978</c:v>
                </c:pt>
                <c:pt idx="182">
                  <c:v>-4807.7169999999969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2-4845-A33C-6F07D344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8736"/>
        <c:axId val="845284144"/>
      </c:scatterChart>
      <c:valAx>
        <c:axId val="13604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284144"/>
        <c:crosses val="autoZero"/>
        <c:crossBetween val="midCat"/>
      </c:valAx>
      <c:valAx>
        <c:axId val="8452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Deviation from Linear Trend Line (Units of Product 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04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1"/>
              <a:t>Historical Demand for Product A (Train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'Sinusodial Curve Analysis'!$I$2:$I$184</c:f>
              <c:numCache>
                <c:formatCode>0</c:formatCode>
                <c:ptCount val="183"/>
                <c:pt idx="0">
                  <c:v>25018.514647996675</c:v>
                </c:pt>
                <c:pt idx="1">
                  <c:v>25299.937469612058</c:v>
                </c:pt>
                <c:pt idx="2">
                  <c:v>25636.018399451787</c:v>
                </c:pt>
                <c:pt idx="3">
                  <c:v>26023.928754151908</c:v>
                </c:pt>
                <c:pt idx="4">
                  <c:v>26460.345854531606</c:v>
                </c:pt>
                <c:pt idx="5">
                  <c:v>26941.48469466186</c:v>
                </c:pt>
                <c:pt idx="6">
                  <c:v>27463.134017455748</c:v>
                </c:pt>
                <c:pt idx="7">
                  <c:v>28020.696452937213</c:v>
                </c:pt>
                <c:pt idx="8">
                  <c:v>28609.232336623034</c:v>
                </c:pt>
                <c:pt idx="9">
                  <c:v>29223.50679037697</c:v>
                </c:pt>
                <c:pt idx="10">
                  <c:v>29858.039616999711</c:v>
                </c:pt>
                <c:pt idx="11">
                  <c:v>30507.157533000111</c:v>
                </c:pt>
                <c:pt idx="12">
                  <c:v>31165.048241707544</c:v>
                </c:pt>
                <c:pt idx="13">
                  <c:v>31825.81583134448</c:v>
                </c:pt>
                <c:pt idx="14">
                  <c:v>32483.53697005014</c:v>
                </c:pt>
                <c:pt idx="15">
                  <c:v>33132.317362249989</c:v>
                </c:pt>
                <c:pt idx="16">
                  <c:v>33766.347928275049</c:v>
                </c:pt>
                <c:pt idx="17">
                  <c:v>34379.960171772662</c:v>
                </c:pt>
                <c:pt idx="18">
                  <c:v>34967.680207191726</c:v>
                </c:pt>
                <c:pt idx="19">
                  <c:v>35524.280932396447</c:v>
                </c:pt>
                <c:pt idx="20">
                  <c:v>36044.831849141796</c:v>
                </c:pt>
                <c:pt idx="21">
                  <c:v>36524.746056562552</c:v>
                </c:pt>
                <c:pt idx="22">
                  <c:v>36959.823969772224</c:v>
                </c:pt>
                <c:pt idx="23">
                  <c:v>37346.293346881968</c:v>
                </c:pt>
                <c:pt idx="24">
                  <c:v>37680.845242934382</c:v>
                </c:pt>
                <c:pt idx="25">
                  <c:v>37960.665548068835</c:v>
                </c:pt>
                <c:pt idx="26">
                  <c:v>38183.461809322042</c:v>
                </c:pt>
                <c:pt idx="27">
                  <c:v>38347.485080420491</c:v>
                </c:pt>
                <c:pt idx="28">
                  <c:v>38451.546591310282</c:v>
                </c:pt>
                <c:pt idx="29">
                  <c:v>38495.029078543921</c:v>
                </c:pt>
                <c:pt idx="30">
                  <c:v>38477.892668532259</c:v>
                </c:pt>
                <c:pt idx="31">
                  <c:v>38400.675257586976</c:v>
                </c:pt>
                <c:pt idx="32">
                  <c:v>38264.487385131579</c:v>
                </c:pt>
                <c:pt idx="33">
                  <c:v>38071.001648945094</c:v>
                </c:pt>
                <c:pt idx="34">
                  <c:v>37822.436763323858</c:v>
                </c:pt>
                <c:pt idx="35">
                  <c:v>37521.536412105976</c:v>
                </c:pt>
                <c:pt idx="36">
                  <c:v>37171.543098114089</c:v>
                </c:pt>
                <c:pt idx="37">
                  <c:v>36776.167238262387</c:v>
                </c:pt>
                <c:pt idx="38">
                  <c:v>36339.551798887987</c:v>
                </c:pt>
                <c:pt idx="39">
                  <c:v>35866.232808373912</c:v>
                </c:pt>
                <c:pt idx="40">
                  <c:v>35361.096123425152</c:v>
                </c:pt>
                <c:pt idx="41">
                  <c:v>34829.330861066424</c:v>
                </c:pt>
                <c:pt idx="42">
                  <c:v>34276.379940209772</c:v>
                </c:pt>
                <c:pt idx="43">
                  <c:v>33707.888204189599</c:v>
                </c:pt>
                <c:pt idx="44">
                  <c:v>33129.648618718726</c:v>
                </c:pt>
                <c:pt idx="45">
                  <c:v>32547.547058062679</c:v>
                </c:pt>
                <c:pt idx="46">
                  <c:v>31967.506205685466</c:v>
                </c:pt>
                <c:pt idx="47">
                  <c:v>31395.42910406004</c:v>
                </c:pt>
                <c:pt idx="48">
                  <c:v>30837.142891680716</c:v>
                </c:pt>
                <c:pt idx="49">
                  <c:v>30298.343263530387</c:v>
                </c:pt>
                <c:pt idx="50">
                  <c:v>29784.540184360125</c:v>
                </c:pt>
                <c:pt idx="51">
                  <c:v>29301.005372197895</c:v>
                </c:pt>
                <c:pt idx="52">
                  <c:v>28852.722052630837</c:v>
                </c:pt>
                <c:pt idx="53">
                  <c:v>28444.337462762163</c:v>
                </c:pt>
                <c:pt idx="54">
                  <c:v>28080.1185575364</c:v>
                </c:pt>
                <c:pt idx="55">
                  <c:v>27763.911340604052</c:v>
                </c:pt>
                <c:pt idx="56">
                  <c:v>27499.104207350785</c:v>
                </c:pt>
                <c:pt idx="57">
                  <c:v>27288.59564947545</c:v>
                </c:pt>
                <c:pt idx="58">
                  <c:v>27134.766628930593</c:v>
                </c:pt>
                <c:pt idx="59">
                  <c:v>27039.457884534513</c:v>
                </c:pt>
                <c:pt idx="60">
                  <c:v>27003.952387549776</c:v>
                </c:pt>
                <c:pt idx="61">
                  <c:v>27028.963113447237</c:v>
                </c:pt>
                <c:pt idx="62">
                  <c:v>27114.626246405212</c:v>
                </c:pt>
                <c:pt idx="63">
                  <c:v>27260.49988131292</c:v>
                </c:pt>
                <c:pt idx="64">
                  <c:v>27465.568235649698</c:v>
                </c:pt>
                <c:pt idx="65">
                  <c:v>27728.251331095704</c:v>
                </c:pt>
                <c:pt idx="66">
                  <c:v>28046.420052597008</c:v>
                </c:pt>
                <c:pt idx="67">
                  <c:v>28417.416441354195</c:v>
                </c:pt>
                <c:pt idx="68">
                  <c:v>28838.079028318436</c:v>
                </c:pt>
                <c:pt idx="69">
                  <c:v>29304.772966736615</c:v>
                </c:pt>
                <c:pt idx="70">
                  <c:v>29813.424676546776</c:v>
                </c:pt>
                <c:pt idx="71">
                  <c:v>30359.560670421783</c:v>
                </c:pt>
                <c:pt idx="72">
                  <c:v>30938.35019140286</c:v>
                </c:pt>
                <c:pt idx="73">
                  <c:v>31544.651255736047</c:v>
                </c:pt>
                <c:pt idx="74">
                  <c:v>32173.059662068619</c:v>
                </c:pt>
                <c:pt idx="75">
                  <c:v>32817.960499889872</c:v>
                </c:pt>
                <c:pt idx="76">
                  <c:v>33473.581666279846</c:v>
                </c:pt>
                <c:pt idx="77">
                  <c:v>34134.048880887829</c:v>
                </c:pt>
                <c:pt idx="78">
                  <c:v>34793.441674782902</c:v>
                </c:pt>
                <c:pt idx="79">
                  <c:v>35445.849819536321</c:v>
                </c:pt>
                <c:pt idx="80">
                  <c:v>36085.429658699752</c:v>
                </c:pt>
                <c:pt idx="81">
                  <c:v>36706.459804773782</c:v>
                </c:pt>
                <c:pt idx="82">
                  <c:v>37303.395670808401</c:v>
                </c:pt>
                <c:pt idx="83">
                  <c:v>37870.922316884811</c:v>
                </c:pt>
                <c:pt idx="84">
                  <c:v>38404.005107789075</c:v>
                </c:pt>
                <c:pt idx="85">
                  <c:v>38897.937699049769</c:v>
                </c:pt>
                <c:pt idx="86">
                  <c:v>39348.386893976014</c:v>
                </c:pt>
                <c:pt idx="87">
                  <c:v>39751.433944155135</c:v>
                </c:pt>
                <c:pt idx="88">
                  <c:v>40103.611899767217</c:v>
                </c:pt>
                <c:pt idx="89">
                  <c:v>40401.938653723904</c:v>
                </c:pt>
                <c:pt idx="90">
                  <c:v>40643.945364681611</c:v>
                </c:pt>
                <c:pt idx="91">
                  <c:v>40827.699988024135</c:v>
                </c:pt>
                <c:pt idx="92">
                  <c:v>40951.825690536614</c:v>
                </c:pt>
                <c:pt idx="93">
                  <c:v>41015.513973257039</c:v>
                </c:pt>
                <c:pt idx="94">
                  <c:v>41018.532377429154</c:v>
                </c:pt>
                <c:pt idx="95">
                  <c:v>40961.226700109772</c:v>
                </c:pt>
                <c:pt idx="96">
                  <c:v>40844.517698313168</c:v>
                </c:pt>
                <c:pt idx="97">
                  <c:v>40669.892313106036</c:v>
                </c:pt>
                <c:pt idx="98">
                  <c:v>40439.389497297598</c:v>
                </c:pt>
                <c:pt idx="99">
                  <c:v>40155.580781804019</c:v>
                </c:pt>
                <c:pt idx="100">
                  <c:v>39821.54576591248</c:v>
                </c:pt>
                <c:pt idx="101">
                  <c:v>39440.842765051806</c:v>
                </c:pt>
                <c:pt idx="102">
                  <c:v>39017.474895831248</c:v>
                </c:pt>
                <c:pt idx="103">
                  <c:v>38555.851921596957</c:v>
                </c:pt>
                <c:pt idx="104">
                  <c:v>38060.748222163522</c:v>
                </c:pt>
                <c:pt idx="105">
                  <c:v>37537.25728831844</c:v>
                </c:pt>
                <c:pt idx="106">
                  <c:v>36990.743174821117</c:v>
                </c:pt>
                <c:pt idx="107">
                  <c:v>36426.789374606698</c:v>
                </c:pt>
                <c:pt idx="108">
                  <c:v>35851.145601484044</c:v>
                </c:pt>
                <c:pt idx="109">
                  <c:v>35269.672988551989</c:v>
                </c:pt>
                <c:pt idx="110">
                  <c:v>34688.288224657634</c:v>
                </c:pt>
                <c:pt idx="111">
                  <c:v>34112.907161342744</c:v>
                </c:pt>
                <c:pt idx="112">
                  <c:v>33549.388427770435</c:v>
                </c:pt>
                <c:pt idx="113">
                  <c:v>33003.477591049115</c:v>
                </c:pt>
                <c:pt idx="114">
                  <c:v>32480.752394171559</c:v>
                </c:pt>
                <c:pt idx="115">
                  <c:v>31986.569593516804</c:v>
                </c:pt>
                <c:pt idx="116">
                  <c:v>31526.013902616065</c:v>
                </c:pt>
                <c:pt idx="117">
                  <c:v>31103.849528809427</c:v>
                </c:pt>
                <c:pt idx="118">
                  <c:v>30724.474764706101</c:v>
                </c:pt>
                <c:pt idx="119">
                  <c:v>30391.880067245551</c:v>
                </c:pt>
                <c:pt idx="120">
                  <c:v>30109.610023915768</c:v>
                </c:pt>
                <c:pt idx="121">
                  <c:v>29880.729568635441</c:v>
                </c:pt>
                <c:pt idx="122">
                  <c:v>29707.79476930304</c:v>
                </c:pt>
                <c:pt idx="123">
                  <c:v>29592.828465441722</c:v>
                </c:pt>
                <c:pt idx="124">
                  <c:v>29537.300988142411</c:v>
                </c:pt>
                <c:pt idx="125">
                  <c:v>29542.116146066717</c:v>
                </c:pt>
                <c:pt idx="126">
                  <c:v>29607.602611079725</c:v>
                </c:pt>
                <c:pt idx="127">
                  <c:v>29733.510785617778</c:v>
                </c:pt>
                <c:pt idx="128">
                  <c:v>29919.015181648931</c:v>
                </c:pt>
                <c:pt idx="129">
                  <c:v>30162.722288551773</c:v>
                </c:pt>
                <c:pt idx="130">
                  <c:v>30462.683854922438</c:v>
                </c:pt>
                <c:pt idx="131">
                  <c:v>30816.415457718394</c:v>
                </c:pt>
                <c:pt idx="132">
                  <c:v>31220.920181753176</c:v>
                </c:pt>
                <c:pt idx="133">
                  <c:v>31672.717183848217</c:v>
                </c:pt>
                <c:pt idx="134">
                  <c:v>32167.874869391904</c:v>
                </c:pt>
                <c:pt idx="135">
                  <c:v>32702.048365093564</c:v>
                </c:pt>
                <c:pt idx="136">
                  <c:v>33270.520930773011</c:v>
                </c:pt>
                <c:pt idx="137">
                  <c:v>33868.248915481898</c:v>
                </c:pt>
                <c:pt idx="138">
                  <c:v>34489.909829472148</c:v>
                </c:pt>
                <c:pt idx="139">
                  <c:v>35129.95307382827</c:v>
                </c:pt>
                <c:pt idx="140">
                  <c:v>35782.652844250391</c:v>
                </c:pt>
                <c:pt idx="141">
                  <c:v>36442.162704752132</c:v>
                </c:pt>
                <c:pt idx="142">
                  <c:v>37102.571311121275</c:v>
                </c:pt>
                <c:pt idx="143">
                  <c:v>37757.958753032857</c:v>
                </c:pt>
                <c:pt idx="144">
                  <c:v>38402.452977807319</c:v>
                </c:pt>
                <c:pt idx="145">
                  <c:v>39030.285758028716</c:v>
                </c:pt>
                <c:pt idx="146">
                  <c:v>39635.847669585077</c:v>
                </c:pt>
                <c:pt idx="147">
                  <c:v>40213.741556125264</c:v>
                </c:pt>
                <c:pt idx="148">
                  <c:v>40758.833970352498</c:v>
                </c:pt>
                <c:pt idx="149">
                  <c:v>41266.304101858317</c:v>
                </c:pt>
                <c:pt idx="150">
                  <c:v>41731.689725156517</c:v>
                </c:pt>
                <c:pt idx="151">
                  <c:v>42150.929729978096</c:v>
                </c:pt>
                <c:pt idx="152">
                  <c:v>42520.402828462975</c:v>
                </c:pt>
                <c:pt idx="153">
                  <c:v>42836.962070323119</c:v>
                </c:pt>
                <c:pt idx="154">
                  <c:v>43097.964837006723</c:v>
                </c:pt>
                <c:pt idx="155">
                  <c:v>43301.298028983503</c:v>
                </c:pt>
                <c:pt idx="156">
                  <c:v>43445.398206086407</c:v>
                </c:pt>
                <c:pt idx="157">
                  <c:v>43529.266488948524</c:v>
                </c:pt>
                <c:pt idx="158">
                  <c:v>43552.478079506684</c:v>
                </c:pt>
                <c:pt idx="159">
                  <c:v>43515.186309830271</c:v>
                </c:pt>
                <c:pt idx="160">
                  <c:v>43418.121180684961</c:v>
                </c:pt>
                <c:pt idx="161">
                  <c:v>43262.582403760585</c:v>
                </c:pt>
                <c:pt idx="162">
                  <c:v>43050.427013879176</c:v>
                </c:pt>
                <c:pt idx="163">
                  <c:v>42784.051669253138</c:v>
                </c:pt>
                <c:pt idx="164">
                  <c:v>42466.369808493444</c:v>
                </c:pt>
                <c:pt idx="165">
                  <c:v>42100.783882088333</c:v>
                </c:pt>
                <c:pt idx="166">
                  <c:v>41691.152923019508</c:v>
                </c:pt>
                <c:pt idx="167">
                  <c:v>41241.755765606475</c:v>
                </c:pt>
                <c:pt idx="168">
                  <c:v>40757.250263146576</c:v>
                </c:pt>
                <c:pt idx="169">
                  <c:v>40242.628893055386</c:v>
                </c:pt>
                <c:pt idx="170">
                  <c:v>39703.171172642695</c:v>
                </c:pt>
                <c:pt idx="171">
                  <c:v>39144.393339058435</c:v>
                </c:pt>
                <c:pt idx="172">
                  <c:v>38571.995773017959</c:v>
                </c:pt>
                <c:pt idx="173">
                  <c:v>37991.808667421086</c:v>
                </c:pt>
                <c:pt idx="174">
                  <c:v>37409.736458707222</c:v>
                </c:pt>
                <c:pt idx="175">
                  <c:v>36831.701550581558</c:v>
                </c:pt>
                <c:pt idx="176">
                  <c:v>36263.587866492089</c:v>
                </c:pt>
                <c:pt idx="177">
                  <c:v>35711.184768868872</c:v>
                </c:pt>
                <c:pt idx="178">
                  <c:v>35180.131879641951</c:v>
                </c:pt>
                <c:pt idx="179">
                  <c:v>34675.865327963525</c:v>
                </c:pt>
                <c:pt idx="180">
                  <c:v>34203.565937457461</c:v>
                </c:pt>
                <c:pt idx="181">
                  <c:v>33768.109846832849</c:v>
                </c:pt>
                <c:pt idx="182">
                  <c:v>33374.022034505753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D-4140-9449-5070A70A07E3}"/>
            </c:ext>
          </c:extLst>
        </c:ser>
        <c:ser>
          <c:idx val="0"/>
          <c:order val="1"/>
          <c:tx>
            <c:v>Historical Demand for Product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'Sinusodial Curve Analysis'!$C$2:$C$184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'Sinusodial Curve Analysis'!$E$2:$E$184</c:f>
              <c:numCache>
                <c:formatCode>0</c:formatCode>
                <c:ptCount val="183"/>
                <c:pt idx="0">
                  <c:v>29030.001</c:v>
                </c:pt>
                <c:pt idx="1">
                  <c:v>28930</c:v>
                </c:pt>
                <c:pt idx="2">
                  <c:v>28830</c:v>
                </c:pt>
                <c:pt idx="3">
                  <c:v>29020</c:v>
                </c:pt>
                <c:pt idx="4">
                  <c:v>27000</c:v>
                </c:pt>
                <c:pt idx="5">
                  <c:v>27480</c:v>
                </c:pt>
                <c:pt idx="6">
                  <c:v>29820</c:v>
                </c:pt>
                <c:pt idx="7">
                  <c:v>30059.999</c:v>
                </c:pt>
                <c:pt idx="8">
                  <c:v>32290.000999999997</c:v>
                </c:pt>
                <c:pt idx="9">
                  <c:v>28990</c:v>
                </c:pt>
                <c:pt idx="10">
                  <c:v>32430</c:v>
                </c:pt>
                <c:pt idx="11">
                  <c:v>33760</c:v>
                </c:pt>
                <c:pt idx="12">
                  <c:v>32700.001</c:v>
                </c:pt>
                <c:pt idx="13">
                  <c:v>33770</c:v>
                </c:pt>
                <c:pt idx="14">
                  <c:v>33760</c:v>
                </c:pt>
                <c:pt idx="15">
                  <c:v>33209.999000000003</c:v>
                </c:pt>
                <c:pt idx="16">
                  <c:v>34209.999000000003</c:v>
                </c:pt>
                <c:pt idx="17">
                  <c:v>35570</c:v>
                </c:pt>
                <c:pt idx="18">
                  <c:v>32500</c:v>
                </c:pt>
                <c:pt idx="19">
                  <c:v>36450.001000000004</c:v>
                </c:pt>
                <c:pt idx="20">
                  <c:v>36600</c:v>
                </c:pt>
                <c:pt idx="21">
                  <c:v>36200.001000000004</c:v>
                </c:pt>
                <c:pt idx="22">
                  <c:v>39540.000999999997</c:v>
                </c:pt>
                <c:pt idx="23">
                  <c:v>38059.998999999996</c:v>
                </c:pt>
                <c:pt idx="24">
                  <c:v>37559.998999999996</c:v>
                </c:pt>
                <c:pt idx="25">
                  <c:v>35860.000999999997</c:v>
                </c:pt>
                <c:pt idx="26">
                  <c:v>36200.001000000004</c:v>
                </c:pt>
                <c:pt idx="27">
                  <c:v>37830</c:v>
                </c:pt>
                <c:pt idx="28">
                  <c:v>37009.998</c:v>
                </c:pt>
                <c:pt idx="29">
                  <c:v>38889.999000000003</c:v>
                </c:pt>
                <c:pt idx="30">
                  <c:v>35730</c:v>
                </c:pt>
                <c:pt idx="31">
                  <c:v>33500</c:v>
                </c:pt>
                <c:pt idx="32">
                  <c:v>34660</c:v>
                </c:pt>
                <c:pt idx="33">
                  <c:v>35240.002</c:v>
                </c:pt>
                <c:pt idx="34">
                  <c:v>35469.999000000003</c:v>
                </c:pt>
                <c:pt idx="35">
                  <c:v>36860.000999999997</c:v>
                </c:pt>
                <c:pt idx="36">
                  <c:v>37139.999000000003</c:v>
                </c:pt>
                <c:pt idx="37">
                  <c:v>35510</c:v>
                </c:pt>
                <c:pt idx="38">
                  <c:v>34100</c:v>
                </c:pt>
                <c:pt idx="39">
                  <c:v>30200.001</c:v>
                </c:pt>
                <c:pt idx="40">
                  <c:v>33500</c:v>
                </c:pt>
                <c:pt idx="41">
                  <c:v>31370.001</c:v>
                </c:pt>
                <c:pt idx="42">
                  <c:v>31450.001</c:v>
                </c:pt>
                <c:pt idx="43">
                  <c:v>31129.999</c:v>
                </c:pt>
                <c:pt idx="44">
                  <c:v>31790.001</c:v>
                </c:pt>
                <c:pt idx="45">
                  <c:v>33719.999000000003</c:v>
                </c:pt>
                <c:pt idx="46">
                  <c:v>33900</c:v>
                </c:pt>
                <c:pt idx="47">
                  <c:v>33820</c:v>
                </c:pt>
                <c:pt idx="48">
                  <c:v>32000</c:v>
                </c:pt>
                <c:pt idx="49">
                  <c:v>32009.998000000003</c:v>
                </c:pt>
                <c:pt idx="50">
                  <c:v>31670</c:v>
                </c:pt>
                <c:pt idx="51">
                  <c:v>29900</c:v>
                </c:pt>
                <c:pt idx="52">
                  <c:v>29809.999</c:v>
                </c:pt>
                <c:pt idx="53">
                  <c:v>30240</c:v>
                </c:pt>
                <c:pt idx="54">
                  <c:v>29280.001</c:v>
                </c:pt>
                <c:pt idx="55">
                  <c:v>28120.001</c:v>
                </c:pt>
                <c:pt idx="56">
                  <c:v>28340</c:v>
                </c:pt>
                <c:pt idx="57">
                  <c:v>28629.999</c:v>
                </c:pt>
                <c:pt idx="58">
                  <c:v>27830</c:v>
                </c:pt>
                <c:pt idx="59">
                  <c:v>27920</c:v>
                </c:pt>
                <c:pt idx="60">
                  <c:v>28590</c:v>
                </c:pt>
                <c:pt idx="61">
                  <c:v>28840</c:v>
                </c:pt>
                <c:pt idx="62">
                  <c:v>28580</c:v>
                </c:pt>
                <c:pt idx="63">
                  <c:v>27490</c:v>
                </c:pt>
                <c:pt idx="64">
                  <c:v>28010</c:v>
                </c:pt>
                <c:pt idx="65">
                  <c:v>29240</c:v>
                </c:pt>
                <c:pt idx="66">
                  <c:v>29680</c:v>
                </c:pt>
                <c:pt idx="67">
                  <c:v>30690.001</c:v>
                </c:pt>
                <c:pt idx="68">
                  <c:v>29620.001</c:v>
                </c:pt>
                <c:pt idx="69">
                  <c:v>30379.999</c:v>
                </c:pt>
                <c:pt idx="70">
                  <c:v>29559.999</c:v>
                </c:pt>
                <c:pt idx="71">
                  <c:v>30450.001</c:v>
                </c:pt>
                <c:pt idx="72">
                  <c:v>30450.001</c:v>
                </c:pt>
                <c:pt idx="73">
                  <c:v>30219.999</c:v>
                </c:pt>
                <c:pt idx="74">
                  <c:v>30290.001</c:v>
                </c:pt>
                <c:pt idx="75">
                  <c:v>31080</c:v>
                </c:pt>
                <c:pt idx="76">
                  <c:v>31480</c:v>
                </c:pt>
                <c:pt idx="77">
                  <c:v>31610.001</c:v>
                </c:pt>
                <c:pt idx="78">
                  <c:v>31969.999</c:v>
                </c:pt>
                <c:pt idx="79">
                  <c:v>32599.998</c:v>
                </c:pt>
                <c:pt idx="80">
                  <c:v>32070</c:v>
                </c:pt>
                <c:pt idx="81">
                  <c:v>32250</c:v>
                </c:pt>
                <c:pt idx="82">
                  <c:v>32790.000999999997</c:v>
                </c:pt>
                <c:pt idx="83">
                  <c:v>32450.001</c:v>
                </c:pt>
                <c:pt idx="84">
                  <c:v>33439.999000000003</c:v>
                </c:pt>
                <c:pt idx="85">
                  <c:v>34290.000999999997</c:v>
                </c:pt>
                <c:pt idx="86">
                  <c:v>34590</c:v>
                </c:pt>
                <c:pt idx="87">
                  <c:v>34580.002</c:v>
                </c:pt>
                <c:pt idx="88">
                  <c:v>34650.002</c:v>
                </c:pt>
                <c:pt idx="89">
                  <c:v>35430</c:v>
                </c:pt>
                <c:pt idx="90">
                  <c:v>35950.001000000004</c:v>
                </c:pt>
                <c:pt idx="91">
                  <c:v>35970.001000000004</c:v>
                </c:pt>
                <c:pt idx="92">
                  <c:v>35910</c:v>
                </c:pt>
                <c:pt idx="93">
                  <c:v>36070</c:v>
                </c:pt>
                <c:pt idx="94">
                  <c:v>34869.999000000003</c:v>
                </c:pt>
                <c:pt idx="95">
                  <c:v>34180</c:v>
                </c:pt>
                <c:pt idx="96">
                  <c:v>37090</c:v>
                </c:pt>
                <c:pt idx="97">
                  <c:v>37959.999000000003</c:v>
                </c:pt>
                <c:pt idx="98">
                  <c:v>39330.002</c:v>
                </c:pt>
                <c:pt idx="99">
                  <c:v>38009.998</c:v>
                </c:pt>
                <c:pt idx="100">
                  <c:v>39369.999000000003</c:v>
                </c:pt>
                <c:pt idx="101">
                  <c:v>39560.000999999997</c:v>
                </c:pt>
                <c:pt idx="102">
                  <c:v>39369.999000000003</c:v>
                </c:pt>
                <c:pt idx="103">
                  <c:v>39669.998</c:v>
                </c:pt>
                <c:pt idx="104">
                  <c:v>40959.999000000003</c:v>
                </c:pt>
                <c:pt idx="105">
                  <c:v>36880.000999999997</c:v>
                </c:pt>
                <c:pt idx="106">
                  <c:v>37669.998</c:v>
                </c:pt>
                <c:pt idx="107">
                  <c:v>35310.000999999997</c:v>
                </c:pt>
                <c:pt idx="108">
                  <c:v>34799.998999999996</c:v>
                </c:pt>
                <c:pt idx="109">
                  <c:v>35209.999000000003</c:v>
                </c:pt>
                <c:pt idx="110">
                  <c:v>36029.998999999996</c:v>
                </c:pt>
                <c:pt idx="111">
                  <c:v>35020</c:v>
                </c:pt>
                <c:pt idx="112">
                  <c:v>34200.001000000004</c:v>
                </c:pt>
                <c:pt idx="113">
                  <c:v>33880.000999999997</c:v>
                </c:pt>
                <c:pt idx="114">
                  <c:v>34110.000999999997</c:v>
                </c:pt>
                <c:pt idx="115">
                  <c:v>31410</c:v>
                </c:pt>
                <c:pt idx="116">
                  <c:v>31280.001</c:v>
                </c:pt>
                <c:pt idx="117">
                  <c:v>30320</c:v>
                </c:pt>
                <c:pt idx="118">
                  <c:v>29020</c:v>
                </c:pt>
                <c:pt idx="119">
                  <c:v>30889.999</c:v>
                </c:pt>
                <c:pt idx="120">
                  <c:v>31930</c:v>
                </c:pt>
                <c:pt idx="121">
                  <c:v>31570</c:v>
                </c:pt>
                <c:pt idx="122">
                  <c:v>31730</c:v>
                </c:pt>
                <c:pt idx="123">
                  <c:v>32750</c:v>
                </c:pt>
                <c:pt idx="124">
                  <c:v>31000</c:v>
                </c:pt>
                <c:pt idx="125">
                  <c:v>32700.001</c:v>
                </c:pt>
                <c:pt idx="126">
                  <c:v>34000</c:v>
                </c:pt>
                <c:pt idx="127">
                  <c:v>33740.002</c:v>
                </c:pt>
                <c:pt idx="128">
                  <c:v>35439.999000000003</c:v>
                </c:pt>
                <c:pt idx="129">
                  <c:v>35910</c:v>
                </c:pt>
                <c:pt idx="130">
                  <c:v>36009.998</c:v>
                </c:pt>
                <c:pt idx="131">
                  <c:v>34669.998</c:v>
                </c:pt>
                <c:pt idx="132">
                  <c:v>33990.002</c:v>
                </c:pt>
                <c:pt idx="133">
                  <c:v>33580.002</c:v>
                </c:pt>
                <c:pt idx="134">
                  <c:v>33880.000999999997</c:v>
                </c:pt>
                <c:pt idx="135">
                  <c:v>35759.998</c:v>
                </c:pt>
                <c:pt idx="136">
                  <c:v>33869.999000000003</c:v>
                </c:pt>
                <c:pt idx="137">
                  <c:v>34240.002</c:v>
                </c:pt>
                <c:pt idx="138">
                  <c:v>36590</c:v>
                </c:pt>
                <c:pt idx="139">
                  <c:v>38959.999000000003</c:v>
                </c:pt>
                <c:pt idx="140">
                  <c:v>38080.002</c:v>
                </c:pt>
                <c:pt idx="141">
                  <c:v>37389.999000000003</c:v>
                </c:pt>
                <c:pt idx="142">
                  <c:v>38240.002</c:v>
                </c:pt>
                <c:pt idx="143">
                  <c:v>38220.001000000004</c:v>
                </c:pt>
                <c:pt idx="144">
                  <c:v>39599.998</c:v>
                </c:pt>
                <c:pt idx="145">
                  <c:v>39470.001000000004</c:v>
                </c:pt>
                <c:pt idx="146">
                  <c:v>39369.999000000003</c:v>
                </c:pt>
                <c:pt idx="147">
                  <c:v>41520</c:v>
                </c:pt>
                <c:pt idx="148">
                  <c:v>39380.000999999997</c:v>
                </c:pt>
                <c:pt idx="149">
                  <c:v>38580.002</c:v>
                </c:pt>
                <c:pt idx="150">
                  <c:v>38580.002</c:v>
                </c:pt>
                <c:pt idx="151">
                  <c:v>40400.002</c:v>
                </c:pt>
                <c:pt idx="152">
                  <c:v>41680</c:v>
                </c:pt>
                <c:pt idx="153">
                  <c:v>42230</c:v>
                </c:pt>
                <c:pt idx="154">
                  <c:v>41990.002</c:v>
                </c:pt>
                <c:pt idx="155">
                  <c:v>41959.999000000003</c:v>
                </c:pt>
                <c:pt idx="156">
                  <c:v>42209.999000000003</c:v>
                </c:pt>
                <c:pt idx="157">
                  <c:v>41529.998999999996</c:v>
                </c:pt>
                <c:pt idx="158">
                  <c:v>42570</c:v>
                </c:pt>
                <c:pt idx="159">
                  <c:v>42750</c:v>
                </c:pt>
                <c:pt idx="160">
                  <c:v>42959.999000000003</c:v>
                </c:pt>
                <c:pt idx="161">
                  <c:v>41320</c:v>
                </c:pt>
                <c:pt idx="162">
                  <c:v>40880.000999999997</c:v>
                </c:pt>
                <c:pt idx="163">
                  <c:v>41580.002</c:v>
                </c:pt>
                <c:pt idx="164">
                  <c:v>41060.000999999997</c:v>
                </c:pt>
                <c:pt idx="165">
                  <c:v>39990.002</c:v>
                </c:pt>
                <c:pt idx="166">
                  <c:v>37930</c:v>
                </c:pt>
                <c:pt idx="167">
                  <c:v>37830.002</c:v>
                </c:pt>
                <c:pt idx="168">
                  <c:v>37650.002</c:v>
                </c:pt>
                <c:pt idx="169">
                  <c:v>36029.998999999996</c:v>
                </c:pt>
                <c:pt idx="170">
                  <c:v>36250</c:v>
                </c:pt>
                <c:pt idx="171">
                  <c:v>36830.002</c:v>
                </c:pt>
                <c:pt idx="172">
                  <c:v>35410</c:v>
                </c:pt>
                <c:pt idx="173">
                  <c:v>35540.000999999997</c:v>
                </c:pt>
                <c:pt idx="174">
                  <c:v>35610.000999999997</c:v>
                </c:pt>
                <c:pt idx="175">
                  <c:v>35369.999000000003</c:v>
                </c:pt>
                <c:pt idx="176">
                  <c:v>36130.000999999997</c:v>
                </c:pt>
                <c:pt idx="177">
                  <c:v>35990.002</c:v>
                </c:pt>
                <c:pt idx="178">
                  <c:v>36619.999000000003</c:v>
                </c:pt>
                <c:pt idx="179">
                  <c:v>36549.998999999996</c:v>
                </c:pt>
                <c:pt idx="180">
                  <c:v>35320</c:v>
                </c:pt>
                <c:pt idx="181">
                  <c:v>36230</c:v>
                </c:pt>
                <c:pt idx="182">
                  <c:v>33340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D-4140-9449-5070A70A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5184"/>
        <c:axId val="667987040"/>
      </c:scatterChart>
      <c:valAx>
        <c:axId val="64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Weeks since 2017-01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7987040"/>
        <c:crosses val="autoZero"/>
        <c:crossBetween val="midCat"/>
      </c:valAx>
      <c:valAx>
        <c:axId val="66798704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Product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22F87D-B1E3-9E40-B699-5D73BC5BECDC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8B139-0877-AF4B-B420-5E675E18AFE8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2431A-F30C-0441-B762-A0764E94B837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F639B-21CF-8A41-9344-6032E4CA2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2CDDC-4322-DF46-B81E-4944F1E6B1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0.71699</cdr:x>
      <cdr:y>0.79844</cdr:y>
    </cdr:from>
    <cdr:to>
      <cdr:x>1</cdr:x>
      <cdr:y>0.90906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856862-46E0-CD4D-A75E-A48CA65520D6}"/>
                </a:ext>
              </a:extLst>
            </cdr:cNvPr>
            <cdr:cNvSpPr txBox="1"/>
          </cdr:nvSpPr>
          <cdr:spPr>
            <a:xfrm xmlns:a="http://schemas.openxmlformats.org/drawingml/2006/main">
              <a:off x="6668840" y="4843924"/>
              <a:ext cx="2632311" cy="67110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=6365.7</m:t>
                    </m:r>
                    <m:func>
                      <m:func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4.333</m:t>
                            </m:r>
                          </m:den>
                        </m:f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−1.3171)</m:t>
                        </m:r>
                      </m:e>
                    </m:func>
                  </m:oMath>
                </m:oMathPara>
              </a14:m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=0.6753</m:t>
                    </m:r>
                  </m:oMath>
                </m:oMathPara>
              </a14:m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856862-46E0-CD4D-A75E-A48CA65520D6}"/>
                </a:ext>
              </a:extLst>
            </cdr:cNvPr>
            <cdr:cNvSpPr txBox="1"/>
          </cdr:nvSpPr>
          <cdr:spPr>
            <a:xfrm xmlns:a="http://schemas.openxmlformats.org/drawingml/2006/main">
              <a:off x="6668840" y="4843924"/>
              <a:ext cx="2632311" cy="67110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y=6365.7 sin⁡〖(2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π/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64.333 x−1.3171)〗</a:t>
              </a:r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R^2=0.6753</a:t>
              </a:r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197C6-DEEE-164A-A882-51E8CC8CDD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0.10509</cdr:x>
      <cdr:y>0.1864</cdr:y>
    </cdr:from>
    <cdr:to>
      <cdr:x>0.52554</cdr:x>
      <cdr:y>0.29702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9A3F03-4B7C-5B40-81BB-B518656B8DAA}"/>
                </a:ext>
              </a:extLst>
            </cdr:cNvPr>
            <cdr:cNvSpPr txBox="1"/>
          </cdr:nvSpPr>
          <cdr:spPr>
            <a:xfrm xmlns:a="http://schemas.openxmlformats.org/drawingml/2006/main">
              <a:off x="977491" y="1130860"/>
              <a:ext cx="3910669" cy="6711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=39.299</m:t>
                    </m:r>
                    <m:r>
                      <m:rPr>
                        <m:sty m:val="p"/>
                      </m:rP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2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+30956+6365.7</m:t>
                    </m:r>
                    <m:func>
                      <m:func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US" sz="1200" b="0" i="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200" b="0" i="1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4.333</m:t>
                            </m:r>
                          </m:den>
                        </m:f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−1.3171)</m:t>
                        </m:r>
                      </m:e>
                    </m:func>
                  </m:oMath>
                </m:oMathPara>
              </a14:m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=0.7461</m:t>
                    </m:r>
                  </m:oMath>
                </m:oMathPara>
              </a14:m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9A3F03-4B7C-5B40-81BB-B518656B8DAA}"/>
                </a:ext>
              </a:extLst>
            </cdr:cNvPr>
            <cdr:cNvSpPr txBox="1"/>
          </cdr:nvSpPr>
          <cdr:spPr>
            <a:xfrm xmlns:a="http://schemas.openxmlformats.org/drawingml/2006/main">
              <a:off x="977491" y="1130860"/>
              <a:ext cx="3910669" cy="6711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y=39.299x+30956+6365.7 sin⁡〖(2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π/</a:t>
              </a:r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64.333 x−1.3171)〗</a:t>
              </a:r>
              <a:endParaRPr lang="en-US" sz="1200" b="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  <a:p xmlns:a="http://schemas.openxmlformats.org/drawingml/2006/main">
              <a:pPr/>
              <a:r>
                <a:rPr lang="en-US" sz="12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R^2=0.7461</a:t>
              </a:r>
              <a:endParaRPr lang="en-US" sz="1200" b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FE0-A7E7-4ECC-BB25-F89F69DCDEDE}">
  <dimension ref="A1:JH262"/>
  <sheetViews>
    <sheetView tabSelected="1" zoomScale="125" zoomScaleNormal="11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1.83203125" style="2" bestFit="1" customWidth="1"/>
    <col min="2" max="3" width="11.83203125" style="2" customWidth="1"/>
    <col min="4" max="4" width="11.83203125" style="2" bestFit="1" customWidth="1"/>
    <col min="5" max="5" width="20.83203125" style="2" bestFit="1" customWidth="1"/>
    <col min="6" max="6" width="19.33203125" style="1" customWidth="1"/>
    <col min="7" max="7" width="12.33203125" style="1" customWidth="1"/>
    <col min="8" max="8" width="10.5" style="1" customWidth="1"/>
    <col min="9" max="9" width="10.33203125" style="1" customWidth="1"/>
    <col min="10" max="10" width="8" style="1" customWidth="1"/>
    <col min="11" max="11" width="10.6640625" style="1" customWidth="1"/>
    <col min="12" max="12" width="9.83203125" style="1" customWidth="1"/>
    <col min="13" max="13" width="8" style="1" customWidth="1"/>
    <col min="14" max="14" width="8" style="1" bestFit="1" customWidth="1"/>
    <col min="15" max="15" width="10.5" style="1" bestFit="1" customWidth="1"/>
    <col min="16" max="16" width="14.83203125" style="1" customWidth="1"/>
    <col min="17" max="17" width="65.83203125" style="1" customWidth="1"/>
    <col min="18" max="19" width="8" style="1" bestFit="1" customWidth="1"/>
    <col min="20" max="20" width="10.5" style="1" bestFit="1" customWidth="1"/>
    <col min="21" max="22" width="8" style="1" bestFit="1" customWidth="1"/>
    <col min="23" max="24" width="10.5" style="1" bestFit="1" customWidth="1"/>
    <col min="25" max="26" width="8" style="1" bestFit="1" customWidth="1"/>
    <col min="27" max="27" width="10.5" style="1" bestFit="1" customWidth="1"/>
    <col min="28" max="28" width="8" style="1" bestFit="1" customWidth="1"/>
    <col min="29" max="34" width="10.5" style="1" bestFit="1" customWidth="1"/>
    <col min="35" max="35" width="8" style="1" bestFit="1" customWidth="1"/>
    <col min="36" max="37" width="10.5" style="1" bestFit="1" customWidth="1"/>
    <col min="38" max="40" width="8" style="1" bestFit="1" customWidth="1"/>
    <col min="41" max="44" width="10.5" style="1" bestFit="1" customWidth="1"/>
    <col min="45" max="46" width="8" style="1" bestFit="1" customWidth="1"/>
    <col min="47" max="47" width="10.5" style="1" bestFit="1" customWidth="1"/>
    <col min="48" max="48" width="8" style="1" bestFit="1" customWidth="1"/>
    <col min="49" max="53" width="10.5" style="1" bestFit="1" customWidth="1"/>
    <col min="54" max="56" width="8" style="1" bestFit="1" customWidth="1"/>
    <col min="57" max="57" width="10.5" style="1" bestFit="1" customWidth="1"/>
    <col min="58" max="59" width="8" style="1" bestFit="1" customWidth="1"/>
    <col min="60" max="60" width="10.5" style="1" bestFit="1" customWidth="1"/>
    <col min="61" max="61" width="8" style="1" bestFit="1" customWidth="1"/>
    <col min="62" max="63" width="10.5" style="1" bestFit="1" customWidth="1"/>
    <col min="64" max="64" width="8" style="1" bestFit="1" customWidth="1"/>
    <col min="65" max="65" width="10.5" style="1" bestFit="1" customWidth="1"/>
    <col min="66" max="74" width="8" style="1" bestFit="1" customWidth="1"/>
    <col min="75" max="82" width="10.5" style="1" bestFit="1" customWidth="1"/>
    <col min="83" max="84" width="8" style="1" bestFit="1" customWidth="1"/>
    <col min="85" max="87" width="10.5" style="1" bestFit="1" customWidth="1"/>
    <col min="88" max="89" width="8" style="1" bestFit="1" customWidth="1"/>
    <col min="90" max="93" width="10.5" style="1" bestFit="1" customWidth="1"/>
    <col min="94" max="94" width="8" style="1" bestFit="1" customWidth="1"/>
    <col min="95" max="96" width="10.5" style="1" bestFit="1" customWidth="1"/>
    <col min="97" max="97" width="8" style="1" bestFit="1" customWidth="1"/>
    <col min="98" max="99" width="10.5" style="1" bestFit="1" customWidth="1"/>
    <col min="100" max="101" width="8" style="1" bestFit="1" customWidth="1"/>
    <col min="102" max="102" width="10.5" style="1" bestFit="1" customWidth="1"/>
    <col min="103" max="104" width="8" style="1" bestFit="1" customWidth="1"/>
    <col min="105" max="118" width="10.5" style="1" bestFit="1" customWidth="1"/>
    <col min="119" max="119" width="8" style="1" bestFit="1" customWidth="1"/>
    <col min="120" max="122" width="10.5" style="1" bestFit="1" customWidth="1"/>
    <col min="123" max="123" width="8" style="1" bestFit="1" customWidth="1"/>
    <col min="124" max="124" width="10.5" style="1" bestFit="1" customWidth="1"/>
    <col min="125" max="126" width="8" style="1" bestFit="1" customWidth="1"/>
    <col min="127" max="127" width="10.5" style="1" bestFit="1" customWidth="1"/>
    <col min="128" max="132" width="8" style="1" bestFit="1" customWidth="1"/>
    <col min="133" max="133" width="10.5" style="1" bestFit="1" customWidth="1"/>
    <col min="134" max="134" width="8" style="1" bestFit="1" customWidth="1"/>
    <col min="135" max="136" width="10.5" style="1" bestFit="1" customWidth="1"/>
    <col min="137" max="137" width="8" style="1" bestFit="1" customWidth="1"/>
    <col min="138" max="145" width="10.5" style="1" bestFit="1" customWidth="1"/>
    <col min="146" max="146" width="8" style="1" bestFit="1" customWidth="1"/>
    <col min="147" max="154" width="10.5" style="1" bestFit="1" customWidth="1"/>
    <col min="155" max="155" width="8" style="1" bestFit="1" customWidth="1"/>
    <col min="156" max="159" width="10.5" style="1" bestFit="1" customWidth="1"/>
    <col min="160" max="161" width="8" style="1" bestFit="1" customWidth="1"/>
    <col min="162" max="165" width="10.5" style="1" bestFit="1" customWidth="1"/>
    <col min="166" max="167" width="8" style="1" bestFit="1" customWidth="1"/>
    <col min="168" max="168" width="10.5" style="1" bestFit="1" customWidth="1"/>
    <col min="169" max="169" width="8" style="1" bestFit="1" customWidth="1"/>
    <col min="170" max="173" width="10.5" style="1" bestFit="1" customWidth="1"/>
    <col min="174" max="174" width="8" style="1" bestFit="1" customWidth="1"/>
    <col min="175" max="177" width="10.5" style="1" bestFit="1" customWidth="1"/>
    <col min="178" max="178" width="8" style="1" bestFit="1" customWidth="1"/>
    <col min="179" max="179" width="10.5" style="1" bestFit="1" customWidth="1"/>
    <col min="180" max="180" width="8" style="1" bestFit="1" customWidth="1"/>
    <col min="181" max="187" width="10.5" style="1" bestFit="1" customWidth="1"/>
    <col min="188" max="190" width="8" style="1" bestFit="1" customWidth="1"/>
    <col min="191" max="191" width="10.5" style="1" bestFit="1" customWidth="1"/>
    <col min="192" max="192" width="8" style="1" bestFit="1" customWidth="1"/>
    <col min="193" max="195" width="10.5" style="1" bestFit="1" customWidth="1"/>
    <col min="196" max="196" width="8" style="1" bestFit="1" customWidth="1"/>
    <col min="197" max="201" width="10.5" style="1" bestFit="1" customWidth="1"/>
    <col min="202" max="202" width="8" style="1" bestFit="1" customWidth="1"/>
    <col min="203" max="206" width="10.5" style="1" bestFit="1" customWidth="1"/>
    <col min="207" max="207" width="8" style="1" bestFit="1" customWidth="1"/>
    <col min="208" max="208" width="10.5" style="1" bestFit="1" customWidth="1"/>
    <col min="209" max="209" width="8" style="1" bestFit="1" customWidth="1"/>
    <col min="210" max="217" width="10.5" style="1" bestFit="1" customWidth="1"/>
    <col min="218" max="219" width="8" style="1" bestFit="1" customWidth="1"/>
    <col min="220" max="222" width="10.5" style="1" bestFit="1" customWidth="1"/>
    <col min="223" max="223" width="8" style="1" bestFit="1" customWidth="1"/>
    <col min="224" max="227" width="10.5" style="1" bestFit="1" customWidth="1"/>
    <col min="228" max="230" width="8" style="1" bestFit="1" customWidth="1"/>
    <col min="231" max="232" width="10.5" style="1" bestFit="1" customWidth="1"/>
    <col min="233" max="233" width="8" style="1" bestFit="1" customWidth="1"/>
    <col min="234" max="236" width="10.5" style="1" bestFit="1" customWidth="1"/>
    <col min="237" max="237" width="8" style="1" bestFit="1" customWidth="1"/>
    <col min="238" max="240" width="10.5" style="1" bestFit="1" customWidth="1"/>
    <col min="241" max="241" width="8" style="1" bestFit="1" customWidth="1"/>
    <col min="242" max="243" width="10.5" style="1" bestFit="1" customWidth="1"/>
    <col min="244" max="245" width="8" style="1" bestFit="1" customWidth="1"/>
    <col min="246" max="248" width="10.5" style="1" bestFit="1" customWidth="1"/>
    <col min="249" max="249" width="8" style="1" bestFit="1" customWidth="1"/>
    <col min="250" max="250" width="10.5" style="1" bestFit="1" customWidth="1"/>
    <col min="251" max="251" width="8" style="1" bestFit="1" customWidth="1"/>
    <col min="252" max="252" width="10.5" style="1" bestFit="1" customWidth="1"/>
    <col min="253" max="254" width="8" style="1" bestFit="1" customWidth="1"/>
    <col min="255" max="256" width="10.5" style="1" bestFit="1" customWidth="1"/>
    <col min="257" max="257" width="8" style="1" bestFit="1" customWidth="1"/>
    <col min="258" max="258" width="10.5" style="1" bestFit="1" customWidth="1"/>
    <col min="259" max="259" width="8" style="1" bestFit="1" customWidth="1"/>
    <col min="260" max="261" width="10.5" style="1" bestFit="1" customWidth="1"/>
    <col min="262" max="262" width="8" style="1" bestFit="1" customWidth="1"/>
    <col min="263" max="267" width="10.5" style="1" bestFit="1" customWidth="1"/>
    <col min="268" max="16384" width="8.83203125" style="1"/>
  </cols>
  <sheetData>
    <row r="1" spans="1:268" s="10" customFormat="1" ht="48" x14ac:dyDescent="0.2">
      <c r="A1" s="9" t="s">
        <v>266</v>
      </c>
      <c r="B1" s="9" t="s">
        <v>265</v>
      </c>
      <c r="C1" s="9" t="s">
        <v>262</v>
      </c>
      <c r="D1" s="9" t="s">
        <v>0</v>
      </c>
      <c r="E1" s="9" t="s">
        <v>1</v>
      </c>
      <c r="F1" s="14" t="s">
        <v>273</v>
      </c>
      <c r="G1" s="14" t="s">
        <v>274</v>
      </c>
      <c r="H1" s="14" t="s">
        <v>283</v>
      </c>
      <c r="I1" s="14" t="s">
        <v>275</v>
      </c>
      <c r="JH1" s="11"/>
    </row>
    <row r="2" spans="1:268" x14ac:dyDescent="0.2">
      <c r="A2" s="3">
        <v>2017</v>
      </c>
      <c r="B2" s="3">
        <v>1</v>
      </c>
      <c r="C2" s="3">
        <v>1</v>
      </c>
      <c r="D2" s="3" t="s">
        <v>2</v>
      </c>
      <c r="E2" s="4">
        <v>29030.001</v>
      </c>
      <c r="F2" s="12">
        <f t="shared" ref="F2:F65" si="0">$L$4*C2+$L$5</f>
        <v>30995.298999999999</v>
      </c>
      <c r="G2" s="12">
        <f t="shared" ref="G2:G65" si="1">E2-F2</f>
        <v>-1965.2979999999989</v>
      </c>
      <c r="H2" s="12">
        <f t="shared" ref="H2:H33" si="2">$L$6*SIN($L$7*C2+$L$8)</f>
        <v>-5976.784352003323</v>
      </c>
      <c r="I2" s="15">
        <f t="shared" ref="I2:I65" si="3">L$4*$C2+L$5+L$6*SIN(L$7*$C2+L$8)</f>
        <v>25018.514647996675</v>
      </c>
    </row>
    <row r="3" spans="1:268" x14ac:dyDescent="0.2">
      <c r="A3" s="3">
        <v>2017</v>
      </c>
      <c r="B3" s="3">
        <v>2</v>
      </c>
      <c r="C3" s="3">
        <v>2</v>
      </c>
      <c r="D3" s="3" t="s">
        <v>3</v>
      </c>
      <c r="E3" s="4">
        <v>28930</v>
      </c>
      <c r="F3" s="12">
        <f t="shared" si="0"/>
        <v>31034.598000000002</v>
      </c>
      <c r="G3" s="12">
        <f t="shared" si="1"/>
        <v>-2104.5980000000018</v>
      </c>
      <c r="H3" s="12">
        <f t="shared" si="2"/>
        <v>-5734.6605303879433</v>
      </c>
      <c r="I3" s="15">
        <f t="shared" si="3"/>
        <v>25299.937469612058</v>
      </c>
      <c r="K3" s="8"/>
      <c r="L3" s="13" t="s">
        <v>276</v>
      </c>
      <c r="M3" s="30" t="s">
        <v>282</v>
      </c>
      <c r="N3" s="30"/>
      <c r="O3" s="30"/>
      <c r="P3" s="30"/>
      <c r="Q3" s="30"/>
    </row>
    <row r="4" spans="1:268" x14ac:dyDescent="0.2">
      <c r="A4" s="3">
        <v>2017</v>
      </c>
      <c r="B4" s="3">
        <v>3</v>
      </c>
      <c r="C4" s="3">
        <v>3</v>
      </c>
      <c r="D4" s="3" t="s">
        <v>4</v>
      </c>
      <c r="E4" s="4">
        <v>28830</v>
      </c>
      <c r="F4" s="12">
        <f t="shared" si="0"/>
        <v>31073.897000000001</v>
      </c>
      <c r="G4" s="12">
        <f t="shared" si="1"/>
        <v>-2243.8970000000008</v>
      </c>
      <c r="H4" s="12">
        <f t="shared" si="2"/>
        <v>-5437.8786005482152</v>
      </c>
      <c r="I4" s="15">
        <f t="shared" si="3"/>
        <v>25636.018399451787</v>
      </c>
      <c r="K4" s="13" t="s">
        <v>270</v>
      </c>
      <c r="L4" s="7">
        <v>39.298999999999999</v>
      </c>
      <c r="M4" s="31" t="s">
        <v>284</v>
      </c>
      <c r="N4" s="31"/>
      <c r="O4" s="31"/>
      <c r="P4" s="31"/>
      <c r="Q4" s="31"/>
    </row>
    <row r="5" spans="1:268" x14ac:dyDescent="0.2">
      <c r="A5" s="3">
        <v>2017</v>
      </c>
      <c r="B5" s="3">
        <v>4</v>
      </c>
      <c r="C5" s="3">
        <v>4</v>
      </c>
      <c r="D5" s="3" t="s">
        <v>5</v>
      </c>
      <c r="E5" s="4">
        <v>29020</v>
      </c>
      <c r="F5" s="12">
        <f t="shared" si="0"/>
        <v>31113.196</v>
      </c>
      <c r="G5" s="12">
        <f t="shared" si="1"/>
        <v>-2093.1959999999999</v>
      </c>
      <c r="H5" s="12">
        <f t="shared" si="2"/>
        <v>-5089.2672458480902</v>
      </c>
      <c r="I5" s="15">
        <f t="shared" si="3"/>
        <v>26023.928754151908</v>
      </c>
      <c r="K5" s="13" t="s">
        <v>271</v>
      </c>
      <c r="L5" s="7">
        <v>30956</v>
      </c>
      <c r="M5" s="31" t="s">
        <v>285</v>
      </c>
      <c r="N5" s="31"/>
      <c r="O5" s="31"/>
      <c r="P5" s="31"/>
      <c r="Q5" s="31"/>
    </row>
    <row r="6" spans="1:268" x14ac:dyDescent="0.2">
      <c r="A6" s="3">
        <v>2017</v>
      </c>
      <c r="B6" s="3">
        <v>5</v>
      </c>
      <c r="C6" s="3">
        <v>5</v>
      </c>
      <c r="D6" s="3" t="s">
        <v>6</v>
      </c>
      <c r="E6" s="4">
        <v>27000</v>
      </c>
      <c r="F6" s="12">
        <f t="shared" si="0"/>
        <v>31152.494999999999</v>
      </c>
      <c r="G6" s="12">
        <f t="shared" si="1"/>
        <v>-4152.494999999999</v>
      </c>
      <c r="H6" s="12">
        <f t="shared" si="2"/>
        <v>-4692.1491454683937</v>
      </c>
      <c r="I6" s="15">
        <f t="shared" si="3"/>
        <v>26460.345854531606</v>
      </c>
      <c r="K6" s="13" t="s">
        <v>267</v>
      </c>
      <c r="L6" s="7">
        <v>6365.7</v>
      </c>
      <c r="M6" s="31" t="s">
        <v>286</v>
      </c>
      <c r="N6" s="31"/>
      <c r="O6" s="31"/>
      <c r="P6" s="31"/>
      <c r="Q6" s="31"/>
    </row>
    <row r="7" spans="1:268" x14ac:dyDescent="0.2">
      <c r="A7" s="3">
        <v>2017</v>
      </c>
      <c r="B7" s="3">
        <v>6</v>
      </c>
      <c r="C7" s="3">
        <v>6</v>
      </c>
      <c r="D7" s="3" t="s">
        <v>7</v>
      </c>
      <c r="E7" s="4">
        <v>27480</v>
      </c>
      <c r="F7" s="12">
        <f t="shared" si="0"/>
        <v>31191.794000000002</v>
      </c>
      <c r="G7" s="12">
        <f t="shared" si="1"/>
        <v>-3711.7940000000017</v>
      </c>
      <c r="H7" s="12">
        <f t="shared" si="2"/>
        <v>-4250.3093053381417</v>
      </c>
      <c r="I7" s="15">
        <f t="shared" si="3"/>
        <v>26941.48469466186</v>
      </c>
      <c r="K7" s="13" t="s">
        <v>269</v>
      </c>
      <c r="L7" s="7">
        <f>2*PI()/64.333</f>
        <v>9.7666598902267671E-2</v>
      </c>
      <c r="M7" s="31" t="s">
        <v>287</v>
      </c>
      <c r="N7" s="31"/>
      <c r="O7" s="31"/>
      <c r="P7" s="31"/>
      <c r="Q7" s="31"/>
    </row>
    <row r="8" spans="1:268" x14ac:dyDescent="0.2">
      <c r="A8" s="3">
        <v>2017</v>
      </c>
      <c r="B8" s="3">
        <v>7</v>
      </c>
      <c r="C8" s="3">
        <v>7</v>
      </c>
      <c r="D8" s="3" t="s">
        <v>8</v>
      </c>
      <c r="E8" s="4">
        <v>29820</v>
      </c>
      <c r="F8" s="12">
        <f t="shared" si="0"/>
        <v>31231.093000000001</v>
      </c>
      <c r="G8" s="12">
        <f t="shared" si="1"/>
        <v>-1411.0930000000008</v>
      </c>
      <c r="H8" s="12">
        <f t="shared" si="2"/>
        <v>-3767.9589825442522</v>
      </c>
      <c r="I8" s="15">
        <f t="shared" si="3"/>
        <v>27463.134017455748</v>
      </c>
      <c r="K8" s="13" t="s">
        <v>268</v>
      </c>
      <c r="L8" s="7">
        <v>-1.3170999999999999</v>
      </c>
      <c r="M8" s="31" t="s">
        <v>288</v>
      </c>
      <c r="N8" s="31"/>
      <c r="O8" s="31"/>
      <c r="P8" s="31"/>
      <c r="Q8" s="31"/>
    </row>
    <row r="9" spans="1:268" x14ac:dyDescent="0.2">
      <c r="A9" s="3">
        <v>2017</v>
      </c>
      <c r="B9" s="3">
        <v>8</v>
      </c>
      <c r="C9" s="3">
        <v>8</v>
      </c>
      <c r="D9" s="3" t="s">
        <v>9</v>
      </c>
      <c r="E9" s="4">
        <v>30059.999</v>
      </c>
      <c r="F9" s="12">
        <f t="shared" si="0"/>
        <v>31270.392</v>
      </c>
      <c r="G9" s="12">
        <f t="shared" si="1"/>
        <v>-1210.393</v>
      </c>
      <c r="H9" s="12">
        <f t="shared" si="2"/>
        <v>-3249.6955470627872</v>
      </c>
      <c r="I9" s="15">
        <f t="shared" si="3"/>
        <v>28020.696452937213</v>
      </c>
    </row>
    <row r="10" spans="1:268" x14ac:dyDescent="0.2">
      <c r="A10" s="3">
        <v>2017</v>
      </c>
      <c r="B10" s="3">
        <v>9</v>
      </c>
      <c r="C10" s="3">
        <v>9</v>
      </c>
      <c r="D10" s="3" t="s">
        <v>10</v>
      </c>
      <c r="E10" s="4">
        <v>32290.000999999997</v>
      </c>
      <c r="F10" s="12">
        <f t="shared" si="0"/>
        <v>31309.690999999999</v>
      </c>
      <c r="G10" s="12">
        <f t="shared" si="1"/>
        <v>980.30999999999767</v>
      </c>
      <c r="H10" s="12">
        <f t="shared" si="2"/>
        <v>-2700.4586633769654</v>
      </c>
      <c r="I10" s="15">
        <f t="shared" si="3"/>
        <v>28609.232336623034</v>
      </c>
      <c r="K10" s="13" t="s">
        <v>272</v>
      </c>
      <c r="L10" s="20">
        <f>RSQ($E$2:$E$184, I$2:I$184)</f>
        <v>0.74610170433777878</v>
      </c>
    </row>
    <row r="11" spans="1:268" x14ac:dyDescent="0.2">
      <c r="A11" s="3">
        <v>2017</v>
      </c>
      <c r="B11" s="3">
        <v>10</v>
      </c>
      <c r="C11" s="3">
        <v>10</v>
      </c>
      <c r="D11" s="3" t="s">
        <v>11</v>
      </c>
      <c r="E11" s="4">
        <v>28990</v>
      </c>
      <c r="F11" s="12">
        <f t="shared" si="0"/>
        <v>31348.99</v>
      </c>
      <c r="G11" s="12">
        <f t="shared" si="1"/>
        <v>-2358.9900000000016</v>
      </c>
      <c r="H11" s="12">
        <f t="shared" si="2"/>
        <v>-2125.4832096230298</v>
      </c>
      <c r="I11" s="15">
        <f t="shared" si="3"/>
        <v>29223.50679037697</v>
      </c>
    </row>
    <row r="12" spans="1:268" x14ac:dyDescent="0.2">
      <c r="A12" s="3">
        <v>2017</v>
      </c>
      <c r="B12" s="3">
        <v>11</v>
      </c>
      <c r="C12" s="3">
        <v>11</v>
      </c>
      <c r="D12" s="3" t="s">
        <v>12</v>
      </c>
      <c r="E12" s="4">
        <v>32430</v>
      </c>
      <c r="F12" s="12">
        <f t="shared" si="0"/>
        <v>31388.289000000001</v>
      </c>
      <c r="G12" s="12">
        <f t="shared" si="1"/>
        <v>1041.7109999999993</v>
      </c>
      <c r="H12" s="12">
        <f t="shared" si="2"/>
        <v>-1530.2493830002907</v>
      </c>
      <c r="I12" s="15">
        <f t="shared" si="3"/>
        <v>29858.039616999711</v>
      </c>
      <c r="K12" s="18" t="s">
        <v>280</v>
      </c>
    </row>
    <row r="13" spans="1:268" x14ac:dyDescent="0.2">
      <c r="A13" s="3">
        <v>2017</v>
      </c>
      <c r="B13" s="3">
        <v>12</v>
      </c>
      <c r="C13" s="3">
        <v>12</v>
      </c>
      <c r="D13" s="3" t="s">
        <v>13</v>
      </c>
      <c r="E13" s="4">
        <v>33760</v>
      </c>
      <c r="F13" s="12">
        <f t="shared" si="0"/>
        <v>31427.588</v>
      </c>
      <c r="G13" s="12">
        <f t="shared" si="1"/>
        <v>2332.4120000000003</v>
      </c>
      <c r="H13" s="12">
        <f t="shared" si="2"/>
        <v>-920.43046699988759</v>
      </c>
      <c r="I13" s="15">
        <f t="shared" si="3"/>
        <v>30507.157533000111</v>
      </c>
      <c r="K13" s="18" t="s">
        <v>281</v>
      </c>
    </row>
    <row r="14" spans="1:268" x14ac:dyDescent="0.2">
      <c r="A14" s="3">
        <v>2017</v>
      </c>
      <c r="B14" s="3">
        <v>13</v>
      </c>
      <c r="C14" s="3">
        <v>13</v>
      </c>
      <c r="D14" s="3" t="s">
        <v>14</v>
      </c>
      <c r="E14" s="4">
        <v>32700.001</v>
      </c>
      <c r="F14" s="12">
        <f t="shared" si="0"/>
        <v>31466.886999999999</v>
      </c>
      <c r="G14" s="12">
        <f t="shared" si="1"/>
        <v>1233.1140000000014</v>
      </c>
      <c r="H14" s="12">
        <f t="shared" si="2"/>
        <v>-301.83875829245511</v>
      </c>
      <c r="I14" s="15">
        <f t="shared" si="3"/>
        <v>31165.048241707544</v>
      </c>
    </row>
    <row r="15" spans="1:268" x14ac:dyDescent="0.2">
      <c r="A15" s="3">
        <v>2017</v>
      </c>
      <c r="B15" s="3">
        <v>14</v>
      </c>
      <c r="C15" s="3">
        <v>14</v>
      </c>
      <c r="D15" s="3" t="s">
        <v>15</v>
      </c>
      <c r="E15" s="4">
        <v>33770</v>
      </c>
      <c r="F15" s="12">
        <f t="shared" si="0"/>
        <v>31506.186000000002</v>
      </c>
      <c r="G15" s="12">
        <f t="shared" si="1"/>
        <v>2263.8139999999985</v>
      </c>
      <c r="H15" s="12">
        <f t="shared" si="2"/>
        <v>319.62983134447978</v>
      </c>
      <c r="I15" s="15">
        <f t="shared" si="3"/>
        <v>31825.81583134448</v>
      </c>
      <c r="K15" s="8"/>
      <c r="L15" s="13" t="s">
        <v>0</v>
      </c>
      <c r="M15" s="13" t="s">
        <v>265</v>
      </c>
      <c r="N15" s="13" t="s">
        <v>277</v>
      </c>
      <c r="O15" s="13" t="s">
        <v>274</v>
      </c>
      <c r="P15" s="13" t="s">
        <v>278</v>
      </c>
    </row>
    <row r="16" spans="1:268" x14ac:dyDescent="0.2">
      <c r="A16" s="3">
        <v>2017</v>
      </c>
      <c r="B16" s="3">
        <v>15</v>
      </c>
      <c r="C16" s="3">
        <v>15</v>
      </c>
      <c r="D16" s="3" t="s">
        <v>16</v>
      </c>
      <c r="E16" s="4">
        <v>33760</v>
      </c>
      <c r="F16" s="12">
        <f t="shared" si="0"/>
        <v>31545.485000000001</v>
      </c>
      <c r="G16" s="12">
        <f t="shared" si="1"/>
        <v>2214.5149999999994</v>
      </c>
      <c r="H16" s="12">
        <f t="shared" si="2"/>
        <v>938.05197005013929</v>
      </c>
      <c r="I16" s="15">
        <f t="shared" si="3"/>
        <v>32483.53697005014</v>
      </c>
      <c r="K16" s="27" t="s">
        <v>263</v>
      </c>
      <c r="L16" s="8" t="str">
        <f>VLOOKUP($M16, $C$1:$G$184, 2, FALSE)</f>
        <v>2017-23</v>
      </c>
      <c r="M16" s="8">
        <v>23</v>
      </c>
      <c r="N16" s="8"/>
      <c r="O16" s="12">
        <f>VLOOKUP($M16, $C$1:$G$184, 5, FALSE)</f>
        <v>7680.1239999999962</v>
      </c>
      <c r="P16" s="12">
        <f t="shared" ref="P16:P20" si="4">ABS(O16)</f>
        <v>7680.1239999999962</v>
      </c>
    </row>
    <row r="17" spans="1:21" x14ac:dyDescent="0.2">
      <c r="A17" s="3">
        <v>2017</v>
      </c>
      <c r="B17" s="3">
        <v>16</v>
      </c>
      <c r="C17" s="3">
        <v>16</v>
      </c>
      <c r="D17" s="3" t="s">
        <v>17</v>
      </c>
      <c r="E17" s="4">
        <v>33209.999000000003</v>
      </c>
      <c r="F17" s="12">
        <f t="shared" si="0"/>
        <v>31584.784</v>
      </c>
      <c r="G17" s="12">
        <f t="shared" si="1"/>
        <v>1625.2150000000038</v>
      </c>
      <c r="H17" s="12">
        <f t="shared" si="2"/>
        <v>1547.5333622499888</v>
      </c>
      <c r="I17" s="15">
        <f t="shared" si="3"/>
        <v>33132.317362249989</v>
      </c>
      <c r="K17" s="28"/>
      <c r="L17" s="8" t="str">
        <f>VLOOKUP($M17, $C$1:$G$184, 2, FALSE)</f>
        <v>2019-01</v>
      </c>
      <c r="M17" s="8">
        <v>105</v>
      </c>
      <c r="N17" s="8">
        <f>M17-M16</f>
        <v>82</v>
      </c>
      <c r="O17" s="12">
        <f>VLOOKUP($M17, $C$1:$G$184, 5, FALSE)</f>
        <v>5877.6040000000066</v>
      </c>
      <c r="P17" s="12">
        <f t="shared" si="4"/>
        <v>5877.6040000000066</v>
      </c>
    </row>
    <row r="18" spans="1:21" x14ac:dyDescent="0.2">
      <c r="A18" s="3">
        <v>2017</v>
      </c>
      <c r="B18" s="3">
        <v>17</v>
      </c>
      <c r="C18" s="3">
        <v>17</v>
      </c>
      <c r="D18" s="3" t="s">
        <v>18</v>
      </c>
      <c r="E18" s="4">
        <v>34209.999000000003</v>
      </c>
      <c r="F18" s="12">
        <f t="shared" si="0"/>
        <v>31624.082999999999</v>
      </c>
      <c r="G18" s="12">
        <f t="shared" si="1"/>
        <v>2585.9160000000047</v>
      </c>
      <c r="H18" s="12">
        <f t="shared" si="2"/>
        <v>2142.2649282750485</v>
      </c>
      <c r="I18" s="15">
        <f t="shared" si="3"/>
        <v>33766.347928275049</v>
      </c>
      <c r="K18" s="29"/>
      <c r="L18" s="8" t="str">
        <f>VLOOKUP($M18, $C$1:$G$184, 2, FALSE)</f>
        <v>2020-05</v>
      </c>
      <c r="M18" s="8">
        <v>161</v>
      </c>
      <c r="N18" s="8">
        <f t="shared" ref="N18" si="5">M18-M17</f>
        <v>56</v>
      </c>
      <c r="O18" s="12">
        <f>VLOOKUP($M18, $C$1:$G$184, 5, FALSE)</f>
        <v>5676.8600000000006</v>
      </c>
      <c r="P18" s="12">
        <f t="shared" si="4"/>
        <v>5676.8600000000006</v>
      </c>
    </row>
    <row r="19" spans="1:21" x14ac:dyDescent="0.2">
      <c r="A19" s="3">
        <v>2017</v>
      </c>
      <c r="B19" s="3">
        <v>18</v>
      </c>
      <c r="C19" s="3">
        <v>18</v>
      </c>
      <c r="D19" s="3" t="s">
        <v>19</v>
      </c>
      <c r="E19" s="4">
        <v>35570</v>
      </c>
      <c r="F19" s="12">
        <f t="shared" si="0"/>
        <v>31663.382000000001</v>
      </c>
      <c r="G19" s="12">
        <f t="shared" si="1"/>
        <v>3906.6179999999986</v>
      </c>
      <c r="H19" s="12">
        <f t="shared" si="2"/>
        <v>2716.5781717726622</v>
      </c>
      <c r="I19" s="15">
        <f t="shared" si="3"/>
        <v>34379.960171772662</v>
      </c>
      <c r="K19" s="25" t="s">
        <v>264</v>
      </c>
      <c r="L19" s="8" t="str">
        <f>VLOOKUP($M19, $C$1:$G$184, 2, FALSE)</f>
        <v>2018-12</v>
      </c>
      <c r="M19" s="8">
        <v>64</v>
      </c>
      <c r="N19" s="8"/>
      <c r="O19" s="12">
        <f>VLOOKUP($M19, $C$1:$G$184, 5, FALSE)</f>
        <v>-5981.1359999999986</v>
      </c>
      <c r="P19" s="12">
        <f t="shared" si="4"/>
        <v>5981.1359999999986</v>
      </c>
    </row>
    <row r="20" spans="1:21" x14ac:dyDescent="0.2">
      <c r="A20" s="3">
        <v>2017</v>
      </c>
      <c r="B20" s="3">
        <v>19</v>
      </c>
      <c r="C20" s="3">
        <v>19</v>
      </c>
      <c r="D20" s="3" t="s">
        <v>20</v>
      </c>
      <c r="E20" s="4">
        <v>32500</v>
      </c>
      <c r="F20" s="12">
        <f t="shared" si="0"/>
        <v>31702.681</v>
      </c>
      <c r="G20" s="12">
        <f t="shared" si="1"/>
        <v>797.31899999999951</v>
      </c>
      <c r="H20" s="12">
        <f t="shared" si="2"/>
        <v>3264.999207191725</v>
      </c>
      <c r="I20" s="15">
        <f t="shared" si="3"/>
        <v>34967.680207191726</v>
      </c>
      <c r="K20" s="26"/>
      <c r="L20" s="8" t="str">
        <f>VLOOKUP($M20, $C$1:$G$184, 2, FALSE)</f>
        <v>2019-15</v>
      </c>
      <c r="M20" s="8">
        <v>119</v>
      </c>
      <c r="N20" s="8">
        <f>M20-M19</f>
        <v>55</v>
      </c>
      <c r="O20" s="12">
        <f>VLOOKUP($M20, $C$1:$G$184, 5, FALSE)</f>
        <v>-6612.5809999999983</v>
      </c>
      <c r="P20" s="12">
        <f t="shared" si="4"/>
        <v>6612.5809999999983</v>
      </c>
    </row>
    <row r="21" spans="1:21" x14ac:dyDescent="0.2">
      <c r="A21" s="3">
        <v>2017</v>
      </c>
      <c r="B21" s="3">
        <v>20</v>
      </c>
      <c r="C21" s="3">
        <v>20</v>
      </c>
      <c r="D21" s="3" t="s">
        <v>21</v>
      </c>
      <c r="E21" s="4">
        <v>36450.001000000004</v>
      </c>
      <c r="F21" s="12">
        <f t="shared" si="0"/>
        <v>31741.98</v>
      </c>
      <c r="G21" s="12">
        <f t="shared" si="1"/>
        <v>4708.0210000000043</v>
      </c>
      <c r="H21" s="12">
        <f t="shared" si="2"/>
        <v>3782.3009323964443</v>
      </c>
      <c r="I21" s="15">
        <f t="shared" si="3"/>
        <v>35524.280932396447</v>
      </c>
      <c r="K21" s="22" t="s">
        <v>279</v>
      </c>
      <c r="L21" s="22"/>
      <c r="M21" s="22"/>
      <c r="N21" s="19">
        <f>AVERAGE(N16:N20)</f>
        <v>64.333333333333329</v>
      </c>
      <c r="O21" s="23">
        <f>AVERAGE(P16:P20)</f>
        <v>6365.6610000000001</v>
      </c>
      <c r="P21" s="24"/>
    </row>
    <row r="22" spans="1:21" x14ac:dyDescent="0.2">
      <c r="A22" s="3">
        <v>2017</v>
      </c>
      <c r="B22" s="3">
        <v>21</v>
      </c>
      <c r="C22" s="3">
        <v>21</v>
      </c>
      <c r="D22" s="3" t="s">
        <v>22</v>
      </c>
      <c r="E22" s="4">
        <v>36600</v>
      </c>
      <c r="F22" s="12">
        <f t="shared" si="0"/>
        <v>31781.278999999999</v>
      </c>
      <c r="G22" s="12">
        <f t="shared" si="1"/>
        <v>4818.7210000000014</v>
      </c>
      <c r="H22" s="12">
        <f t="shared" si="2"/>
        <v>4263.5528491417954</v>
      </c>
      <c r="I22" s="15">
        <f t="shared" si="3"/>
        <v>36044.831849141796</v>
      </c>
      <c r="U22" s="6"/>
    </row>
    <row r="23" spans="1:21" x14ac:dyDescent="0.2">
      <c r="A23" s="3">
        <v>2017</v>
      </c>
      <c r="B23" s="3">
        <v>22</v>
      </c>
      <c r="C23" s="3">
        <v>22</v>
      </c>
      <c r="D23" s="3" t="s">
        <v>23</v>
      </c>
      <c r="E23" s="4">
        <v>36200.001000000004</v>
      </c>
      <c r="F23" s="12">
        <f t="shared" si="0"/>
        <v>31820.578000000001</v>
      </c>
      <c r="G23" s="12">
        <f t="shared" si="1"/>
        <v>4379.4230000000025</v>
      </c>
      <c r="H23" s="12">
        <f t="shared" si="2"/>
        <v>4704.1680565625484</v>
      </c>
      <c r="I23" s="15">
        <f t="shared" si="3"/>
        <v>36524.746056562552</v>
      </c>
    </row>
    <row r="24" spans="1:21" x14ac:dyDescent="0.2">
      <c r="A24" s="3">
        <v>2017</v>
      </c>
      <c r="B24" s="3">
        <v>23</v>
      </c>
      <c r="C24" s="3">
        <v>23</v>
      </c>
      <c r="D24" s="3" t="s">
        <v>24</v>
      </c>
      <c r="E24" s="4">
        <v>39540.000999999997</v>
      </c>
      <c r="F24" s="12">
        <f t="shared" si="0"/>
        <v>31859.877</v>
      </c>
      <c r="G24" s="16">
        <f t="shared" si="1"/>
        <v>7680.1239999999962</v>
      </c>
      <c r="H24" s="12">
        <f t="shared" si="2"/>
        <v>5099.9469697722252</v>
      </c>
      <c r="I24" s="15">
        <f t="shared" si="3"/>
        <v>36959.823969772224</v>
      </c>
    </row>
    <row r="25" spans="1:21" x14ac:dyDescent="0.2">
      <c r="A25" s="3">
        <v>2017</v>
      </c>
      <c r="B25" s="3">
        <v>24</v>
      </c>
      <c r="C25" s="3">
        <v>24</v>
      </c>
      <c r="D25" s="3" t="s">
        <v>25</v>
      </c>
      <c r="E25" s="4">
        <v>38059.998999999996</v>
      </c>
      <c r="F25" s="12">
        <f t="shared" si="0"/>
        <v>31899.175999999999</v>
      </c>
      <c r="G25" s="12">
        <f t="shared" si="1"/>
        <v>6160.8229999999967</v>
      </c>
      <c r="H25" s="12">
        <f t="shared" si="2"/>
        <v>5447.1173468819652</v>
      </c>
      <c r="I25" s="15">
        <f t="shared" si="3"/>
        <v>37346.293346881968</v>
      </c>
      <c r="U25" s="6"/>
    </row>
    <row r="26" spans="1:21" x14ac:dyDescent="0.2">
      <c r="A26" s="3">
        <v>2017</v>
      </c>
      <c r="B26" s="3">
        <v>25</v>
      </c>
      <c r="C26" s="3">
        <v>25</v>
      </c>
      <c r="D26" s="3" t="s">
        <v>26</v>
      </c>
      <c r="E26" s="4">
        <v>37559.998999999996</v>
      </c>
      <c r="F26" s="12">
        <f t="shared" si="0"/>
        <v>31938.474999999999</v>
      </c>
      <c r="G26" s="12">
        <f t="shared" si="1"/>
        <v>5621.5239999999976</v>
      </c>
      <c r="H26" s="12">
        <f t="shared" si="2"/>
        <v>5742.3702429343821</v>
      </c>
      <c r="I26" s="15">
        <f t="shared" si="3"/>
        <v>37680.845242934382</v>
      </c>
    </row>
    <row r="27" spans="1:21" x14ac:dyDescent="0.2">
      <c r="A27" s="3">
        <v>2017</v>
      </c>
      <c r="B27" s="3">
        <v>26</v>
      </c>
      <c r="C27" s="3">
        <v>26</v>
      </c>
      <c r="D27" s="3" t="s">
        <v>27</v>
      </c>
      <c r="E27" s="4">
        <v>35860.000999999997</v>
      </c>
      <c r="F27" s="12">
        <f t="shared" si="0"/>
        <v>31977.774000000001</v>
      </c>
      <c r="G27" s="12">
        <f t="shared" si="1"/>
        <v>3882.2269999999953</v>
      </c>
      <c r="H27" s="12">
        <f t="shared" si="2"/>
        <v>5982.8915480688338</v>
      </c>
      <c r="I27" s="15">
        <f t="shared" si="3"/>
        <v>37960.665548068835</v>
      </c>
    </row>
    <row r="28" spans="1:21" x14ac:dyDescent="0.2">
      <c r="A28" s="3">
        <v>2017</v>
      </c>
      <c r="B28" s="3">
        <v>27</v>
      </c>
      <c r="C28" s="3">
        <v>27</v>
      </c>
      <c r="D28" s="3" t="s">
        <v>28</v>
      </c>
      <c r="E28" s="4">
        <v>36200.001000000004</v>
      </c>
      <c r="F28" s="12">
        <f t="shared" si="0"/>
        <v>32017.073</v>
      </c>
      <c r="G28" s="12">
        <f t="shared" si="1"/>
        <v>4182.9280000000035</v>
      </c>
      <c r="H28" s="12">
        <f t="shared" si="2"/>
        <v>6166.3888093220403</v>
      </c>
      <c r="I28" s="15">
        <f t="shared" si="3"/>
        <v>38183.461809322042</v>
      </c>
    </row>
    <row r="29" spans="1:21" x14ac:dyDescent="0.2">
      <c r="A29" s="3">
        <v>2017</v>
      </c>
      <c r="B29" s="3">
        <v>28</v>
      </c>
      <c r="C29" s="3">
        <v>28</v>
      </c>
      <c r="D29" s="3" t="s">
        <v>29</v>
      </c>
      <c r="E29" s="4">
        <v>37830</v>
      </c>
      <c r="F29" s="12">
        <f t="shared" si="0"/>
        <v>32056.371999999999</v>
      </c>
      <c r="G29" s="12">
        <f t="shared" si="1"/>
        <v>5773.6280000000006</v>
      </c>
      <c r="H29" s="12">
        <f t="shared" si="2"/>
        <v>6291.113080420495</v>
      </c>
      <c r="I29" s="15">
        <f t="shared" si="3"/>
        <v>38347.485080420491</v>
      </c>
    </row>
    <row r="30" spans="1:21" x14ac:dyDescent="0.2">
      <c r="A30" s="3">
        <v>2017</v>
      </c>
      <c r="B30" s="3">
        <v>29</v>
      </c>
      <c r="C30" s="3">
        <v>29</v>
      </c>
      <c r="D30" s="3" t="s">
        <v>30</v>
      </c>
      <c r="E30" s="4">
        <v>37009.998</v>
      </c>
      <c r="F30" s="12">
        <f t="shared" si="0"/>
        <v>32095.670999999998</v>
      </c>
      <c r="G30" s="12">
        <f t="shared" si="1"/>
        <v>4914.3270000000011</v>
      </c>
      <c r="H30" s="12">
        <f t="shared" si="2"/>
        <v>6355.8755913102814</v>
      </c>
      <c r="I30" s="15">
        <f t="shared" si="3"/>
        <v>38451.546591310282</v>
      </c>
    </row>
    <row r="31" spans="1:21" x14ac:dyDescent="0.2">
      <c r="A31" s="3">
        <v>2017</v>
      </c>
      <c r="B31" s="3">
        <v>30</v>
      </c>
      <c r="C31" s="3">
        <v>30</v>
      </c>
      <c r="D31" s="3" t="s">
        <v>31</v>
      </c>
      <c r="E31" s="4">
        <v>38889.999000000003</v>
      </c>
      <c r="F31" s="12">
        <f t="shared" si="0"/>
        <v>32134.97</v>
      </c>
      <c r="G31" s="12">
        <f t="shared" si="1"/>
        <v>6755.0290000000023</v>
      </c>
      <c r="H31" s="12">
        <f t="shared" si="2"/>
        <v>6360.0590785439226</v>
      </c>
      <c r="I31" s="15">
        <f t="shared" si="3"/>
        <v>38495.029078543921</v>
      </c>
    </row>
    <row r="32" spans="1:21" x14ac:dyDescent="0.2">
      <c r="A32" s="3">
        <v>2017</v>
      </c>
      <c r="B32" s="3">
        <v>31</v>
      </c>
      <c r="C32" s="3">
        <v>31</v>
      </c>
      <c r="D32" s="3" t="s">
        <v>32</v>
      </c>
      <c r="E32" s="4">
        <v>35730</v>
      </c>
      <c r="F32" s="12">
        <f t="shared" si="0"/>
        <v>32174.269</v>
      </c>
      <c r="G32" s="12">
        <f t="shared" si="1"/>
        <v>3555.7309999999998</v>
      </c>
      <c r="H32" s="12">
        <f t="shared" si="2"/>
        <v>6303.6236685322574</v>
      </c>
      <c r="I32" s="15">
        <f t="shared" si="3"/>
        <v>38477.892668532259</v>
      </c>
    </row>
    <row r="33" spans="1:17" x14ac:dyDescent="0.2">
      <c r="A33" s="3">
        <v>2017</v>
      </c>
      <c r="B33" s="3">
        <v>32</v>
      </c>
      <c r="C33" s="3">
        <v>32</v>
      </c>
      <c r="D33" s="3" t="s">
        <v>33</v>
      </c>
      <c r="E33" s="4">
        <v>33500</v>
      </c>
      <c r="F33" s="12">
        <f t="shared" si="0"/>
        <v>32213.567999999999</v>
      </c>
      <c r="G33" s="12">
        <f t="shared" si="1"/>
        <v>1286.4320000000007</v>
      </c>
      <c r="H33" s="12">
        <f t="shared" si="2"/>
        <v>6187.1072575869784</v>
      </c>
      <c r="I33" s="15">
        <f t="shared" si="3"/>
        <v>38400.675257586976</v>
      </c>
    </row>
    <row r="34" spans="1:17" x14ac:dyDescent="0.2">
      <c r="A34" s="3">
        <v>2017</v>
      </c>
      <c r="B34" s="3">
        <v>33</v>
      </c>
      <c r="C34" s="3">
        <v>33</v>
      </c>
      <c r="D34" s="3" t="s">
        <v>34</v>
      </c>
      <c r="E34" s="4">
        <v>34660</v>
      </c>
      <c r="F34" s="12">
        <f t="shared" si="0"/>
        <v>32252.866999999998</v>
      </c>
      <c r="G34" s="12">
        <f t="shared" si="1"/>
        <v>2407.1330000000016</v>
      </c>
      <c r="H34" s="12">
        <f t="shared" ref="H34:H66" si="6">$L$6*SIN($L$7*C34+$L$8)</f>
        <v>6011.6203851315795</v>
      </c>
      <c r="I34" s="15">
        <f t="shared" si="3"/>
        <v>38264.487385131579</v>
      </c>
    </row>
    <row r="35" spans="1:17" x14ac:dyDescent="0.2">
      <c r="A35" s="3">
        <v>2017</v>
      </c>
      <c r="B35" s="3">
        <v>34</v>
      </c>
      <c r="C35" s="3">
        <v>34</v>
      </c>
      <c r="D35" s="3" t="s">
        <v>35</v>
      </c>
      <c r="E35" s="4">
        <v>35240.002</v>
      </c>
      <c r="F35" s="12">
        <f t="shared" si="0"/>
        <v>32292.166000000001</v>
      </c>
      <c r="G35" s="12">
        <f t="shared" si="1"/>
        <v>2947.8359999999993</v>
      </c>
      <c r="H35" s="12">
        <f t="shared" si="6"/>
        <v>5778.8356489450916</v>
      </c>
      <c r="I35" s="15">
        <f t="shared" si="3"/>
        <v>38071.001648945094</v>
      </c>
    </row>
    <row r="36" spans="1:17" x14ac:dyDescent="0.2">
      <c r="A36" s="3">
        <v>2017</v>
      </c>
      <c r="B36" s="3">
        <v>35</v>
      </c>
      <c r="C36" s="3">
        <v>35</v>
      </c>
      <c r="D36" s="3" t="s">
        <v>36</v>
      </c>
      <c r="E36" s="4">
        <v>35469.999000000003</v>
      </c>
      <c r="F36" s="12">
        <f t="shared" si="0"/>
        <v>32331.465</v>
      </c>
      <c r="G36" s="12">
        <f t="shared" si="1"/>
        <v>3138.5340000000033</v>
      </c>
      <c r="H36" s="12">
        <f t="shared" si="6"/>
        <v>5490.9717633238588</v>
      </c>
      <c r="I36" s="15">
        <f t="shared" si="3"/>
        <v>37822.436763323858</v>
      </c>
    </row>
    <row r="37" spans="1:17" x14ac:dyDescent="0.2">
      <c r="A37" s="3">
        <v>2017</v>
      </c>
      <c r="B37" s="3">
        <v>36</v>
      </c>
      <c r="C37" s="3">
        <v>36</v>
      </c>
      <c r="D37" s="3" t="s">
        <v>37</v>
      </c>
      <c r="E37" s="4">
        <v>36860.000999999997</v>
      </c>
      <c r="F37" s="12">
        <f t="shared" si="0"/>
        <v>32370.763999999999</v>
      </c>
      <c r="G37" s="12">
        <f t="shared" si="1"/>
        <v>4489.2369999999974</v>
      </c>
      <c r="H37" s="12">
        <f t="shared" si="6"/>
        <v>5150.7724121059755</v>
      </c>
      <c r="I37" s="15">
        <f t="shared" si="3"/>
        <v>37521.536412105976</v>
      </c>
    </row>
    <row r="38" spans="1:17" x14ac:dyDescent="0.2">
      <c r="A38" s="3">
        <v>2017</v>
      </c>
      <c r="B38" s="3">
        <v>37</v>
      </c>
      <c r="C38" s="3">
        <v>37</v>
      </c>
      <c r="D38" s="3" t="s">
        <v>38</v>
      </c>
      <c r="E38" s="4">
        <v>37139.999000000003</v>
      </c>
      <c r="F38" s="12">
        <f t="shared" si="0"/>
        <v>32410.062999999998</v>
      </c>
      <c r="G38" s="12">
        <f t="shared" si="1"/>
        <v>4729.9360000000052</v>
      </c>
      <c r="H38" s="12">
        <f t="shared" si="6"/>
        <v>4761.4800981140897</v>
      </c>
      <c r="I38" s="15">
        <f t="shared" si="3"/>
        <v>37171.543098114089</v>
      </c>
      <c r="Q38" s="6"/>
    </row>
    <row r="39" spans="1:17" x14ac:dyDescent="0.2">
      <c r="A39" s="3">
        <v>2017</v>
      </c>
      <c r="B39" s="3">
        <v>38</v>
      </c>
      <c r="C39" s="3">
        <v>38</v>
      </c>
      <c r="D39" s="3" t="s">
        <v>39</v>
      </c>
      <c r="E39" s="4">
        <v>35510</v>
      </c>
      <c r="F39" s="12">
        <f t="shared" si="0"/>
        <v>32449.362000000001</v>
      </c>
      <c r="G39" s="12">
        <f t="shared" si="1"/>
        <v>3060.637999999999</v>
      </c>
      <c r="H39" s="12">
        <f t="shared" si="6"/>
        <v>4326.8052382623891</v>
      </c>
      <c r="I39" s="15">
        <f t="shared" si="3"/>
        <v>36776.167238262387</v>
      </c>
      <c r="Q39" s="6"/>
    </row>
    <row r="40" spans="1:17" x14ac:dyDescent="0.2">
      <c r="A40" s="3">
        <v>2017</v>
      </c>
      <c r="B40" s="3">
        <v>39</v>
      </c>
      <c r="C40" s="3">
        <v>39</v>
      </c>
      <c r="D40" s="3" t="s">
        <v>40</v>
      </c>
      <c r="E40" s="4">
        <v>34100</v>
      </c>
      <c r="F40" s="12">
        <f t="shared" si="0"/>
        <v>32488.661</v>
      </c>
      <c r="G40" s="12">
        <f t="shared" si="1"/>
        <v>1611.3389999999999</v>
      </c>
      <c r="H40" s="12">
        <f t="shared" si="6"/>
        <v>3850.8907988879887</v>
      </c>
      <c r="I40" s="15">
        <f t="shared" si="3"/>
        <v>36339.551798887987</v>
      </c>
      <c r="Q40" s="6"/>
    </row>
    <row r="41" spans="1:17" x14ac:dyDescent="0.2">
      <c r="A41" s="3">
        <v>2017</v>
      </c>
      <c r="B41" s="3">
        <v>40</v>
      </c>
      <c r="C41" s="3">
        <v>40</v>
      </c>
      <c r="D41" s="3" t="s">
        <v>41</v>
      </c>
      <c r="E41" s="4">
        <v>30200.001</v>
      </c>
      <c r="F41" s="12">
        <f t="shared" si="0"/>
        <v>32527.96</v>
      </c>
      <c r="G41" s="12">
        <f t="shared" si="1"/>
        <v>-2327.9589999999989</v>
      </c>
      <c r="H41" s="12">
        <f t="shared" si="6"/>
        <v>3338.2728083739107</v>
      </c>
      <c r="I41" s="15">
        <f t="shared" si="3"/>
        <v>35866.232808373912</v>
      </c>
      <c r="Q41" s="6"/>
    </row>
    <row r="42" spans="1:17" x14ac:dyDescent="0.2">
      <c r="A42" s="3">
        <v>2017</v>
      </c>
      <c r="B42" s="3">
        <v>41</v>
      </c>
      <c r="C42" s="3">
        <v>41</v>
      </c>
      <c r="D42" s="3" t="s">
        <v>42</v>
      </c>
      <c r="E42" s="4">
        <v>33500</v>
      </c>
      <c r="F42" s="12">
        <f t="shared" si="0"/>
        <v>32567.258999999998</v>
      </c>
      <c r="G42" s="12">
        <f t="shared" si="1"/>
        <v>932.7410000000018</v>
      </c>
      <c r="H42" s="12">
        <f t="shared" si="6"/>
        <v>2793.8371234251558</v>
      </c>
      <c r="I42" s="15">
        <f t="shared" si="3"/>
        <v>35361.096123425152</v>
      </c>
      <c r="Q42" s="6"/>
    </row>
    <row r="43" spans="1:17" x14ac:dyDescent="0.2">
      <c r="A43" s="3">
        <v>2017</v>
      </c>
      <c r="B43" s="3">
        <v>42</v>
      </c>
      <c r="C43" s="3">
        <v>42</v>
      </c>
      <c r="D43" s="3" t="s">
        <v>43</v>
      </c>
      <c r="E43" s="4">
        <v>31370.001</v>
      </c>
      <c r="F43" s="12">
        <f t="shared" si="0"/>
        <v>32606.558000000001</v>
      </c>
      <c r="G43" s="12">
        <f t="shared" si="1"/>
        <v>-1236.5570000000007</v>
      </c>
      <c r="H43" s="12">
        <f t="shared" si="6"/>
        <v>2222.772861066424</v>
      </c>
      <c r="I43" s="15">
        <f t="shared" si="3"/>
        <v>34829.330861066424</v>
      </c>
      <c r="Q43" s="6"/>
    </row>
    <row r="44" spans="1:17" x14ac:dyDescent="0.2">
      <c r="A44" s="3">
        <v>2017</v>
      </c>
      <c r="B44" s="3">
        <v>43</v>
      </c>
      <c r="C44" s="3">
        <v>43</v>
      </c>
      <c r="D44" s="3" t="s">
        <v>44</v>
      </c>
      <c r="E44" s="4">
        <v>31450.001</v>
      </c>
      <c r="F44" s="12">
        <f t="shared" si="0"/>
        <v>32645.857</v>
      </c>
      <c r="G44" s="12">
        <f t="shared" si="1"/>
        <v>-1195.8559999999998</v>
      </c>
      <c r="H44" s="12">
        <f t="shared" si="6"/>
        <v>1630.5229402097698</v>
      </c>
      <c r="I44" s="15">
        <f t="shared" si="3"/>
        <v>34276.379940209772</v>
      </c>
      <c r="Q44" s="6"/>
    </row>
    <row r="45" spans="1:17" x14ac:dyDescent="0.2">
      <c r="A45" s="3">
        <v>2017</v>
      </c>
      <c r="B45" s="3">
        <v>44</v>
      </c>
      <c r="C45" s="3">
        <v>44</v>
      </c>
      <c r="D45" s="3" t="s">
        <v>45</v>
      </c>
      <c r="E45" s="4">
        <v>31129.999</v>
      </c>
      <c r="F45" s="12">
        <f t="shared" si="0"/>
        <v>32685.155999999999</v>
      </c>
      <c r="G45" s="12">
        <f t="shared" si="1"/>
        <v>-1555.1569999999992</v>
      </c>
      <c r="H45" s="12">
        <f t="shared" si="6"/>
        <v>1022.7322041895999</v>
      </c>
      <c r="I45" s="15">
        <f t="shared" si="3"/>
        <v>33707.888204189599</v>
      </c>
      <c r="Q45" s="6"/>
    </row>
    <row r="46" spans="1:17" x14ac:dyDescent="0.2">
      <c r="A46" s="3">
        <v>2017</v>
      </c>
      <c r="B46" s="3">
        <v>45</v>
      </c>
      <c r="C46" s="3">
        <v>45</v>
      </c>
      <c r="D46" s="3" t="s">
        <v>46</v>
      </c>
      <c r="E46" s="4">
        <v>31790.001</v>
      </c>
      <c r="F46" s="12">
        <f t="shared" si="0"/>
        <v>32724.455000000002</v>
      </c>
      <c r="G46" s="12">
        <f t="shared" si="1"/>
        <v>-934.45400000000154</v>
      </c>
      <c r="H46" s="12">
        <f t="shared" si="6"/>
        <v>405.19361871872508</v>
      </c>
      <c r="I46" s="15">
        <f t="shared" si="3"/>
        <v>33129.648618718726</v>
      </c>
    </row>
    <row r="47" spans="1:17" x14ac:dyDescent="0.2">
      <c r="A47" s="3">
        <v>2017</v>
      </c>
      <c r="B47" s="3">
        <v>46</v>
      </c>
      <c r="C47" s="3">
        <v>46</v>
      </c>
      <c r="D47" s="3" t="s">
        <v>47</v>
      </c>
      <c r="E47" s="4">
        <v>33719.999000000003</v>
      </c>
      <c r="F47" s="12">
        <f t="shared" si="0"/>
        <v>32763.754000000001</v>
      </c>
      <c r="G47" s="12">
        <f t="shared" si="1"/>
        <v>956.24500000000262</v>
      </c>
      <c r="H47" s="12">
        <f t="shared" si="6"/>
        <v>-216.20694193732174</v>
      </c>
      <c r="I47" s="15">
        <f t="shared" si="3"/>
        <v>32547.547058062679</v>
      </c>
      <c r="Q47" s="5"/>
    </row>
    <row r="48" spans="1:17" x14ac:dyDescent="0.2">
      <c r="A48" s="3">
        <v>2017</v>
      </c>
      <c r="B48" s="3">
        <v>47</v>
      </c>
      <c r="C48" s="3">
        <v>47</v>
      </c>
      <c r="D48" s="3" t="s">
        <v>48</v>
      </c>
      <c r="E48" s="4">
        <v>33900</v>
      </c>
      <c r="F48" s="12">
        <f t="shared" si="0"/>
        <v>32803.053</v>
      </c>
      <c r="G48" s="12">
        <f t="shared" si="1"/>
        <v>1096.9470000000001</v>
      </c>
      <c r="H48" s="12">
        <f t="shared" si="6"/>
        <v>-835.54679431453587</v>
      </c>
      <c r="I48" s="15">
        <f t="shared" si="3"/>
        <v>31967.506205685466</v>
      </c>
    </row>
    <row r="49" spans="1:9" x14ac:dyDescent="0.2">
      <c r="A49" s="3">
        <v>2017</v>
      </c>
      <c r="B49" s="3">
        <v>48</v>
      </c>
      <c r="C49" s="3">
        <v>48</v>
      </c>
      <c r="D49" s="3" t="s">
        <v>49</v>
      </c>
      <c r="E49" s="4">
        <v>33820</v>
      </c>
      <c r="F49" s="12">
        <f t="shared" si="0"/>
        <v>32842.351999999999</v>
      </c>
      <c r="G49" s="12">
        <f t="shared" si="1"/>
        <v>977.64800000000105</v>
      </c>
      <c r="H49" s="12">
        <f t="shared" si="6"/>
        <v>-1446.9228959399577</v>
      </c>
      <c r="I49" s="15">
        <f t="shared" si="3"/>
        <v>31395.42910406004</v>
      </c>
    </row>
    <row r="50" spans="1:9" x14ac:dyDescent="0.2">
      <c r="A50" s="3">
        <v>2017</v>
      </c>
      <c r="B50" s="3">
        <v>49</v>
      </c>
      <c r="C50" s="3">
        <v>49</v>
      </c>
      <c r="D50" s="3" t="s">
        <v>50</v>
      </c>
      <c r="E50" s="4">
        <v>32000</v>
      </c>
      <c r="F50" s="12">
        <f t="shared" si="0"/>
        <v>32881.650999999998</v>
      </c>
      <c r="G50" s="12">
        <f t="shared" si="1"/>
        <v>-881.65099999999802</v>
      </c>
      <c r="H50" s="12">
        <f t="shared" si="6"/>
        <v>-2044.5081083192824</v>
      </c>
      <c r="I50" s="15">
        <f t="shared" si="3"/>
        <v>30837.142891680716</v>
      </c>
    </row>
    <row r="51" spans="1:9" x14ac:dyDescent="0.2">
      <c r="A51" s="3">
        <v>2017</v>
      </c>
      <c r="B51" s="3">
        <v>50</v>
      </c>
      <c r="C51" s="3">
        <v>50</v>
      </c>
      <c r="D51" s="3" t="s">
        <v>51</v>
      </c>
      <c r="E51" s="4">
        <v>32009.998000000003</v>
      </c>
      <c r="F51" s="12">
        <f t="shared" si="0"/>
        <v>32920.949999999997</v>
      </c>
      <c r="G51" s="12">
        <f t="shared" si="1"/>
        <v>-910.95199999999386</v>
      </c>
      <c r="H51" s="12">
        <f t="shared" si="6"/>
        <v>-2622.6067364696114</v>
      </c>
      <c r="I51" s="15">
        <f t="shared" si="3"/>
        <v>30298.343263530387</v>
      </c>
    </row>
    <row r="52" spans="1:9" x14ac:dyDescent="0.2">
      <c r="A52" s="3">
        <v>2017</v>
      </c>
      <c r="B52" s="3">
        <v>51</v>
      </c>
      <c r="C52" s="3">
        <v>51</v>
      </c>
      <c r="D52" s="3" t="s">
        <v>52</v>
      </c>
      <c r="E52" s="4">
        <v>31670</v>
      </c>
      <c r="F52" s="12">
        <f t="shared" si="0"/>
        <v>32960.249000000003</v>
      </c>
      <c r="G52" s="12">
        <f t="shared" si="1"/>
        <v>-1290.2490000000034</v>
      </c>
      <c r="H52" s="12">
        <f t="shared" si="6"/>
        <v>-3175.7088156398795</v>
      </c>
      <c r="I52" s="15">
        <f t="shared" si="3"/>
        <v>29784.540184360125</v>
      </c>
    </row>
    <row r="53" spans="1:9" x14ac:dyDescent="0.2">
      <c r="A53" s="3">
        <v>2017</v>
      </c>
      <c r="B53" s="3">
        <v>52</v>
      </c>
      <c r="C53" s="3">
        <v>52</v>
      </c>
      <c r="D53" s="3" t="s">
        <v>53</v>
      </c>
      <c r="E53" s="4">
        <v>29900</v>
      </c>
      <c r="F53" s="12">
        <f t="shared" si="0"/>
        <v>32999.548000000003</v>
      </c>
      <c r="G53" s="12">
        <f t="shared" si="1"/>
        <v>-3099.5480000000025</v>
      </c>
      <c r="H53" s="12">
        <f t="shared" si="6"/>
        <v>-3698.5426278021064</v>
      </c>
      <c r="I53" s="15">
        <f t="shared" si="3"/>
        <v>29301.005372197895</v>
      </c>
    </row>
    <row r="54" spans="1:9" x14ac:dyDescent="0.2">
      <c r="A54" s="3">
        <v>2018</v>
      </c>
      <c r="B54" s="3">
        <v>1</v>
      </c>
      <c r="C54" s="3">
        <v>53</v>
      </c>
      <c r="D54" s="3" t="s">
        <v>54</v>
      </c>
      <c r="E54" s="4">
        <v>29809.999</v>
      </c>
      <c r="F54" s="12">
        <f t="shared" si="0"/>
        <v>33038.847000000002</v>
      </c>
      <c r="G54" s="12">
        <f t="shared" si="1"/>
        <v>-3228.8480000000018</v>
      </c>
      <c r="H54" s="12">
        <f t="shared" si="6"/>
        <v>-4186.1249473691641</v>
      </c>
      <c r="I54" s="15">
        <f t="shared" si="3"/>
        <v>28852.722052630837</v>
      </c>
    </row>
    <row r="55" spans="1:9" x14ac:dyDescent="0.2">
      <c r="A55" s="3">
        <v>2018</v>
      </c>
      <c r="B55" s="3">
        <v>2</v>
      </c>
      <c r="C55" s="3">
        <v>54</v>
      </c>
      <c r="D55" s="3" t="s">
        <v>55</v>
      </c>
      <c r="E55" s="4">
        <v>30240</v>
      </c>
      <c r="F55" s="12">
        <f t="shared" si="0"/>
        <v>33078.146000000001</v>
      </c>
      <c r="G55" s="12">
        <f t="shared" si="1"/>
        <v>-2838.1460000000006</v>
      </c>
      <c r="H55" s="12">
        <f t="shared" si="6"/>
        <v>-4633.8085372378364</v>
      </c>
      <c r="I55" s="15">
        <f t="shared" si="3"/>
        <v>28444.337462762163</v>
      </c>
    </row>
    <row r="56" spans="1:9" x14ac:dyDescent="0.2">
      <c r="A56" s="3">
        <v>2018</v>
      </c>
      <c r="B56" s="3">
        <v>3</v>
      </c>
      <c r="C56" s="3">
        <v>55</v>
      </c>
      <c r="D56" s="3" t="s">
        <v>56</v>
      </c>
      <c r="E56" s="4">
        <v>29280.001</v>
      </c>
      <c r="F56" s="12">
        <f t="shared" si="0"/>
        <v>33117.445</v>
      </c>
      <c r="G56" s="12">
        <f t="shared" si="1"/>
        <v>-3837.4439999999995</v>
      </c>
      <c r="H56" s="12">
        <f t="shared" si="6"/>
        <v>-5037.3264424636</v>
      </c>
      <c r="I56" s="15">
        <f t="shared" si="3"/>
        <v>28080.1185575364</v>
      </c>
    </row>
    <row r="57" spans="1:9" x14ac:dyDescent="0.2">
      <c r="A57" s="3">
        <v>2018</v>
      </c>
      <c r="B57" s="3">
        <v>4</v>
      </c>
      <c r="C57" s="3">
        <v>56</v>
      </c>
      <c r="D57" s="3" t="s">
        <v>57</v>
      </c>
      <c r="E57" s="4">
        <v>28120.001</v>
      </c>
      <c r="F57" s="12">
        <f t="shared" si="0"/>
        <v>33156.743999999999</v>
      </c>
      <c r="G57" s="12">
        <f t="shared" si="1"/>
        <v>-5036.7429999999986</v>
      </c>
      <c r="H57" s="12">
        <f t="shared" si="6"/>
        <v>-5392.8326593959464</v>
      </c>
      <c r="I57" s="15">
        <f t="shared" si="3"/>
        <v>27763.911340604052</v>
      </c>
    </row>
    <row r="58" spans="1:9" x14ac:dyDescent="0.2">
      <c r="A58" s="3">
        <v>2018</v>
      </c>
      <c r="B58" s="3">
        <v>5</v>
      </c>
      <c r="C58" s="3">
        <v>57</v>
      </c>
      <c r="D58" s="3" t="s">
        <v>58</v>
      </c>
      <c r="E58" s="4">
        <v>28340</v>
      </c>
      <c r="F58" s="12">
        <f t="shared" si="0"/>
        <v>33196.042999999998</v>
      </c>
      <c r="G58" s="12">
        <f t="shared" si="1"/>
        <v>-4856.0429999999978</v>
      </c>
      <c r="H58" s="12">
        <f t="shared" si="6"/>
        <v>-5696.9387926492118</v>
      </c>
      <c r="I58" s="15">
        <f t="shared" si="3"/>
        <v>27499.104207350785</v>
      </c>
    </row>
    <row r="59" spans="1:9" x14ac:dyDescent="0.2">
      <c r="A59" s="3">
        <v>2018</v>
      </c>
      <c r="B59" s="3">
        <v>6</v>
      </c>
      <c r="C59" s="3">
        <v>58</v>
      </c>
      <c r="D59" s="3" t="s">
        <v>59</v>
      </c>
      <c r="E59" s="4">
        <v>28629.999</v>
      </c>
      <c r="F59" s="12">
        <f t="shared" si="0"/>
        <v>33235.341999999997</v>
      </c>
      <c r="G59" s="12">
        <f t="shared" si="1"/>
        <v>-4605.3429999999971</v>
      </c>
      <c r="H59" s="12">
        <f t="shared" si="6"/>
        <v>-5946.7463505245469</v>
      </c>
      <c r="I59" s="15">
        <f t="shared" si="3"/>
        <v>27288.59564947545</v>
      </c>
    </row>
    <row r="60" spans="1:9" x14ac:dyDescent="0.2">
      <c r="A60" s="3">
        <v>2018</v>
      </c>
      <c r="B60" s="3">
        <v>7</v>
      </c>
      <c r="C60" s="3">
        <v>59</v>
      </c>
      <c r="D60" s="3" t="s">
        <v>60</v>
      </c>
      <c r="E60" s="4">
        <v>27830</v>
      </c>
      <c r="F60" s="12">
        <f t="shared" si="0"/>
        <v>33274.641000000003</v>
      </c>
      <c r="G60" s="12">
        <f t="shared" si="1"/>
        <v>-5444.6410000000033</v>
      </c>
      <c r="H60" s="12">
        <f t="shared" si="6"/>
        <v>-6139.8743710694089</v>
      </c>
      <c r="I60" s="15">
        <f t="shared" si="3"/>
        <v>27134.766628930593</v>
      </c>
    </row>
    <row r="61" spans="1:9" x14ac:dyDescent="0.2">
      <c r="A61" s="3">
        <v>2018</v>
      </c>
      <c r="B61" s="3">
        <v>8</v>
      </c>
      <c r="C61" s="3">
        <v>60</v>
      </c>
      <c r="D61" s="3" t="s">
        <v>61</v>
      </c>
      <c r="E61" s="4">
        <v>27920</v>
      </c>
      <c r="F61" s="12">
        <f t="shared" si="0"/>
        <v>33313.94</v>
      </c>
      <c r="G61" s="12">
        <f t="shared" si="1"/>
        <v>-5393.9400000000023</v>
      </c>
      <c r="H61" s="12">
        <f t="shared" si="6"/>
        <v>-6274.4821154654883</v>
      </c>
      <c r="I61" s="15">
        <f t="shared" si="3"/>
        <v>27039.457884534513</v>
      </c>
    </row>
    <row r="62" spans="1:9" x14ac:dyDescent="0.2">
      <c r="A62" s="3">
        <v>2018</v>
      </c>
      <c r="B62" s="3">
        <v>9</v>
      </c>
      <c r="C62" s="3">
        <v>61</v>
      </c>
      <c r="D62" s="3" t="s">
        <v>62</v>
      </c>
      <c r="E62" s="4">
        <v>28590</v>
      </c>
      <c r="F62" s="12">
        <f t="shared" si="0"/>
        <v>33353.239000000001</v>
      </c>
      <c r="G62" s="12">
        <f t="shared" si="1"/>
        <v>-4763.2390000000014</v>
      </c>
      <c r="H62" s="12">
        <f t="shared" si="6"/>
        <v>-6349.2866124502261</v>
      </c>
      <c r="I62" s="15">
        <f t="shared" si="3"/>
        <v>27003.952387549776</v>
      </c>
    </row>
    <row r="63" spans="1:9" x14ac:dyDescent="0.2">
      <c r="A63" s="3">
        <v>2018</v>
      </c>
      <c r="B63" s="3">
        <v>10</v>
      </c>
      <c r="C63" s="3">
        <v>62</v>
      </c>
      <c r="D63" s="3" t="s">
        <v>63</v>
      </c>
      <c r="E63" s="4">
        <v>28840</v>
      </c>
      <c r="F63" s="12">
        <f t="shared" si="0"/>
        <v>33392.538</v>
      </c>
      <c r="G63" s="12">
        <f t="shared" si="1"/>
        <v>-4552.5380000000005</v>
      </c>
      <c r="H63" s="12">
        <f t="shared" si="6"/>
        <v>-6363.5748865527639</v>
      </c>
      <c r="I63" s="15">
        <f t="shared" si="3"/>
        <v>27028.963113447237</v>
      </c>
    </row>
    <row r="64" spans="1:9" x14ac:dyDescent="0.2">
      <c r="A64" s="3">
        <v>2018</v>
      </c>
      <c r="B64" s="3">
        <v>11</v>
      </c>
      <c r="C64" s="3">
        <v>63</v>
      </c>
      <c r="D64" s="3" t="s">
        <v>64</v>
      </c>
      <c r="E64" s="4">
        <v>28580</v>
      </c>
      <c r="F64" s="12">
        <f t="shared" si="0"/>
        <v>33431.837</v>
      </c>
      <c r="G64" s="12">
        <f t="shared" si="1"/>
        <v>-4851.8369999999995</v>
      </c>
      <c r="H64" s="12">
        <f t="shared" si="6"/>
        <v>-6317.2107535947889</v>
      </c>
      <c r="I64" s="15">
        <f t="shared" si="3"/>
        <v>27114.626246405212</v>
      </c>
    </row>
    <row r="65" spans="1:9" x14ac:dyDescent="0.2">
      <c r="A65" s="3">
        <v>2018</v>
      </c>
      <c r="B65" s="3">
        <v>12</v>
      </c>
      <c r="C65" s="3">
        <v>64</v>
      </c>
      <c r="D65" s="3" t="s">
        <v>65</v>
      </c>
      <c r="E65" s="4">
        <v>27490</v>
      </c>
      <c r="F65" s="12">
        <f t="shared" si="0"/>
        <v>33471.135999999999</v>
      </c>
      <c r="G65" s="17">
        <f t="shared" si="1"/>
        <v>-5981.1359999999986</v>
      </c>
      <c r="H65" s="12">
        <f t="shared" si="6"/>
        <v>-6210.6361186870763</v>
      </c>
      <c r="I65" s="15">
        <f t="shared" si="3"/>
        <v>27260.49988131292</v>
      </c>
    </row>
    <row r="66" spans="1:9" x14ac:dyDescent="0.2">
      <c r="A66" s="3">
        <v>2018</v>
      </c>
      <c r="B66" s="3">
        <v>13</v>
      </c>
      <c r="C66" s="3">
        <v>65</v>
      </c>
      <c r="D66" s="3" t="s">
        <v>66</v>
      </c>
      <c r="E66" s="4">
        <v>28010</v>
      </c>
      <c r="F66" s="12">
        <f t="shared" ref="F66:F129" si="7">$L$4*C66+$L$5</f>
        <v>33510.434999999998</v>
      </c>
      <c r="G66" s="12">
        <f t="shared" ref="G66:G129" si="8">E66-F66</f>
        <v>-5500.4349999999977</v>
      </c>
      <c r="H66" s="12">
        <f t="shared" si="6"/>
        <v>-6044.8667643503004</v>
      </c>
      <c r="I66" s="15">
        <f t="shared" ref="I66:I129" si="9">L$4*$C66+L$5+L$6*SIN(L$7*$C66+L$8)</f>
        <v>27465.568235649698</v>
      </c>
    </row>
    <row r="67" spans="1:9" x14ac:dyDescent="0.2">
      <c r="A67" s="3">
        <v>2018</v>
      </c>
      <c r="B67" s="3">
        <v>14</v>
      </c>
      <c r="C67" s="3">
        <v>66</v>
      </c>
      <c r="D67" s="3" t="s">
        <v>67</v>
      </c>
      <c r="E67" s="4">
        <v>29240</v>
      </c>
      <c r="F67" s="12">
        <f t="shared" si="7"/>
        <v>33549.733999999997</v>
      </c>
      <c r="G67" s="12">
        <f t="shared" si="8"/>
        <v>-4309.7339999999967</v>
      </c>
      <c r="H67" s="12">
        <f t="shared" ref="H67:H130" si="10">$L$6*SIN($L$7*C67+$L$8)</f>
        <v>-5821.482668904293</v>
      </c>
      <c r="I67" s="15">
        <f t="shared" si="9"/>
        <v>27728.251331095704</v>
      </c>
    </row>
    <row r="68" spans="1:9" x14ac:dyDescent="0.2">
      <c r="A68" s="3">
        <v>2018</v>
      </c>
      <c r="B68" s="3">
        <v>15</v>
      </c>
      <c r="C68" s="3">
        <v>67</v>
      </c>
      <c r="D68" s="3" t="s">
        <v>68</v>
      </c>
      <c r="E68" s="4">
        <v>29680</v>
      </c>
      <c r="F68" s="12">
        <f t="shared" si="7"/>
        <v>33589.033000000003</v>
      </c>
      <c r="G68" s="12">
        <f t="shared" si="8"/>
        <v>-3909.0330000000031</v>
      </c>
      <c r="H68" s="12">
        <f t="shared" si="10"/>
        <v>-5542.6129474029949</v>
      </c>
      <c r="I68" s="15">
        <f t="shared" si="9"/>
        <v>28046.420052597008</v>
      </c>
    </row>
    <row r="69" spans="1:9" x14ac:dyDescent="0.2">
      <c r="A69" s="3">
        <v>2018</v>
      </c>
      <c r="B69" s="3">
        <v>16</v>
      </c>
      <c r="C69" s="3">
        <v>68</v>
      </c>
      <c r="D69" s="3" t="s">
        <v>69</v>
      </c>
      <c r="E69" s="4">
        <v>30690.001</v>
      </c>
      <c r="F69" s="12">
        <f t="shared" si="7"/>
        <v>33628.332000000002</v>
      </c>
      <c r="G69" s="12">
        <f t="shared" si="8"/>
        <v>-2938.3310000000019</v>
      </c>
      <c r="H69" s="12">
        <f t="shared" si="10"/>
        <v>-5210.9155586458055</v>
      </c>
      <c r="I69" s="15">
        <f t="shared" si="9"/>
        <v>28417.416441354195</v>
      </c>
    </row>
    <row r="70" spans="1:9" x14ac:dyDescent="0.2">
      <c r="A70" s="3">
        <v>2018</v>
      </c>
      <c r="B70" s="3">
        <v>17</v>
      </c>
      <c r="C70" s="3">
        <v>69</v>
      </c>
      <c r="D70" s="3" t="s">
        <v>70</v>
      </c>
      <c r="E70" s="4">
        <v>29620.001</v>
      </c>
      <c r="F70" s="12">
        <f t="shared" si="7"/>
        <v>33667.631000000001</v>
      </c>
      <c r="G70" s="12">
        <f t="shared" si="8"/>
        <v>-4047.630000000001</v>
      </c>
      <c r="H70" s="12">
        <f t="shared" si="10"/>
        <v>-4829.5519716815652</v>
      </c>
      <c r="I70" s="15">
        <f t="shared" si="9"/>
        <v>28838.079028318436</v>
      </c>
    </row>
    <row r="71" spans="1:9" x14ac:dyDescent="0.2">
      <c r="A71" s="3">
        <v>2018</v>
      </c>
      <c r="B71" s="3">
        <v>18</v>
      </c>
      <c r="C71" s="3">
        <v>70</v>
      </c>
      <c r="D71" s="3" t="s">
        <v>71</v>
      </c>
      <c r="E71" s="4">
        <v>30379.999</v>
      </c>
      <c r="F71" s="12">
        <f t="shared" si="7"/>
        <v>33706.93</v>
      </c>
      <c r="G71" s="12">
        <f t="shared" si="8"/>
        <v>-3326.9310000000005</v>
      </c>
      <c r="H71" s="12">
        <f t="shared" si="10"/>
        <v>-4402.1570332633864</v>
      </c>
      <c r="I71" s="15">
        <f t="shared" si="9"/>
        <v>29304.772966736615</v>
      </c>
    </row>
    <row r="72" spans="1:9" x14ac:dyDescent="0.2">
      <c r="A72" s="3">
        <v>2018</v>
      </c>
      <c r="B72" s="3">
        <v>19</v>
      </c>
      <c r="C72" s="3">
        <v>71</v>
      </c>
      <c r="D72" s="3" t="s">
        <v>72</v>
      </c>
      <c r="E72" s="4">
        <v>29559.999</v>
      </c>
      <c r="F72" s="12">
        <f t="shared" si="7"/>
        <v>33746.228999999999</v>
      </c>
      <c r="G72" s="12">
        <f t="shared" si="8"/>
        <v>-4186.2299999999996</v>
      </c>
      <c r="H72" s="12">
        <f t="shared" si="10"/>
        <v>-3932.804323453222</v>
      </c>
      <c r="I72" s="15">
        <f t="shared" si="9"/>
        <v>29813.424676546776</v>
      </c>
    </row>
    <row r="73" spans="1:9" x14ac:dyDescent="0.2">
      <c r="A73" s="3">
        <v>2018</v>
      </c>
      <c r="B73" s="3">
        <v>20</v>
      </c>
      <c r="C73" s="3">
        <v>72</v>
      </c>
      <c r="D73" s="3" t="s">
        <v>73</v>
      </c>
      <c r="E73" s="4">
        <v>30450.001</v>
      </c>
      <c r="F73" s="12">
        <f t="shared" si="7"/>
        <v>33785.527999999998</v>
      </c>
      <c r="G73" s="12">
        <f t="shared" si="8"/>
        <v>-3335.5269999999982</v>
      </c>
      <c r="H73" s="12">
        <f t="shared" si="10"/>
        <v>-3425.9673295782172</v>
      </c>
      <c r="I73" s="15">
        <f t="shared" si="9"/>
        <v>30359.560670421783</v>
      </c>
    </row>
    <row r="74" spans="1:9" x14ac:dyDescent="0.2">
      <c r="A74" s="3">
        <v>2018</v>
      </c>
      <c r="B74" s="3">
        <v>21</v>
      </c>
      <c r="C74" s="3">
        <v>73</v>
      </c>
      <c r="D74" s="3" t="s">
        <v>74</v>
      </c>
      <c r="E74" s="4">
        <v>30450.001</v>
      </c>
      <c r="F74" s="12">
        <f t="shared" si="7"/>
        <v>33824.826999999997</v>
      </c>
      <c r="G74" s="12">
        <f t="shared" si="8"/>
        <v>-3374.8259999999973</v>
      </c>
      <c r="H74" s="12">
        <f t="shared" si="10"/>
        <v>-2886.4768085971355</v>
      </c>
      <c r="I74" s="15">
        <f t="shared" si="9"/>
        <v>30938.35019140286</v>
      </c>
    </row>
    <row r="75" spans="1:9" x14ac:dyDescent="0.2">
      <c r="A75" s="3">
        <v>2018</v>
      </c>
      <c r="B75" s="3">
        <v>22</v>
      </c>
      <c r="C75" s="3">
        <v>74</v>
      </c>
      <c r="D75" s="3" t="s">
        <v>75</v>
      </c>
      <c r="E75" s="4">
        <v>30219.999</v>
      </c>
      <c r="F75" s="12">
        <f t="shared" si="7"/>
        <v>33864.125999999997</v>
      </c>
      <c r="G75" s="12">
        <f t="shared" si="8"/>
        <v>-3644.1269999999968</v>
      </c>
      <c r="H75" s="12">
        <f t="shared" si="10"/>
        <v>-2319.4747442639487</v>
      </c>
      <c r="I75" s="15">
        <f t="shared" si="9"/>
        <v>31544.651255736047</v>
      </c>
    </row>
    <row r="76" spans="1:9" x14ac:dyDescent="0.2">
      <c r="A76" s="3">
        <v>2018</v>
      </c>
      <c r="B76" s="3">
        <v>23</v>
      </c>
      <c r="C76" s="3">
        <v>75</v>
      </c>
      <c r="D76" s="3" t="s">
        <v>76</v>
      </c>
      <c r="E76" s="4">
        <v>30290.001</v>
      </c>
      <c r="F76" s="12">
        <f t="shared" si="7"/>
        <v>33903.425000000003</v>
      </c>
      <c r="G76" s="12">
        <f t="shared" si="8"/>
        <v>-3613.4240000000027</v>
      </c>
      <c r="H76" s="12">
        <f t="shared" si="10"/>
        <v>-1730.3653379313841</v>
      </c>
      <c r="I76" s="15">
        <f t="shared" si="9"/>
        <v>32173.059662068619</v>
      </c>
    </row>
    <row r="77" spans="1:9" x14ac:dyDescent="0.2">
      <c r="A77" s="3">
        <v>2018</v>
      </c>
      <c r="B77" s="3">
        <v>24</v>
      </c>
      <c r="C77" s="3">
        <v>76</v>
      </c>
      <c r="D77" s="3" t="s">
        <v>77</v>
      </c>
      <c r="E77" s="4">
        <v>31080</v>
      </c>
      <c r="F77" s="12">
        <f t="shared" si="7"/>
        <v>33942.724000000002</v>
      </c>
      <c r="G77" s="12">
        <f t="shared" si="8"/>
        <v>-2862.724000000002</v>
      </c>
      <c r="H77" s="12">
        <f t="shared" si="10"/>
        <v>-1124.7635001101301</v>
      </c>
      <c r="I77" s="15">
        <f t="shared" si="9"/>
        <v>32817.960499889872</v>
      </c>
    </row>
    <row r="78" spans="1:9" x14ac:dyDescent="0.2">
      <c r="A78" s="3">
        <v>2018</v>
      </c>
      <c r="B78" s="3">
        <v>25</v>
      </c>
      <c r="C78" s="3">
        <v>77</v>
      </c>
      <c r="D78" s="3" t="s">
        <v>78</v>
      </c>
      <c r="E78" s="4">
        <v>31480</v>
      </c>
      <c r="F78" s="12">
        <f t="shared" si="7"/>
        <v>33982.023000000001</v>
      </c>
      <c r="G78" s="12">
        <f t="shared" si="8"/>
        <v>-2502.023000000001</v>
      </c>
      <c r="H78" s="12">
        <f t="shared" si="10"/>
        <v>-508.44133372015807</v>
      </c>
      <c r="I78" s="15">
        <f t="shared" si="9"/>
        <v>33473.581666279846</v>
      </c>
    </row>
    <row r="79" spans="1:9" x14ac:dyDescent="0.2">
      <c r="A79" s="3">
        <v>2018</v>
      </c>
      <c r="B79" s="3">
        <v>26</v>
      </c>
      <c r="C79" s="3">
        <v>78</v>
      </c>
      <c r="D79" s="3" t="s">
        <v>79</v>
      </c>
      <c r="E79" s="4">
        <v>31610.001</v>
      </c>
      <c r="F79" s="12">
        <f t="shared" si="7"/>
        <v>34021.322</v>
      </c>
      <c r="G79" s="12">
        <f t="shared" si="8"/>
        <v>-2411.3209999999999</v>
      </c>
      <c r="H79" s="12">
        <f t="shared" si="10"/>
        <v>112.72688088782905</v>
      </c>
      <c r="I79" s="15">
        <f t="shared" si="9"/>
        <v>34134.048880887829</v>
      </c>
    </row>
    <row r="80" spans="1:9" x14ac:dyDescent="0.2">
      <c r="A80" s="3">
        <v>2018</v>
      </c>
      <c r="B80" s="3">
        <v>27</v>
      </c>
      <c r="C80" s="3">
        <v>79</v>
      </c>
      <c r="D80" s="3" t="s">
        <v>80</v>
      </c>
      <c r="E80" s="4">
        <v>31969.999</v>
      </c>
      <c r="F80" s="12">
        <f t="shared" si="7"/>
        <v>34060.620999999999</v>
      </c>
      <c r="G80" s="12">
        <f t="shared" si="8"/>
        <v>-2090.6219999999994</v>
      </c>
      <c r="H80" s="12">
        <f t="shared" si="10"/>
        <v>732.82067478290548</v>
      </c>
      <c r="I80" s="15">
        <f t="shared" si="9"/>
        <v>34793.441674782902</v>
      </c>
    </row>
    <row r="81" spans="1:9" x14ac:dyDescent="0.2">
      <c r="A81" s="3">
        <v>2018</v>
      </c>
      <c r="B81" s="3">
        <v>28</v>
      </c>
      <c r="C81" s="3">
        <v>80</v>
      </c>
      <c r="D81" s="3" t="s">
        <v>81</v>
      </c>
      <c r="E81" s="4">
        <v>32599.998</v>
      </c>
      <c r="F81" s="12">
        <f t="shared" si="7"/>
        <v>34099.919999999998</v>
      </c>
      <c r="G81" s="12">
        <f t="shared" si="8"/>
        <v>-1499.9219999999987</v>
      </c>
      <c r="H81" s="12">
        <f t="shared" si="10"/>
        <v>1345.9298195363208</v>
      </c>
      <c r="I81" s="15">
        <f t="shared" si="9"/>
        <v>35445.849819536321</v>
      </c>
    </row>
    <row r="82" spans="1:9" x14ac:dyDescent="0.2">
      <c r="A82" s="3">
        <v>2018</v>
      </c>
      <c r="B82" s="3">
        <v>29</v>
      </c>
      <c r="C82" s="3">
        <v>81</v>
      </c>
      <c r="D82" s="3" t="s">
        <v>82</v>
      </c>
      <c r="E82" s="4">
        <v>32070</v>
      </c>
      <c r="F82" s="12">
        <f t="shared" si="7"/>
        <v>34139.218999999997</v>
      </c>
      <c r="G82" s="12">
        <f t="shared" si="8"/>
        <v>-2069.2189999999973</v>
      </c>
      <c r="H82" s="12">
        <f t="shared" si="10"/>
        <v>1946.2106586997538</v>
      </c>
      <c r="I82" s="15">
        <f t="shared" si="9"/>
        <v>36085.429658699752</v>
      </c>
    </row>
    <row r="83" spans="1:9" x14ac:dyDescent="0.2">
      <c r="A83" s="3">
        <v>2018</v>
      </c>
      <c r="B83" s="3">
        <v>30</v>
      </c>
      <c r="C83" s="3">
        <v>82</v>
      </c>
      <c r="D83" s="3" t="s">
        <v>83</v>
      </c>
      <c r="E83" s="4">
        <v>32250</v>
      </c>
      <c r="F83" s="12">
        <f t="shared" si="7"/>
        <v>34178.517999999996</v>
      </c>
      <c r="G83" s="12">
        <f t="shared" si="8"/>
        <v>-1928.5179999999964</v>
      </c>
      <c r="H83" s="12">
        <f t="shared" si="10"/>
        <v>2527.9418047737872</v>
      </c>
      <c r="I83" s="15">
        <f t="shared" si="9"/>
        <v>36706.459804773782</v>
      </c>
    </row>
    <row r="84" spans="1:9" x14ac:dyDescent="0.2">
      <c r="A84" s="3">
        <v>2018</v>
      </c>
      <c r="B84" s="3">
        <v>31</v>
      </c>
      <c r="C84" s="3">
        <v>83</v>
      </c>
      <c r="D84" s="3" t="s">
        <v>84</v>
      </c>
      <c r="E84" s="4">
        <v>32790.000999999997</v>
      </c>
      <c r="F84" s="12">
        <f t="shared" si="7"/>
        <v>34217.817000000003</v>
      </c>
      <c r="G84" s="12">
        <f t="shared" si="8"/>
        <v>-1427.8160000000062</v>
      </c>
      <c r="H84" s="12">
        <f t="shared" si="10"/>
        <v>3085.5786708083942</v>
      </c>
      <c r="I84" s="15">
        <f t="shared" si="9"/>
        <v>37303.395670808401</v>
      </c>
    </row>
    <row r="85" spans="1:9" x14ac:dyDescent="0.2">
      <c r="A85" s="3">
        <v>2018</v>
      </c>
      <c r="B85" s="3">
        <v>32</v>
      </c>
      <c r="C85" s="3">
        <v>84</v>
      </c>
      <c r="D85" s="3" t="s">
        <v>85</v>
      </c>
      <c r="E85" s="4">
        <v>32450.001</v>
      </c>
      <c r="F85" s="12">
        <f t="shared" si="7"/>
        <v>34257.116000000002</v>
      </c>
      <c r="G85" s="12">
        <f t="shared" si="8"/>
        <v>-1807.1150000000016</v>
      </c>
      <c r="H85" s="12">
        <f t="shared" si="10"/>
        <v>3613.8063168848121</v>
      </c>
      <c r="I85" s="15">
        <f t="shared" si="9"/>
        <v>37870.922316884811</v>
      </c>
    </row>
    <row r="86" spans="1:9" x14ac:dyDescent="0.2">
      <c r="A86" s="3">
        <v>2018</v>
      </c>
      <c r="B86" s="3">
        <v>33</v>
      </c>
      <c r="C86" s="3">
        <v>85</v>
      </c>
      <c r="D86" s="3" t="s">
        <v>86</v>
      </c>
      <c r="E86" s="4">
        <v>33439.999000000003</v>
      </c>
      <c r="F86" s="12">
        <f t="shared" si="7"/>
        <v>34296.415000000001</v>
      </c>
      <c r="G86" s="12">
        <f t="shared" si="8"/>
        <v>-856.41599999999744</v>
      </c>
      <c r="H86" s="12">
        <f t="shared" si="10"/>
        <v>4107.5901077890712</v>
      </c>
      <c r="I86" s="15">
        <f t="shared" si="9"/>
        <v>38404.005107789075</v>
      </c>
    </row>
    <row r="87" spans="1:9" x14ac:dyDescent="0.2">
      <c r="A87" s="3">
        <v>2018</v>
      </c>
      <c r="B87" s="3">
        <v>34</v>
      </c>
      <c r="C87" s="3">
        <v>86</v>
      </c>
      <c r="D87" s="3" t="s">
        <v>87</v>
      </c>
      <c r="E87" s="4">
        <v>34290.000999999997</v>
      </c>
      <c r="F87" s="12">
        <f t="shared" si="7"/>
        <v>34335.714</v>
      </c>
      <c r="G87" s="12">
        <f t="shared" si="8"/>
        <v>-45.713000000003376</v>
      </c>
      <c r="H87" s="12">
        <f t="shared" si="10"/>
        <v>4562.2236990497668</v>
      </c>
      <c r="I87" s="15">
        <f t="shared" si="9"/>
        <v>38897.937699049769</v>
      </c>
    </row>
    <row r="88" spans="1:9" x14ac:dyDescent="0.2">
      <c r="A88" s="3">
        <v>2018</v>
      </c>
      <c r="B88" s="3">
        <v>35</v>
      </c>
      <c r="C88" s="3">
        <v>87</v>
      </c>
      <c r="D88" s="3" t="s">
        <v>88</v>
      </c>
      <c r="E88" s="4">
        <v>34590</v>
      </c>
      <c r="F88" s="12">
        <f t="shared" si="7"/>
        <v>34375.012999999999</v>
      </c>
      <c r="G88" s="12">
        <f t="shared" si="8"/>
        <v>214.98700000000099</v>
      </c>
      <c r="H88" s="12">
        <f t="shared" si="10"/>
        <v>4973.3738939760178</v>
      </c>
      <c r="I88" s="15">
        <f t="shared" si="9"/>
        <v>39348.386893976014</v>
      </c>
    </row>
    <row r="89" spans="1:9" x14ac:dyDescent="0.2">
      <c r="A89" s="3">
        <v>2018</v>
      </c>
      <c r="B89" s="3">
        <v>36</v>
      </c>
      <c r="C89" s="3">
        <v>88</v>
      </c>
      <c r="D89" s="3" t="s">
        <v>89</v>
      </c>
      <c r="E89" s="4">
        <v>34580.002</v>
      </c>
      <c r="F89" s="12">
        <f t="shared" si="7"/>
        <v>34414.311999999998</v>
      </c>
      <c r="G89" s="12">
        <f t="shared" si="8"/>
        <v>165.69000000000233</v>
      </c>
      <c r="H89" s="12">
        <f t="shared" si="10"/>
        <v>5337.1219441551348</v>
      </c>
      <c r="I89" s="15">
        <f t="shared" si="9"/>
        <v>39751.433944155135</v>
      </c>
    </row>
    <row r="90" spans="1:9" x14ac:dyDescent="0.2">
      <c r="A90" s="3">
        <v>2018</v>
      </c>
      <c r="B90" s="3">
        <v>37</v>
      </c>
      <c r="C90" s="3">
        <v>89</v>
      </c>
      <c r="D90" s="3" t="s">
        <v>90</v>
      </c>
      <c r="E90" s="4">
        <v>34650.002</v>
      </c>
      <c r="F90" s="12">
        <f t="shared" si="7"/>
        <v>34453.610999999997</v>
      </c>
      <c r="G90" s="12">
        <f t="shared" si="8"/>
        <v>196.39100000000326</v>
      </c>
      <c r="H90" s="12">
        <f t="shared" si="10"/>
        <v>5650.0008997672176</v>
      </c>
      <c r="I90" s="15">
        <f t="shared" si="9"/>
        <v>40103.611899767217</v>
      </c>
    </row>
    <row r="91" spans="1:9" x14ac:dyDescent="0.2">
      <c r="A91" s="3">
        <v>2018</v>
      </c>
      <c r="B91" s="3">
        <v>38</v>
      </c>
      <c r="C91" s="3">
        <v>90</v>
      </c>
      <c r="D91" s="3" t="s">
        <v>91</v>
      </c>
      <c r="E91" s="4">
        <v>35430</v>
      </c>
      <c r="F91" s="12">
        <f t="shared" si="7"/>
        <v>34492.910000000003</v>
      </c>
      <c r="G91" s="12">
        <f t="shared" si="8"/>
        <v>937.08999999999651</v>
      </c>
      <c r="H91" s="12">
        <f t="shared" si="10"/>
        <v>5909.0286537239026</v>
      </c>
      <c r="I91" s="15">
        <f t="shared" si="9"/>
        <v>40401.938653723904</v>
      </c>
    </row>
    <row r="92" spans="1:9" x14ac:dyDescent="0.2">
      <c r="A92" s="3">
        <v>2018</v>
      </c>
      <c r="B92" s="3">
        <v>39</v>
      </c>
      <c r="C92" s="3">
        <v>91</v>
      </c>
      <c r="D92" s="3" t="s">
        <v>92</v>
      </c>
      <c r="E92" s="4">
        <v>35950.001000000004</v>
      </c>
      <c r="F92" s="12">
        <f t="shared" si="7"/>
        <v>34532.209000000003</v>
      </c>
      <c r="G92" s="12">
        <f t="shared" si="8"/>
        <v>1417.7920000000013</v>
      </c>
      <c r="H92" s="12">
        <f t="shared" si="10"/>
        <v>6111.7363646816084</v>
      </c>
      <c r="I92" s="15">
        <f t="shared" si="9"/>
        <v>40643.945364681611</v>
      </c>
    </row>
    <row r="93" spans="1:9" x14ac:dyDescent="0.2">
      <c r="A93" s="3">
        <v>2018</v>
      </c>
      <c r="B93" s="3">
        <v>40</v>
      </c>
      <c r="C93" s="3">
        <v>92</v>
      </c>
      <c r="D93" s="3" t="s">
        <v>93</v>
      </c>
      <c r="E93" s="4">
        <v>35970.001000000004</v>
      </c>
      <c r="F93" s="12">
        <f t="shared" si="7"/>
        <v>34571.508000000002</v>
      </c>
      <c r="G93" s="12">
        <f t="shared" si="8"/>
        <v>1398.4930000000022</v>
      </c>
      <c r="H93" s="12">
        <f t="shared" si="10"/>
        <v>6256.1919880241358</v>
      </c>
      <c r="I93" s="15">
        <f t="shared" si="9"/>
        <v>40827.699988024135</v>
      </c>
    </row>
    <row r="94" spans="1:9" x14ac:dyDescent="0.2">
      <c r="A94" s="3">
        <v>2018</v>
      </c>
      <c r="B94" s="3">
        <v>41</v>
      </c>
      <c r="C94" s="3">
        <v>93</v>
      </c>
      <c r="D94" s="3" t="s">
        <v>94</v>
      </c>
      <c r="E94" s="4">
        <v>35910</v>
      </c>
      <c r="F94" s="12">
        <f t="shared" si="7"/>
        <v>34610.807000000001</v>
      </c>
      <c r="G94" s="12">
        <f t="shared" si="8"/>
        <v>1299.1929999999993</v>
      </c>
      <c r="H94" s="12">
        <f t="shared" si="10"/>
        <v>6341.0186905366136</v>
      </c>
      <c r="I94" s="15">
        <f t="shared" si="9"/>
        <v>40951.825690536614</v>
      </c>
    </row>
    <row r="95" spans="1:9" x14ac:dyDescent="0.2">
      <c r="A95" s="3">
        <v>2018</v>
      </c>
      <c r="B95" s="3">
        <v>42</v>
      </c>
      <c r="C95" s="3">
        <v>94</v>
      </c>
      <c r="D95" s="3" t="s">
        <v>95</v>
      </c>
      <c r="E95" s="4">
        <v>36070</v>
      </c>
      <c r="F95" s="12">
        <f t="shared" si="7"/>
        <v>34650.106</v>
      </c>
      <c r="G95" s="12">
        <f t="shared" si="8"/>
        <v>1419.8940000000002</v>
      </c>
      <c r="H95" s="12">
        <f t="shared" si="10"/>
        <v>6365.4079732570381</v>
      </c>
      <c r="I95" s="15">
        <f t="shared" si="9"/>
        <v>41015.513973257039</v>
      </c>
    </row>
    <row r="96" spans="1:9" x14ac:dyDescent="0.2">
      <c r="A96" s="3">
        <v>2018</v>
      </c>
      <c r="B96" s="3">
        <v>43</v>
      </c>
      <c r="C96" s="3">
        <v>95</v>
      </c>
      <c r="D96" s="3" t="s">
        <v>96</v>
      </c>
      <c r="E96" s="4">
        <v>34869.999000000003</v>
      </c>
      <c r="F96" s="12">
        <f t="shared" si="7"/>
        <v>34689.404999999999</v>
      </c>
      <c r="G96" s="12">
        <f t="shared" si="8"/>
        <v>180.5940000000046</v>
      </c>
      <c r="H96" s="12">
        <f t="shared" si="10"/>
        <v>6329.127377429154</v>
      </c>
      <c r="I96" s="15">
        <f t="shared" si="9"/>
        <v>41018.532377429154</v>
      </c>
    </row>
    <row r="97" spans="1:9" x14ac:dyDescent="0.2">
      <c r="A97" s="3">
        <v>2018</v>
      </c>
      <c r="B97" s="3">
        <v>44</v>
      </c>
      <c r="C97" s="3">
        <v>96</v>
      </c>
      <c r="D97" s="3" t="s">
        <v>97</v>
      </c>
      <c r="E97" s="4">
        <v>34180</v>
      </c>
      <c r="F97" s="12">
        <f t="shared" si="7"/>
        <v>34728.703999999998</v>
      </c>
      <c r="G97" s="12">
        <f t="shared" si="8"/>
        <v>-548.7039999999979</v>
      </c>
      <c r="H97" s="12">
        <f t="shared" si="10"/>
        <v>6232.5227001097719</v>
      </c>
      <c r="I97" s="15">
        <f t="shared" si="9"/>
        <v>40961.226700109772</v>
      </c>
    </row>
    <row r="98" spans="1:9" x14ac:dyDescent="0.2">
      <c r="A98" s="3">
        <v>2018</v>
      </c>
      <c r="B98" s="3">
        <v>45</v>
      </c>
      <c r="C98" s="3">
        <v>97</v>
      </c>
      <c r="D98" s="3" t="s">
        <v>98</v>
      </c>
      <c r="E98" s="4">
        <v>37090</v>
      </c>
      <c r="F98" s="12">
        <f t="shared" si="7"/>
        <v>34768.002999999997</v>
      </c>
      <c r="G98" s="12">
        <f t="shared" si="8"/>
        <v>2321.997000000003</v>
      </c>
      <c r="H98" s="12">
        <f t="shared" si="10"/>
        <v>6076.5146983131735</v>
      </c>
      <c r="I98" s="15">
        <f t="shared" si="9"/>
        <v>40844.517698313168</v>
      </c>
    </row>
    <row r="99" spans="1:9" x14ac:dyDescent="0.2">
      <c r="A99" s="3">
        <v>2018</v>
      </c>
      <c r="B99" s="3">
        <v>46</v>
      </c>
      <c r="C99" s="3">
        <v>98</v>
      </c>
      <c r="D99" s="3" t="s">
        <v>99</v>
      </c>
      <c r="E99" s="4">
        <v>37959.999000000003</v>
      </c>
      <c r="F99" s="12">
        <f t="shared" si="7"/>
        <v>34807.302000000003</v>
      </c>
      <c r="G99" s="12">
        <f t="shared" si="8"/>
        <v>3152.6970000000001</v>
      </c>
      <c r="H99" s="12">
        <f t="shared" si="10"/>
        <v>5862.5903131060322</v>
      </c>
      <c r="I99" s="15">
        <f t="shared" si="9"/>
        <v>40669.892313106036</v>
      </c>
    </row>
    <row r="100" spans="1:9" x14ac:dyDescent="0.2">
      <c r="A100" s="3">
        <v>2018</v>
      </c>
      <c r="B100" s="3">
        <v>47</v>
      </c>
      <c r="C100" s="3">
        <v>99</v>
      </c>
      <c r="D100" s="3" t="s">
        <v>100</v>
      </c>
      <c r="E100" s="4">
        <v>39330.002</v>
      </c>
      <c r="F100" s="12">
        <f t="shared" si="7"/>
        <v>34846.601000000002</v>
      </c>
      <c r="G100" s="12">
        <f t="shared" si="8"/>
        <v>4483.400999999998</v>
      </c>
      <c r="H100" s="12">
        <f t="shared" si="10"/>
        <v>5592.7884972975971</v>
      </c>
      <c r="I100" s="15">
        <f t="shared" si="9"/>
        <v>40439.389497297598</v>
      </c>
    </row>
    <row r="101" spans="1:9" x14ac:dyDescent="0.2">
      <c r="A101" s="3">
        <v>2018</v>
      </c>
      <c r="B101" s="3">
        <v>48</v>
      </c>
      <c r="C101" s="3">
        <v>100</v>
      </c>
      <c r="D101" s="3" t="s">
        <v>101</v>
      </c>
      <c r="E101" s="4">
        <v>38009.998</v>
      </c>
      <c r="F101" s="12">
        <f t="shared" si="7"/>
        <v>34885.9</v>
      </c>
      <c r="G101" s="12">
        <f t="shared" si="8"/>
        <v>3124.0979999999981</v>
      </c>
      <c r="H101" s="12">
        <f t="shared" si="10"/>
        <v>5269.680781804017</v>
      </c>
      <c r="I101" s="15">
        <f t="shared" si="9"/>
        <v>40155.580781804019</v>
      </c>
    </row>
    <row r="102" spans="1:9" x14ac:dyDescent="0.2">
      <c r="A102" s="3">
        <v>2018</v>
      </c>
      <c r="B102" s="3">
        <v>49</v>
      </c>
      <c r="C102" s="3">
        <v>101</v>
      </c>
      <c r="D102" s="3" t="s">
        <v>102</v>
      </c>
      <c r="E102" s="4">
        <v>39369.999000000003</v>
      </c>
      <c r="F102" s="12">
        <f t="shared" si="7"/>
        <v>34925.199000000001</v>
      </c>
      <c r="G102" s="12">
        <f t="shared" si="8"/>
        <v>4444.8000000000029</v>
      </c>
      <c r="H102" s="12">
        <f t="shared" si="10"/>
        <v>4896.346765912479</v>
      </c>
      <c r="I102" s="15">
        <f t="shared" si="9"/>
        <v>39821.54576591248</v>
      </c>
    </row>
    <row r="103" spans="1:9" x14ac:dyDescent="0.2">
      <c r="A103" s="3">
        <v>2018</v>
      </c>
      <c r="B103" s="3">
        <v>50</v>
      </c>
      <c r="C103" s="3">
        <v>102</v>
      </c>
      <c r="D103" s="3" t="s">
        <v>103</v>
      </c>
      <c r="E103" s="4">
        <v>39560.000999999997</v>
      </c>
      <c r="F103" s="12">
        <f t="shared" si="7"/>
        <v>34964.498</v>
      </c>
      <c r="G103" s="12">
        <f t="shared" si="8"/>
        <v>4595.502999999997</v>
      </c>
      <c r="H103" s="12">
        <f t="shared" si="10"/>
        <v>4476.3447650518083</v>
      </c>
      <c r="I103" s="15">
        <f t="shared" si="9"/>
        <v>39440.842765051806</v>
      </c>
    </row>
    <row r="104" spans="1:9" x14ac:dyDescent="0.2">
      <c r="A104" s="3">
        <v>2018</v>
      </c>
      <c r="B104" s="3">
        <v>51</v>
      </c>
      <c r="C104" s="3">
        <v>103</v>
      </c>
      <c r="D104" s="3" t="s">
        <v>104</v>
      </c>
      <c r="E104" s="4">
        <v>39369.999000000003</v>
      </c>
      <c r="F104" s="12">
        <f t="shared" si="7"/>
        <v>35003.796999999999</v>
      </c>
      <c r="G104" s="12">
        <f t="shared" si="8"/>
        <v>4366.2020000000048</v>
      </c>
      <c r="H104" s="12">
        <f t="shared" si="10"/>
        <v>4013.6778958312489</v>
      </c>
      <c r="I104" s="15">
        <f t="shared" si="9"/>
        <v>39017.474895831248</v>
      </c>
    </row>
    <row r="105" spans="1:9" x14ac:dyDescent="0.2">
      <c r="A105" s="3">
        <v>2018</v>
      </c>
      <c r="B105" s="3">
        <v>52</v>
      </c>
      <c r="C105" s="3">
        <v>104</v>
      </c>
      <c r="D105" s="3" t="s">
        <v>105</v>
      </c>
      <c r="E105" s="4">
        <v>39669.998</v>
      </c>
      <c r="F105" s="12">
        <f t="shared" si="7"/>
        <v>35043.095999999998</v>
      </c>
      <c r="G105" s="12">
        <f t="shared" si="8"/>
        <v>4626.9020000000019</v>
      </c>
      <c r="H105" s="12">
        <f t="shared" si="10"/>
        <v>3512.7559215969618</v>
      </c>
      <c r="I105" s="15">
        <f t="shared" si="9"/>
        <v>38555.851921596957</v>
      </c>
    </row>
    <row r="106" spans="1:9" x14ac:dyDescent="0.2">
      <c r="A106" s="3">
        <v>2019</v>
      </c>
      <c r="B106" s="3">
        <v>1</v>
      </c>
      <c r="C106" s="3">
        <v>105</v>
      </c>
      <c r="D106" s="3" t="s">
        <v>106</v>
      </c>
      <c r="E106" s="4">
        <v>40959.999000000003</v>
      </c>
      <c r="F106" s="12">
        <f t="shared" si="7"/>
        <v>35082.394999999997</v>
      </c>
      <c r="G106" s="16">
        <f t="shared" si="8"/>
        <v>5877.6040000000066</v>
      </c>
      <c r="H106" s="12">
        <f t="shared" si="10"/>
        <v>2978.3532221635278</v>
      </c>
      <c r="I106" s="15">
        <f t="shared" si="9"/>
        <v>38060.748222163522</v>
      </c>
    </row>
    <row r="107" spans="1:9" x14ac:dyDescent="0.2">
      <c r="A107" s="3">
        <v>2019</v>
      </c>
      <c r="B107" s="3">
        <v>2</v>
      </c>
      <c r="C107" s="3">
        <v>106</v>
      </c>
      <c r="D107" s="3" t="s">
        <v>107</v>
      </c>
      <c r="E107" s="4">
        <v>36880.000999999997</v>
      </c>
      <c r="F107" s="12">
        <f t="shared" si="7"/>
        <v>35121.694000000003</v>
      </c>
      <c r="G107" s="12">
        <f t="shared" si="8"/>
        <v>1758.3069999999934</v>
      </c>
      <c r="H107" s="12">
        <f t="shared" si="10"/>
        <v>2415.5632883184358</v>
      </c>
      <c r="I107" s="15">
        <f t="shared" si="9"/>
        <v>37537.25728831844</v>
      </c>
    </row>
    <row r="108" spans="1:9" x14ac:dyDescent="0.2">
      <c r="A108" s="3">
        <v>2019</v>
      </c>
      <c r="B108" s="3">
        <v>3</v>
      </c>
      <c r="C108" s="3">
        <v>107</v>
      </c>
      <c r="D108" s="3" t="s">
        <v>108</v>
      </c>
      <c r="E108" s="4">
        <v>37669.998</v>
      </c>
      <c r="F108" s="12">
        <f t="shared" si="7"/>
        <v>35160.993000000002</v>
      </c>
      <c r="G108" s="12">
        <f t="shared" si="8"/>
        <v>2509.0049999999974</v>
      </c>
      <c r="H108" s="12">
        <f t="shared" si="10"/>
        <v>1829.7501748211134</v>
      </c>
      <c r="I108" s="15">
        <f t="shared" si="9"/>
        <v>36990.743174821117</v>
      </c>
    </row>
    <row r="109" spans="1:9" x14ac:dyDescent="0.2">
      <c r="A109" s="3">
        <v>2019</v>
      </c>
      <c r="B109" s="3">
        <v>4</v>
      </c>
      <c r="C109" s="3">
        <v>108</v>
      </c>
      <c r="D109" s="3" t="s">
        <v>109</v>
      </c>
      <c r="E109" s="4">
        <v>35310.000999999997</v>
      </c>
      <c r="F109" s="12">
        <f t="shared" si="7"/>
        <v>35200.292000000001</v>
      </c>
      <c r="G109" s="12">
        <f t="shared" si="8"/>
        <v>109.70899999999529</v>
      </c>
      <c r="H109" s="12">
        <f t="shared" si="10"/>
        <v>1226.4973746067003</v>
      </c>
      <c r="I109" s="15">
        <f t="shared" si="9"/>
        <v>36426.789374606698</v>
      </c>
    </row>
    <row r="110" spans="1:9" x14ac:dyDescent="0.2">
      <c r="A110" s="3">
        <v>2019</v>
      </c>
      <c r="B110" s="3">
        <v>5</v>
      </c>
      <c r="C110" s="3">
        <v>109</v>
      </c>
      <c r="D110" s="3" t="s">
        <v>110</v>
      </c>
      <c r="E110" s="4">
        <v>34799.998999999996</v>
      </c>
      <c r="F110" s="12">
        <f t="shared" si="7"/>
        <v>35239.591</v>
      </c>
      <c r="G110" s="12">
        <f t="shared" si="8"/>
        <v>-439.59200000000419</v>
      </c>
      <c r="H110" s="12">
        <f t="shared" si="10"/>
        <v>611.55460148404597</v>
      </c>
      <c r="I110" s="15">
        <f t="shared" si="9"/>
        <v>35851.145601484044</v>
      </c>
    </row>
    <row r="111" spans="1:9" x14ac:dyDescent="0.2">
      <c r="A111" s="3">
        <v>2019</v>
      </c>
      <c r="B111" s="3">
        <v>6</v>
      </c>
      <c r="C111" s="3">
        <v>110</v>
      </c>
      <c r="D111" s="3" t="s">
        <v>111</v>
      </c>
      <c r="E111" s="4">
        <v>35209.999000000003</v>
      </c>
      <c r="F111" s="12">
        <f t="shared" si="7"/>
        <v>35278.89</v>
      </c>
      <c r="G111" s="12">
        <f t="shared" si="8"/>
        <v>-68.890999999995984</v>
      </c>
      <c r="H111" s="12">
        <f t="shared" si="10"/>
        <v>-9.2170114480134249</v>
      </c>
      <c r="I111" s="15">
        <f t="shared" si="9"/>
        <v>35269.672988551989</v>
      </c>
    </row>
    <row r="112" spans="1:9" x14ac:dyDescent="0.2">
      <c r="A112" s="3">
        <v>2019</v>
      </c>
      <c r="B112" s="3">
        <v>7</v>
      </c>
      <c r="C112" s="3">
        <v>111</v>
      </c>
      <c r="D112" s="3" t="s">
        <v>112</v>
      </c>
      <c r="E112" s="4">
        <v>36029.998999999996</v>
      </c>
      <c r="F112" s="12">
        <f t="shared" si="7"/>
        <v>35318.188999999998</v>
      </c>
      <c r="G112" s="12">
        <f t="shared" si="8"/>
        <v>711.80999999999767</v>
      </c>
      <c r="H112" s="12">
        <f t="shared" si="10"/>
        <v>-629.90077534236661</v>
      </c>
      <c r="I112" s="15">
        <f t="shared" si="9"/>
        <v>34688.288224657634</v>
      </c>
    </row>
    <row r="113" spans="1:9" x14ac:dyDescent="0.2">
      <c r="A113" s="3">
        <v>2019</v>
      </c>
      <c r="B113" s="3">
        <v>8</v>
      </c>
      <c r="C113" s="3">
        <v>112</v>
      </c>
      <c r="D113" s="3" t="s">
        <v>113</v>
      </c>
      <c r="E113" s="4">
        <v>35020</v>
      </c>
      <c r="F113" s="12">
        <f t="shared" si="7"/>
        <v>35357.487999999998</v>
      </c>
      <c r="G113" s="12">
        <f t="shared" si="8"/>
        <v>-337.48799999999756</v>
      </c>
      <c r="H113" s="12">
        <f t="shared" si="10"/>
        <v>-1244.5808386572544</v>
      </c>
      <c r="I113" s="15">
        <f t="shared" si="9"/>
        <v>34112.907161342744</v>
      </c>
    </row>
    <row r="114" spans="1:9" x14ac:dyDescent="0.2">
      <c r="A114" s="3">
        <v>2019</v>
      </c>
      <c r="B114" s="3">
        <v>9</v>
      </c>
      <c r="C114" s="3">
        <v>113</v>
      </c>
      <c r="D114" s="3" t="s">
        <v>114</v>
      </c>
      <c r="E114" s="4">
        <v>34200.001000000004</v>
      </c>
      <c r="F114" s="12">
        <f t="shared" si="7"/>
        <v>35396.786999999997</v>
      </c>
      <c r="G114" s="12">
        <f t="shared" si="8"/>
        <v>-1196.7859999999928</v>
      </c>
      <c r="H114" s="12">
        <f t="shared" si="10"/>
        <v>-1847.3985722295629</v>
      </c>
      <c r="I114" s="15">
        <f t="shared" si="9"/>
        <v>33549.388427770435</v>
      </c>
    </row>
    <row r="115" spans="1:9" x14ac:dyDescent="0.2">
      <c r="A115" s="3">
        <v>2019</v>
      </c>
      <c r="B115" s="3">
        <v>10</v>
      </c>
      <c r="C115" s="3">
        <v>114</v>
      </c>
      <c r="D115" s="3" t="s">
        <v>115</v>
      </c>
      <c r="E115" s="4">
        <v>33880.000999999997</v>
      </c>
      <c r="F115" s="12">
        <f t="shared" si="7"/>
        <v>35436.086000000003</v>
      </c>
      <c r="G115" s="12">
        <f t="shared" si="8"/>
        <v>-1556.0850000000064</v>
      </c>
      <c r="H115" s="12">
        <f t="shared" si="10"/>
        <v>-2432.6084089508854</v>
      </c>
      <c r="I115" s="15">
        <f t="shared" si="9"/>
        <v>33003.477591049115</v>
      </c>
    </row>
    <row r="116" spans="1:9" x14ac:dyDescent="0.2">
      <c r="A116" s="3">
        <v>2019</v>
      </c>
      <c r="B116" s="3">
        <v>11</v>
      </c>
      <c r="C116" s="3">
        <v>115</v>
      </c>
      <c r="D116" s="3" t="s">
        <v>116</v>
      </c>
      <c r="E116" s="4">
        <v>34110.000999999997</v>
      </c>
      <c r="F116" s="12">
        <f t="shared" si="7"/>
        <v>35475.385000000002</v>
      </c>
      <c r="G116" s="12">
        <f t="shared" si="8"/>
        <v>-1365.3840000000055</v>
      </c>
      <c r="H116" s="12">
        <f t="shared" si="10"/>
        <v>-2994.6326058284417</v>
      </c>
      <c r="I116" s="15">
        <f t="shared" si="9"/>
        <v>32480.752394171559</v>
      </c>
    </row>
    <row r="117" spans="1:9" x14ac:dyDescent="0.2">
      <c r="A117" s="3">
        <v>2019</v>
      </c>
      <c r="B117" s="3">
        <v>12</v>
      </c>
      <c r="C117" s="3">
        <v>116</v>
      </c>
      <c r="D117" s="3" t="s">
        <v>117</v>
      </c>
      <c r="E117" s="4">
        <v>31410</v>
      </c>
      <c r="F117" s="12">
        <f t="shared" si="7"/>
        <v>35514.684000000001</v>
      </c>
      <c r="G117" s="12">
        <f t="shared" si="8"/>
        <v>-4104.6840000000011</v>
      </c>
      <c r="H117" s="12">
        <f t="shared" si="10"/>
        <v>-3528.1144064831965</v>
      </c>
      <c r="I117" s="15">
        <f t="shared" si="9"/>
        <v>31986.569593516804</v>
      </c>
    </row>
    <row r="118" spans="1:9" x14ac:dyDescent="0.2">
      <c r="A118" s="3">
        <v>2019</v>
      </c>
      <c r="B118" s="3">
        <v>13</v>
      </c>
      <c r="C118" s="3">
        <v>117</v>
      </c>
      <c r="D118" s="3" t="s">
        <v>118</v>
      </c>
      <c r="E118" s="4">
        <v>31280.001</v>
      </c>
      <c r="F118" s="12">
        <f t="shared" si="7"/>
        <v>35553.983</v>
      </c>
      <c r="G118" s="12">
        <f t="shared" si="8"/>
        <v>-4273.982</v>
      </c>
      <c r="H118" s="12">
        <f t="shared" si="10"/>
        <v>-4027.9690973839342</v>
      </c>
      <c r="I118" s="15">
        <f t="shared" si="9"/>
        <v>31526.013902616065</v>
      </c>
    </row>
    <row r="119" spans="1:9" x14ac:dyDescent="0.2">
      <c r="A119" s="3">
        <v>2019</v>
      </c>
      <c r="B119" s="3">
        <v>14</v>
      </c>
      <c r="C119" s="3">
        <v>118</v>
      </c>
      <c r="D119" s="3" t="s">
        <v>119</v>
      </c>
      <c r="E119" s="4">
        <v>30320</v>
      </c>
      <c r="F119" s="12">
        <f t="shared" si="7"/>
        <v>35593.281999999999</v>
      </c>
      <c r="G119" s="12">
        <f t="shared" si="8"/>
        <v>-5273.2819999999992</v>
      </c>
      <c r="H119" s="12">
        <f t="shared" si="10"/>
        <v>-4489.432471190572</v>
      </c>
      <c r="I119" s="15">
        <f t="shared" si="9"/>
        <v>31103.849528809427</v>
      </c>
    </row>
    <row r="120" spans="1:9" x14ac:dyDescent="0.2">
      <c r="A120" s="3">
        <v>2019</v>
      </c>
      <c r="B120" s="3">
        <v>15</v>
      </c>
      <c r="C120" s="3">
        <v>119</v>
      </c>
      <c r="D120" s="3" t="s">
        <v>120</v>
      </c>
      <c r="E120" s="4">
        <v>29020</v>
      </c>
      <c r="F120" s="12">
        <f t="shared" si="7"/>
        <v>35632.580999999998</v>
      </c>
      <c r="G120" s="17">
        <f t="shared" si="8"/>
        <v>-6612.5809999999983</v>
      </c>
      <c r="H120" s="12">
        <f t="shared" si="10"/>
        <v>-4908.106235293898</v>
      </c>
      <c r="I120" s="15">
        <f t="shared" si="9"/>
        <v>30724.474764706101</v>
      </c>
    </row>
    <row r="121" spans="1:9" x14ac:dyDescent="0.2">
      <c r="A121" s="3">
        <v>2019</v>
      </c>
      <c r="B121" s="3">
        <v>16</v>
      </c>
      <c r="C121" s="3">
        <v>120</v>
      </c>
      <c r="D121" s="3" t="s">
        <v>121</v>
      </c>
      <c r="E121" s="4">
        <v>30889.999</v>
      </c>
      <c r="F121" s="12">
        <f t="shared" si="7"/>
        <v>35671.879999999997</v>
      </c>
      <c r="G121" s="12">
        <f t="shared" si="8"/>
        <v>-4781.8809999999976</v>
      </c>
      <c r="H121" s="12">
        <f t="shared" si="10"/>
        <v>-5279.9999327544465</v>
      </c>
      <c r="I121" s="15">
        <f t="shared" si="9"/>
        <v>30391.880067245551</v>
      </c>
    </row>
    <row r="122" spans="1:9" x14ac:dyDescent="0.2">
      <c r="A122" s="3">
        <v>2019</v>
      </c>
      <c r="B122" s="3">
        <v>17</v>
      </c>
      <c r="C122" s="3">
        <v>121</v>
      </c>
      <c r="D122" s="3" t="s">
        <v>122</v>
      </c>
      <c r="E122" s="4">
        <v>31930</v>
      </c>
      <c r="F122" s="12">
        <f t="shared" si="7"/>
        <v>35711.179000000004</v>
      </c>
      <c r="G122" s="12">
        <f t="shared" si="8"/>
        <v>-3781.1790000000037</v>
      </c>
      <c r="H122" s="12">
        <f t="shared" si="10"/>
        <v>-5601.5689760842379</v>
      </c>
      <c r="I122" s="15">
        <f t="shared" si="9"/>
        <v>30109.610023915768</v>
      </c>
    </row>
    <row r="123" spans="1:9" x14ac:dyDescent="0.2">
      <c r="A123" s="3">
        <v>2019</v>
      </c>
      <c r="B123" s="3">
        <v>18</v>
      </c>
      <c r="C123" s="3">
        <v>122</v>
      </c>
      <c r="D123" s="3" t="s">
        <v>123</v>
      </c>
      <c r="E123" s="4">
        <v>31570</v>
      </c>
      <c r="F123" s="12">
        <f t="shared" si="7"/>
        <v>35750.478000000003</v>
      </c>
      <c r="G123" s="12">
        <f t="shared" si="8"/>
        <v>-4180.4780000000028</v>
      </c>
      <c r="H123" s="12">
        <f t="shared" si="10"/>
        <v>-5869.7484313645637</v>
      </c>
      <c r="I123" s="15">
        <f t="shared" si="9"/>
        <v>29880.729568635441</v>
      </c>
    </row>
    <row r="124" spans="1:9" x14ac:dyDescent="0.2">
      <c r="A124" s="3">
        <v>2019</v>
      </c>
      <c r="B124" s="3">
        <v>19</v>
      </c>
      <c r="C124" s="3">
        <v>123</v>
      </c>
      <c r="D124" s="3" t="s">
        <v>124</v>
      </c>
      <c r="E124" s="4">
        <v>31730</v>
      </c>
      <c r="F124" s="12">
        <f t="shared" si="7"/>
        <v>35789.777000000002</v>
      </c>
      <c r="G124" s="12">
        <f t="shared" si="8"/>
        <v>-4059.7770000000019</v>
      </c>
      <c r="H124" s="12">
        <f t="shared" si="10"/>
        <v>-6081.9822306969627</v>
      </c>
      <c r="I124" s="15">
        <f t="shared" si="9"/>
        <v>29707.79476930304</v>
      </c>
    </row>
    <row r="125" spans="1:9" x14ac:dyDescent="0.2">
      <c r="A125" s="3">
        <v>2019</v>
      </c>
      <c r="B125" s="3">
        <v>20</v>
      </c>
      <c r="C125" s="3">
        <v>124</v>
      </c>
      <c r="D125" s="3" t="s">
        <v>125</v>
      </c>
      <c r="E125" s="4">
        <v>32750</v>
      </c>
      <c r="F125" s="12">
        <f t="shared" si="7"/>
        <v>35829.076000000001</v>
      </c>
      <c r="G125" s="12">
        <f t="shared" si="8"/>
        <v>-3079.0760000000009</v>
      </c>
      <c r="H125" s="12">
        <f t="shared" si="10"/>
        <v>-6236.2475345582807</v>
      </c>
      <c r="I125" s="15">
        <f t="shared" si="9"/>
        <v>29592.828465441722</v>
      </c>
    </row>
    <row r="126" spans="1:9" x14ac:dyDescent="0.2">
      <c r="A126" s="3">
        <v>2019</v>
      </c>
      <c r="B126" s="3">
        <v>21</v>
      </c>
      <c r="C126" s="3">
        <v>125</v>
      </c>
      <c r="D126" s="3" t="s">
        <v>126</v>
      </c>
      <c r="E126" s="4">
        <v>31000</v>
      </c>
      <c r="F126" s="12">
        <f t="shared" si="7"/>
        <v>35868.375</v>
      </c>
      <c r="G126" s="12">
        <f t="shared" si="8"/>
        <v>-4868.375</v>
      </c>
      <c r="H126" s="12">
        <f t="shared" si="10"/>
        <v>-6331.0740118575895</v>
      </c>
      <c r="I126" s="15">
        <f t="shared" si="9"/>
        <v>29537.300988142411</v>
      </c>
    </row>
    <row r="127" spans="1:9" x14ac:dyDescent="0.2">
      <c r="A127" s="3">
        <v>2019</v>
      </c>
      <c r="B127" s="3">
        <v>22</v>
      </c>
      <c r="C127" s="3">
        <v>126</v>
      </c>
      <c r="D127" s="3" t="s">
        <v>127</v>
      </c>
      <c r="E127" s="4">
        <v>32700.001</v>
      </c>
      <c r="F127" s="12">
        <f t="shared" si="7"/>
        <v>35907.673999999999</v>
      </c>
      <c r="G127" s="12">
        <f t="shared" si="8"/>
        <v>-3207.6729999999989</v>
      </c>
      <c r="H127" s="12">
        <f t="shared" si="10"/>
        <v>-6365.5578539332828</v>
      </c>
      <c r="I127" s="15">
        <f t="shared" si="9"/>
        <v>29542.116146066717</v>
      </c>
    </row>
    <row r="128" spans="1:9" x14ac:dyDescent="0.2">
      <c r="A128" s="3">
        <v>2019</v>
      </c>
      <c r="B128" s="3">
        <v>23</v>
      </c>
      <c r="C128" s="3">
        <v>127</v>
      </c>
      <c r="D128" s="3" t="s">
        <v>128</v>
      </c>
      <c r="E128" s="4">
        <v>34000</v>
      </c>
      <c r="F128" s="12">
        <f t="shared" si="7"/>
        <v>35946.972999999998</v>
      </c>
      <c r="G128" s="12">
        <f t="shared" si="8"/>
        <v>-1946.9729999999981</v>
      </c>
      <c r="H128" s="12">
        <f t="shared" si="10"/>
        <v>-6339.3703889202725</v>
      </c>
      <c r="I128" s="15">
        <f t="shared" si="9"/>
        <v>29607.602611079725</v>
      </c>
    </row>
    <row r="129" spans="1:9" x14ac:dyDescent="0.2">
      <c r="A129" s="3">
        <v>2019</v>
      </c>
      <c r="B129" s="3">
        <v>24</v>
      </c>
      <c r="C129" s="3">
        <v>128</v>
      </c>
      <c r="D129" s="3" t="s">
        <v>129</v>
      </c>
      <c r="E129" s="4">
        <v>33740.002</v>
      </c>
      <c r="F129" s="12">
        <f t="shared" si="7"/>
        <v>35986.271999999997</v>
      </c>
      <c r="G129" s="12">
        <f t="shared" si="8"/>
        <v>-2246.2699999999968</v>
      </c>
      <c r="H129" s="12">
        <f t="shared" si="10"/>
        <v>-6252.761214382218</v>
      </c>
      <c r="I129" s="15">
        <f t="shared" si="9"/>
        <v>29733.510785617778</v>
      </c>
    </row>
    <row r="130" spans="1:9" x14ac:dyDescent="0.2">
      <c r="A130" s="3">
        <v>2019</v>
      </c>
      <c r="B130" s="3">
        <v>25</v>
      </c>
      <c r="C130" s="3">
        <v>129</v>
      </c>
      <c r="D130" s="3" t="s">
        <v>130</v>
      </c>
      <c r="E130" s="4">
        <v>35439.999000000003</v>
      </c>
      <c r="F130" s="12">
        <f t="shared" ref="F130:F184" si="11">$L$4*C130+$L$5</f>
        <v>36025.570999999996</v>
      </c>
      <c r="G130" s="12">
        <f t="shared" ref="G130:G184" si="12">E130-F130</f>
        <v>-585.57199999999284</v>
      </c>
      <c r="H130" s="12">
        <f t="shared" si="10"/>
        <v>-6106.5558183510666</v>
      </c>
      <c r="I130" s="15">
        <f t="shared" ref="I130:I193" si="13">L$4*$C130+L$5+L$6*SIN(L$7*$C130+L$8)</f>
        <v>29919.015181648931</v>
      </c>
    </row>
    <row r="131" spans="1:9" x14ac:dyDescent="0.2">
      <c r="A131" s="3">
        <v>2019</v>
      </c>
      <c r="B131" s="3">
        <v>26</v>
      </c>
      <c r="C131" s="3">
        <v>130</v>
      </c>
      <c r="D131" s="3" t="s">
        <v>131</v>
      </c>
      <c r="E131" s="4">
        <v>35910</v>
      </c>
      <c r="F131" s="12">
        <f t="shared" si="11"/>
        <v>36064.870000000003</v>
      </c>
      <c r="G131" s="12">
        <f t="shared" si="12"/>
        <v>-154.87000000000262</v>
      </c>
      <c r="H131" s="12">
        <f t="shared" ref="H131:H184" si="14">$L$6*SIN($L$7*C131+$L$8)</f>
        <v>-5902.1477114482286</v>
      </c>
      <c r="I131" s="15">
        <f t="shared" si="13"/>
        <v>30162.722288551773</v>
      </c>
    </row>
    <row r="132" spans="1:9" x14ac:dyDescent="0.2">
      <c r="A132" s="3">
        <v>2019</v>
      </c>
      <c r="B132" s="3">
        <v>27</v>
      </c>
      <c r="C132" s="3">
        <v>131</v>
      </c>
      <c r="D132" s="3" t="s">
        <v>132</v>
      </c>
      <c r="E132" s="4">
        <v>36009.998</v>
      </c>
      <c r="F132" s="12">
        <f t="shared" si="11"/>
        <v>36104.169000000002</v>
      </c>
      <c r="G132" s="12">
        <f t="shared" si="12"/>
        <v>-94.171000000002095</v>
      </c>
      <c r="H132" s="12">
        <f t="shared" si="14"/>
        <v>-5641.485145077565</v>
      </c>
      <c r="I132" s="15">
        <f t="shared" si="13"/>
        <v>30462.683854922438</v>
      </c>
    </row>
    <row r="133" spans="1:9" x14ac:dyDescent="0.2">
      <c r="A133" s="3">
        <v>2019</v>
      </c>
      <c r="B133" s="3">
        <v>28</v>
      </c>
      <c r="C133" s="3">
        <v>132</v>
      </c>
      <c r="D133" s="3" t="s">
        <v>133</v>
      </c>
      <c r="E133" s="4">
        <v>34669.998</v>
      </c>
      <c r="F133" s="12">
        <f t="shared" si="11"/>
        <v>36143.468000000001</v>
      </c>
      <c r="G133" s="12">
        <f t="shared" si="12"/>
        <v>-1473.4700000000012</v>
      </c>
      <c r="H133" s="12">
        <f t="shared" si="14"/>
        <v>-5327.0525422816045</v>
      </c>
      <c r="I133" s="15">
        <f t="shared" si="13"/>
        <v>30816.415457718394</v>
      </c>
    </row>
    <row r="134" spans="1:9" x14ac:dyDescent="0.2">
      <c r="A134" s="3">
        <v>2019</v>
      </c>
      <c r="B134" s="3">
        <v>29</v>
      </c>
      <c r="C134" s="3">
        <v>133</v>
      </c>
      <c r="D134" s="3" t="s">
        <v>134</v>
      </c>
      <c r="E134" s="4">
        <v>33990.002</v>
      </c>
      <c r="F134" s="12">
        <f t="shared" si="11"/>
        <v>36182.767</v>
      </c>
      <c r="G134" s="12">
        <f t="shared" si="12"/>
        <v>-2192.7649999999994</v>
      </c>
      <c r="H134" s="12">
        <f t="shared" si="14"/>
        <v>-4961.846818246825</v>
      </c>
      <c r="I134" s="15">
        <f t="shared" si="13"/>
        <v>31220.920181753176</v>
      </c>
    </row>
    <row r="135" spans="1:9" x14ac:dyDescent="0.2">
      <c r="A135" s="3">
        <v>2019</v>
      </c>
      <c r="B135" s="3">
        <v>30</v>
      </c>
      <c r="C135" s="3">
        <v>134</v>
      </c>
      <c r="D135" s="3" t="s">
        <v>135</v>
      </c>
      <c r="E135" s="4">
        <v>33580.002</v>
      </c>
      <c r="F135" s="12">
        <f t="shared" si="11"/>
        <v>36222.065999999999</v>
      </c>
      <c r="G135" s="12">
        <f t="shared" si="12"/>
        <v>-2642.0639999999985</v>
      </c>
      <c r="H135" s="12">
        <f t="shared" si="14"/>
        <v>-4549.3488161517807</v>
      </c>
      <c r="I135" s="15">
        <f t="shared" si="13"/>
        <v>31672.717183848217</v>
      </c>
    </row>
    <row r="136" spans="1:9" x14ac:dyDescent="0.2">
      <c r="A136" s="3">
        <v>2019</v>
      </c>
      <c r="B136" s="3">
        <v>31</v>
      </c>
      <c r="C136" s="3">
        <v>135</v>
      </c>
      <c r="D136" s="3" t="s">
        <v>136</v>
      </c>
      <c r="E136" s="4">
        <v>33880.000999999997</v>
      </c>
      <c r="F136" s="12">
        <f t="shared" si="11"/>
        <v>36261.364999999998</v>
      </c>
      <c r="G136" s="12">
        <f t="shared" si="12"/>
        <v>-2381.3640000000014</v>
      </c>
      <c r="H136" s="12">
        <f t="shared" si="14"/>
        <v>-4093.4901306080938</v>
      </c>
      <c r="I136" s="15">
        <f t="shared" si="13"/>
        <v>32167.874869391904</v>
      </c>
    </row>
    <row r="137" spans="1:9" x14ac:dyDescent="0.2">
      <c r="A137" s="3">
        <v>2019</v>
      </c>
      <c r="B137" s="3">
        <v>32</v>
      </c>
      <c r="C137" s="3">
        <v>136</v>
      </c>
      <c r="D137" s="3" t="s">
        <v>137</v>
      </c>
      <c r="E137" s="4">
        <v>35759.998</v>
      </c>
      <c r="F137" s="12">
        <f t="shared" si="11"/>
        <v>36300.663999999997</v>
      </c>
      <c r="G137" s="12">
        <f t="shared" si="12"/>
        <v>-540.66599999999744</v>
      </c>
      <c r="H137" s="12">
        <f t="shared" si="14"/>
        <v>-3598.6156349064345</v>
      </c>
      <c r="I137" s="15">
        <f t="shared" si="13"/>
        <v>32702.048365093564</v>
      </c>
    </row>
    <row r="138" spans="1:9" x14ac:dyDescent="0.2">
      <c r="A138" s="3">
        <v>2019</v>
      </c>
      <c r="B138" s="3">
        <v>33</v>
      </c>
      <c r="C138" s="3">
        <v>137</v>
      </c>
      <c r="D138" s="3" t="s">
        <v>138</v>
      </c>
      <c r="E138" s="4">
        <v>33869.999000000003</v>
      </c>
      <c r="F138" s="12">
        <f t="shared" si="11"/>
        <v>36339.963000000003</v>
      </c>
      <c r="G138" s="12">
        <f t="shared" si="12"/>
        <v>-2469.9639999999999</v>
      </c>
      <c r="H138" s="12">
        <f t="shared" si="14"/>
        <v>-3069.4420692269928</v>
      </c>
      <c r="I138" s="15">
        <f t="shared" si="13"/>
        <v>33270.520930773011</v>
      </c>
    </row>
    <row r="139" spans="1:9" x14ac:dyDescent="0.2">
      <c r="A139" s="3">
        <v>2019</v>
      </c>
      <c r="B139" s="3">
        <v>34</v>
      </c>
      <c r="C139" s="3">
        <v>138</v>
      </c>
      <c r="D139" s="3" t="s">
        <v>139</v>
      </c>
      <c r="E139" s="4">
        <v>34240.002</v>
      </c>
      <c r="F139" s="12">
        <f t="shared" si="11"/>
        <v>36379.262000000002</v>
      </c>
      <c r="G139" s="12">
        <f t="shared" si="12"/>
        <v>-2139.260000000002</v>
      </c>
      <c r="H139" s="12">
        <f t="shared" si="14"/>
        <v>-2511.0130845181061</v>
      </c>
      <c r="I139" s="15">
        <f t="shared" si="13"/>
        <v>33868.248915481898</v>
      </c>
    </row>
    <row r="140" spans="1:9" x14ac:dyDescent="0.2">
      <c r="A140" s="3">
        <v>2019</v>
      </c>
      <c r="B140" s="3">
        <v>35</v>
      </c>
      <c r="C140" s="3">
        <v>139</v>
      </c>
      <c r="D140" s="3" t="s">
        <v>140</v>
      </c>
      <c r="E140" s="4">
        <v>36590</v>
      </c>
      <c r="F140" s="12">
        <f t="shared" si="11"/>
        <v>36418.561000000002</v>
      </c>
      <c r="G140" s="12">
        <f t="shared" si="12"/>
        <v>171.43899999999849</v>
      </c>
      <c r="H140" s="12">
        <f t="shared" si="14"/>
        <v>-1928.6511705278554</v>
      </c>
      <c r="I140" s="15">
        <f t="shared" si="13"/>
        <v>34489.909829472148</v>
      </c>
    </row>
    <row r="141" spans="1:9" x14ac:dyDescent="0.2">
      <c r="A141" s="3">
        <v>2019</v>
      </c>
      <c r="B141" s="3">
        <v>36</v>
      </c>
      <c r="C141" s="3">
        <v>140</v>
      </c>
      <c r="D141" s="3" t="s">
        <v>141</v>
      </c>
      <c r="E141" s="4">
        <v>38959.999000000003</v>
      </c>
      <c r="F141" s="12">
        <f t="shared" si="11"/>
        <v>36457.86</v>
      </c>
      <c r="G141" s="12">
        <f t="shared" si="12"/>
        <v>2502.1390000000029</v>
      </c>
      <c r="H141" s="12">
        <f t="shared" si="14"/>
        <v>-1327.9069261717304</v>
      </c>
      <c r="I141" s="15">
        <f t="shared" si="13"/>
        <v>35129.95307382827</v>
      </c>
    </row>
    <row r="142" spans="1:9" x14ac:dyDescent="0.2">
      <c r="A142" s="3">
        <v>2019</v>
      </c>
      <c r="B142" s="3">
        <v>37</v>
      </c>
      <c r="C142" s="3">
        <v>141</v>
      </c>
      <c r="D142" s="3" t="s">
        <v>142</v>
      </c>
      <c r="E142" s="4">
        <v>38080.002</v>
      </c>
      <c r="F142" s="12">
        <f t="shared" si="11"/>
        <v>36497.159</v>
      </c>
      <c r="G142" s="12">
        <f t="shared" si="12"/>
        <v>1582.8430000000008</v>
      </c>
      <c r="H142" s="12">
        <f t="shared" si="14"/>
        <v>-714.50615574960977</v>
      </c>
      <c r="I142" s="15">
        <f t="shared" si="13"/>
        <v>35782.652844250391</v>
      </c>
    </row>
    <row r="143" spans="1:9" x14ac:dyDescent="0.2">
      <c r="A143" s="3">
        <v>2019</v>
      </c>
      <c r="B143" s="3">
        <v>38</v>
      </c>
      <c r="C143" s="3">
        <v>142</v>
      </c>
      <c r="D143" s="3" t="s">
        <v>143</v>
      </c>
      <c r="E143" s="4">
        <v>37389.999000000003</v>
      </c>
      <c r="F143" s="12">
        <f t="shared" si="11"/>
        <v>36536.457999999999</v>
      </c>
      <c r="G143" s="12">
        <f t="shared" si="12"/>
        <v>853.54100000000471</v>
      </c>
      <c r="H143" s="12">
        <f t="shared" si="14"/>
        <v>-94.295295247867926</v>
      </c>
      <c r="I143" s="15">
        <f t="shared" si="13"/>
        <v>36442.162704752132</v>
      </c>
    </row>
    <row r="144" spans="1:9" x14ac:dyDescent="0.2">
      <c r="A144" s="3">
        <v>2019</v>
      </c>
      <c r="B144" s="3">
        <v>39</v>
      </c>
      <c r="C144" s="3">
        <v>143</v>
      </c>
      <c r="D144" s="3" t="s">
        <v>144</v>
      </c>
      <c r="E144" s="4">
        <v>38240.002</v>
      </c>
      <c r="F144" s="12">
        <f t="shared" si="11"/>
        <v>36575.756999999998</v>
      </c>
      <c r="G144" s="12">
        <f t="shared" si="12"/>
        <v>1664.2450000000026</v>
      </c>
      <c r="H144" s="12">
        <f t="shared" si="14"/>
        <v>526.81431112127609</v>
      </c>
      <c r="I144" s="15">
        <f t="shared" si="13"/>
        <v>37102.571311121275</v>
      </c>
    </row>
    <row r="145" spans="1:9" x14ac:dyDescent="0.2">
      <c r="A145" s="3">
        <v>2019</v>
      </c>
      <c r="B145" s="3">
        <v>40</v>
      </c>
      <c r="C145" s="3">
        <v>144</v>
      </c>
      <c r="D145" s="3" t="s">
        <v>145</v>
      </c>
      <c r="E145" s="4">
        <v>38220.001000000004</v>
      </c>
      <c r="F145" s="12">
        <f t="shared" si="11"/>
        <v>36615.055999999997</v>
      </c>
      <c r="G145" s="12">
        <f t="shared" si="12"/>
        <v>1604.945000000007</v>
      </c>
      <c r="H145" s="12">
        <f t="shared" si="14"/>
        <v>1142.9027530328631</v>
      </c>
      <c r="I145" s="15">
        <f t="shared" si="13"/>
        <v>37757.958753032857</v>
      </c>
    </row>
    <row r="146" spans="1:9" x14ac:dyDescent="0.2">
      <c r="A146" s="3">
        <v>2019</v>
      </c>
      <c r="B146" s="3">
        <v>41</v>
      </c>
      <c r="C146" s="3">
        <v>145</v>
      </c>
      <c r="D146" s="3" t="s">
        <v>146</v>
      </c>
      <c r="E146" s="4">
        <v>39599.998</v>
      </c>
      <c r="F146" s="12">
        <f t="shared" si="11"/>
        <v>36654.354999999996</v>
      </c>
      <c r="G146" s="12">
        <f t="shared" si="12"/>
        <v>2945.6430000000037</v>
      </c>
      <c r="H146" s="12">
        <f t="shared" si="14"/>
        <v>1748.0979778073213</v>
      </c>
      <c r="I146" s="15">
        <f t="shared" si="13"/>
        <v>38402.452977807319</v>
      </c>
    </row>
    <row r="147" spans="1:9" x14ac:dyDescent="0.2">
      <c r="A147" s="3">
        <v>2019</v>
      </c>
      <c r="B147" s="3">
        <v>42</v>
      </c>
      <c r="C147" s="3">
        <v>146</v>
      </c>
      <c r="D147" s="3" t="s">
        <v>147</v>
      </c>
      <c r="E147" s="4">
        <v>39470.001000000004</v>
      </c>
      <c r="F147" s="12">
        <f t="shared" si="11"/>
        <v>36693.654000000002</v>
      </c>
      <c r="G147" s="12">
        <f t="shared" si="12"/>
        <v>2776.3470000000016</v>
      </c>
      <c r="H147" s="12">
        <f t="shared" si="14"/>
        <v>2336.6317580287168</v>
      </c>
      <c r="I147" s="15">
        <f t="shared" si="13"/>
        <v>39030.285758028716</v>
      </c>
    </row>
    <row r="148" spans="1:9" x14ac:dyDescent="0.2">
      <c r="A148" s="3">
        <v>2019</v>
      </c>
      <c r="B148" s="3">
        <v>43</v>
      </c>
      <c r="C148" s="3">
        <v>147</v>
      </c>
      <c r="D148" s="3" t="s">
        <v>148</v>
      </c>
      <c r="E148" s="4">
        <v>39369.999000000003</v>
      </c>
      <c r="F148" s="12">
        <f t="shared" si="11"/>
        <v>36732.953000000001</v>
      </c>
      <c r="G148" s="12">
        <f t="shared" si="12"/>
        <v>2637.0460000000021</v>
      </c>
      <c r="H148" s="12">
        <f t="shared" si="14"/>
        <v>2902.894669585075</v>
      </c>
      <c r="I148" s="15">
        <f t="shared" si="13"/>
        <v>39635.847669585077</v>
      </c>
    </row>
    <row r="149" spans="1:9" x14ac:dyDescent="0.2">
      <c r="A149" s="3">
        <v>2019</v>
      </c>
      <c r="B149" s="3">
        <v>44</v>
      </c>
      <c r="C149" s="3">
        <v>148</v>
      </c>
      <c r="D149" s="3" t="s">
        <v>149</v>
      </c>
      <c r="E149" s="4">
        <v>41520</v>
      </c>
      <c r="F149" s="12">
        <f t="shared" si="11"/>
        <v>36772.252</v>
      </c>
      <c r="G149" s="12">
        <f t="shared" si="12"/>
        <v>4747.7479999999996</v>
      </c>
      <c r="H149" s="12">
        <f t="shared" si="14"/>
        <v>3441.4895561252647</v>
      </c>
      <c r="I149" s="15">
        <f t="shared" si="13"/>
        <v>40213.741556125264</v>
      </c>
    </row>
    <row r="150" spans="1:9" x14ac:dyDescent="0.2">
      <c r="A150" s="3">
        <v>2019</v>
      </c>
      <c r="B150" s="3">
        <v>45</v>
      </c>
      <c r="C150" s="3">
        <v>149</v>
      </c>
      <c r="D150" s="3" t="s">
        <v>150</v>
      </c>
      <c r="E150" s="4">
        <v>39380.000999999997</v>
      </c>
      <c r="F150" s="12">
        <f t="shared" si="11"/>
        <v>36811.550999999999</v>
      </c>
      <c r="G150" s="12">
        <f t="shared" si="12"/>
        <v>2568.4499999999971</v>
      </c>
      <c r="H150" s="12">
        <f t="shared" si="14"/>
        <v>3947.2829703524999</v>
      </c>
      <c r="I150" s="15">
        <f t="shared" si="13"/>
        <v>40758.833970352498</v>
      </c>
    </row>
    <row r="151" spans="1:9" x14ac:dyDescent="0.2">
      <c r="A151" s="3">
        <v>2019</v>
      </c>
      <c r="B151" s="3">
        <v>46</v>
      </c>
      <c r="C151" s="3">
        <v>150</v>
      </c>
      <c r="D151" s="3" t="s">
        <v>151</v>
      </c>
      <c r="E151" s="4">
        <v>38580.002</v>
      </c>
      <c r="F151" s="12">
        <f t="shared" si="11"/>
        <v>36850.85</v>
      </c>
      <c r="G151" s="12">
        <f t="shared" si="12"/>
        <v>1729.1520000000019</v>
      </c>
      <c r="H151" s="12">
        <f t="shared" si="14"/>
        <v>4415.4541018583186</v>
      </c>
      <c r="I151" s="15">
        <f t="shared" si="13"/>
        <v>41266.304101858317</v>
      </c>
    </row>
    <row r="152" spans="1:9" x14ac:dyDescent="0.2">
      <c r="A152" s="3">
        <v>2019</v>
      </c>
      <c r="B152" s="3">
        <v>47</v>
      </c>
      <c r="C152" s="3">
        <v>151</v>
      </c>
      <c r="D152" s="3" t="s">
        <v>152</v>
      </c>
      <c r="E152" s="4">
        <v>38580.002</v>
      </c>
      <c r="F152" s="12">
        <f t="shared" si="11"/>
        <v>36890.148999999998</v>
      </c>
      <c r="G152" s="12">
        <f t="shared" si="12"/>
        <v>1689.8530000000028</v>
      </c>
      <c r="H152" s="12">
        <f t="shared" si="14"/>
        <v>4841.5407251565184</v>
      </c>
      <c r="I152" s="15">
        <f t="shared" si="13"/>
        <v>41731.689725156517</v>
      </c>
    </row>
    <row r="153" spans="1:9" x14ac:dyDescent="0.2">
      <c r="A153" s="3">
        <v>2019</v>
      </c>
      <c r="B153" s="3">
        <v>48</v>
      </c>
      <c r="C153" s="3">
        <v>152</v>
      </c>
      <c r="D153" s="3" t="s">
        <v>153</v>
      </c>
      <c r="E153" s="4">
        <v>40400.002</v>
      </c>
      <c r="F153" s="12">
        <f t="shared" si="11"/>
        <v>36929.448000000004</v>
      </c>
      <c r="G153" s="12">
        <f t="shared" si="12"/>
        <v>3470.5539999999964</v>
      </c>
      <c r="H153" s="12">
        <f t="shared" si="14"/>
        <v>5221.4817299780943</v>
      </c>
      <c r="I153" s="15">
        <f t="shared" si="13"/>
        <v>42150.929729978096</v>
      </c>
    </row>
    <row r="154" spans="1:9" x14ac:dyDescent="0.2">
      <c r="A154" s="3">
        <v>2019</v>
      </c>
      <c r="B154" s="3">
        <v>49</v>
      </c>
      <c r="C154" s="3">
        <v>153</v>
      </c>
      <c r="D154" s="3" t="s">
        <v>154</v>
      </c>
      <c r="E154" s="4">
        <v>41680</v>
      </c>
      <c r="F154" s="12">
        <f t="shared" si="11"/>
        <v>36968.747000000003</v>
      </c>
      <c r="G154" s="12">
        <f t="shared" si="12"/>
        <v>4711.252999999997</v>
      </c>
      <c r="H154" s="12">
        <f t="shared" si="14"/>
        <v>5551.6558284629737</v>
      </c>
      <c r="I154" s="15">
        <f t="shared" si="13"/>
        <v>42520.402828462975</v>
      </c>
    </row>
    <row r="155" spans="1:9" x14ac:dyDescent="0.2">
      <c r="A155" s="3">
        <v>2019</v>
      </c>
      <c r="B155" s="3">
        <v>50</v>
      </c>
      <c r="C155" s="3">
        <v>154</v>
      </c>
      <c r="D155" s="3" t="s">
        <v>155</v>
      </c>
      <c r="E155" s="4">
        <v>42230</v>
      </c>
      <c r="F155" s="12">
        <f t="shared" si="11"/>
        <v>37008.046000000002</v>
      </c>
      <c r="G155" s="12">
        <f t="shared" si="12"/>
        <v>5221.9539999999979</v>
      </c>
      <c r="H155" s="12">
        <f t="shared" si="14"/>
        <v>5828.9160703231155</v>
      </c>
      <c r="I155" s="15">
        <f t="shared" si="13"/>
        <v>42836.962070323119</v>
      </c>
    </row>
    <row r="156" spans="1:9" x14ac:dyDescent="0.2">
      <c r="A156" s="3">
        <v>2019</v>
      </c>
      <c r="B156" s="3">
        <v>51</v>
      </c>
      <c r="C156" s="3">
        <v>155</v>
      </c>
      <c r="D156" s="3" t="s">
        <v>156</v>
      </c>
      <c r="E156" s="4">
        <v>41990.002</v>
      </c>
      <c r="F156" s="12">
        <f t="shared" si="11"/>
        <v>37047.345000000001</v>
      </c>
      <c r="G156" s="12">
        <f t="shared" si="12"/>
        <v>4942.6569999999992</v>
      </c>
      <c r="H156" s="12">
        <f t="shared" si="14"/>
        <v>6050.6198370067232</v>
      </c>
      <c r="I156" s="15">
        <f t="shared" si="13"/>
        <v>43097.964837006723</v>
      </c>
    </row>
    <row r="157" spans="1:9" x14ac:dyDescent="0.2">
      <c r="A157" s="3">
        <v>2019</v>
      </c>
      <c r="B157" s="3">
        <v>52</v>
      </c>
      <c r="C157" s="3">
        <v>156</v>
      </c>
      <c r="D157" s="3" t="s">
        <v>157</v>
      </c>
      <c r="E157" s="4">
        <v>41959.999000000003</v>
      </c>
      <c r="F157" s="12">
        <f t="shared" si="11"/>
        <v>37086.644</v>
      </c>
      <c r="G157" s="12">
        <f t="shared" si="12"/>
        <v>4873.3550000000032</v>
      </c>
      <c r="H157" s="12">
        <f t="shared" si="14"/>
        <v>6214.6540289835011</v>
      </c>
      <c r="I157" s="15">
        <f t="shared" si="13"/>
        <v>43301.298028983503</v>
      </c>
    </row>
    <row r="158" spans="1:9" x14ac:dyDescent="0.2">
      <c r="A158" s="3">
        <v>2020</v>
      </c>
      <c r="B158" s="3">
        <v>1</v>
      </c>
      <c r="C158" s="3">
        <v>157</v>
      </c>
      <c r="D158" s="3" t="s">
        <v>158</v>
      </c>
      <c r="E158" s="4">
        <v>42209.999000000003</v>
      </c>
      <c r="F158" s="12">
        <f t="shared" si="11"/>
        <v>37125.942999999999</v>
      </c>
      <c r="G158" s="12">
        <f t="shared" si="12"/>
        <v>5084.0560000000041</v>
      </c>
      <c r="H158" s="12">
        <f t="shared" si="14"/>
        <v>6319.4552060864107</v>
      </c>
      <c r="I158" s="15">
        <f t="shared" si="13"/>
        <v>43445.398206086407</v>
      </c>
    </row>
    <row r="159" spans="1:9" x14ac:dyDescent="0.2">
      <c r="A159" s="3">
        <v>2020</v>
      </c>
      <c r="B159" s="3">
        <v>2</v>
      </c>
      <c r="C159" s="3">
        <v>158</v>
      </c>
      <c r="D159" s="3" t="s">
        <v>159</v>
      </c>
      <c r="E159" s="4">
        <v>41529.998999999996</v>
      </c>
      <c r="F159" s="12">
        <f t="shared" si="11"/>
        <v>37165.241999999998</v>
      </c>
      <c r="G159" s="12">
        <f t="shared" si="12"/>
        <v>4364.7569999999978</v>
      </c>
      <c r="H159" s="12">
        <f t="shared" si="14"/>
        <v>6364.0244889485239</v>
      </c>
      <c r="I159" s="15">
        <f t="shared" si="13"/>
        <v>43529.266488948524</v>
      </c>
    </row>
    <row r="160" spans="1:9" x14ac:dyDescent="0.2">
      <c r="A160" s="3">
        <v>2020</v>
      </c>
      <c r="B160" s="3">
        <v>3</v>
      </c>
      <c r="C160" s="3">
        <v>159</v>
      </c>
      <c r="D160" s="3" t="s">
        <v>160</v>
      </c>
      <c r="E160" s="4">
        <v>42570</v>
      </c>
      <c r="F160" s="12">
        <f t="shared" si="11"/>
        <v>37204.540999999997</v>
      </c>
      <c r="G160" s="12">
        <f t="shared" si="12"/>
        <v>5365.4590000000026</v>
      </c>
      <c r="H160" s="12">
        <f t="shared" si="14"/>
        <v>6347.937079506687</v>
      </c>
      <c r="I160" s="15">
        <f t="shared" si="13"/>
        <v>43552.478079506684</v>
      </c>
    </row>
    <row r="161" spans="1:9" x14ac:dyDescent="0.2">
      <c r="A161" s="3">
        <v>2020</v>
      </c>
      <c r="B161" s="3">
        <v>4</v>
      </c>
      <c r="C161" s="3">
        <v>160</v>
      </c>
      <c r="D161" s="3" t="s">
        <v>161</v>
      </c>
      <c r="E161" s="4">
        <v>42750</v>
      </c>
      <c r="F161" s="12">
        <f t="shared" si="11"/>
        <v>37243.839999999997</v>
      </c>
      <c r="G161" s="12">
        <f t="shared" si="12"/>
        <v>5506.1600000000035</v>
      </c>
      <c r="H161" s="12">
        <f t="shared" si="14"/>
        <v>6271.3463098302782</v>
      </c>
      <c r="I161" s="15">
        <f t="shared" si="13"/>
        <v>43515.186309830271</v>
      </c>
    </row>
    <row r="162" spans="1:9" x14ac:dyDescent="0.2">
      <c r="A162" s="3">
        <v>2020</v>
      </c>
      <c r="B162" s="3">
        <v>5</v>
      </c>
      <c r="C162" s="3">
        <v>161</v>
      </c>
      <c r="D162" s="3" t="s">
        <v>162</v>
      </c>
      <c r="E162" s="4">
        <v>42959.999000000003</v>
      </c>
      <c r="F162" s="12">
        <f t="shared" si="11"/>
        <v>37283.139000000003</v>
      </c>
      <c r="G162" s="16">
        <f t="shared" si="12"/>
        <v>5676.8600000000006</v>
      </c>
      <c r="H162" s="12">
        <f t="shared" si="14"/>
        <v>6134.9821806849586</v>
      </c>
      <c r="I162" s="15">
        <f t="shared" si="13"/>
        <v>43418.121180684961</v>
      </c>
    </row>
    <row r="163" spans="1:9" x14ac:dyDescent="0.2">
      <c r="A163" s="3">
        <v>2020</v>
      </c>
      <c r="B163" s="3">
        <v>6</v>
      </c>
      <c r="C163" s="3">
        <v>162</v>
      </c>
      <c r="D163" s="3" t="s">
        <v>163</v>
      </c>
      <c r="E163" s="4">
        <v>41320</v>
      </c>
      <c r="F163" s="12">
        <f t="shared" si="11"/>
        <v>37322.438000000002</v>
      </c>
      <c r="G163" s="12">
        <f t="shared" si="12"/>
        <v>3997.5619999999981</v>
      </c>
      <c r="H163" s="12">
        <f t="shared" si="14"/>
        <v>5940.1444037605852</v>
      </c>
      <c r="I163" s="15">
        <f t="shared" si="13"/>
        <v>43262.582403760585</v>
      </c>
    </row>
    <row r="164" spans="1:9" x14ac:dyDescent="0.2">
      <c r="A164" s="3">
        <v>2020</v>
      </c>
      <c r="B164" s="3">
        <v>7</v>
      </c>
      <c r="C164" s="3">
        <v>163</v>
      </c>
      <c r="D164" s="3" t="s">
        <v>164</v>
      </c>
      <c r="E164" s="4">
        <v>40880.000999999997</v>
      </c>
      <c r="F164" s="12">
        <f t="shared" si="11"/>
        <v>37361.737000000001</v>
      </c>
      <c r="G164" s="12">
        <f t="shared" si="12"/>
        <v>3518.2639999999956</v>
      </c>
      <c r="H164" s="12">
        <f t="shared" si="14"/>
        <v>5688.6900138791725</v>
      </c>
      <c r="I164" s="15">
        <f t="shared" si="13"/>
        <v>43050.427013879176</v>
      </c>
    </row>
    <row r="165" spans="1:9" x14ac:dyDescent="0.2">
      <c r="A165" s="3">
        <v>2020</v>
      </c>
      <c r="B165" s="3">
        <v>8</v>
      </c>
      <c r="C165" s="3">
        <v>164</v>
      </c>
      <c r="D165" s="3" t="s">
        <v>165</v>
      </c>
      <c r="E165" s="4">
        <v>41580.002</v>
      </c>
      <c r="F165" s="12">
        <f t="shared" si="11"/>
        <v>37401.036</v>
      </c>
      <c r="G165" s="12">
        <f t="shared" si="12"/>
        <v>4178.9660000000003</v>
      </c>
      <c r="H165" s="12">
        <f t="shared" si="14"/>
        <v>5383.0156692531382</v>
      </c>
      <c r="I165" s="15">
        <f t="shared" si="13"/>
        <v>42784.051669253138</v>
      </c>
    </row>
    <row r="166" spans="1:9" x14ac:dyDescent="0.2">
      <c r="A166" s="3">
        <v>2020</v>
      </c>
      <c r="B166" s="3">
        <v>9</v>
      </c>
      <c r="C166" s="3">
        <v>165</v>
      </c>
      <c r="D166" s="3" t="s">
        <v>166</v>
      </c>
      <c r="E166" s="4">
        <v>41060.000999999997</v>
      </c>
      <c r="F166" s="12">
        <f t="shared" si="11"/>
        <v>37440.334999999999</v>
      </c>
      <c r="G166" s="12">
        <f t="shared" si="12"/>
        <v>3619.6659999999974</v>
      </c>
      <c r="H166" s="12">
        <f t="shared" si="14"/>
        <v>5026.034808493444</v>
      </c>
      <c r="I166" s="15">
        <f t="shared" si="13"/>
        <v>42466.369808493444</v>
      </c>
    </row>
    <row r="167" spans="1:9" x14ac:dyDescent="0.2">
      <c r="A167" s="3">
        <v>2020</v>
      </c>
      <c r="B167" s="3">
        <v>10</v>
      </c>
      <c r="C167" s="3">
        <v>166</v>
      </c>
      <c r="D167" s="3" t="s">
        <v>167</v>
      </c>
      <c r="E167" s="4">
        <v>39990.002</v>
      </c>
      <c r="F167" s="12">
        <f t="shared" si="11"/>
        <v>37479.633999999998</v>
      </c>
      <c r="G167" s="12">
        <f t="shared" si="12"/>
        <v>2510.3680000000022</v>
      </c>
      <c r="H167" s="12">
        <f t="shared" si="14"/>
        <v>4621.1498820883317</v>
      </c>
      <c r="I167" s="15">
        <f t="shared" si="13"/>
        <v>42100.783882088333</v>
      </c>
    </row>
    <row r="168" spans="1:9" x14ac:dyDescent="0.2">
      <c r="A168" s="3">
        <v>2020</v>
      </c>
      <c r="B168" s="3">
        <v>11</v>
      </c>
      <c r="C168" s="3">
        <v>167</v>
      </c>
      <c r="D168" s="3" t="s">
        <v>168</v>
      </c>
      <c r="E168" s="4">
        <v>37930</v>
      </c>
      <c r="F168" s="12">
        <f t="shared" si="11"/>
        <v>37518.932999999997</v>
      </c>
      <c r="G168" s="12">
        <f t="shared" si="12"/>
        <v>411.06700000000274</v>
      </c>
      <c r="H168" s="12">
        <f t="shared" si="14"/>
        <v>4172.2199230195138</v>
      </c>
      <c r="I168" s="15">
        <f t="shared" si="13"/>
        <v>41691.152923019508</v>
      </c>
    </row>
    <row r="169" spans="1:9" x14ac:dyDescent="0.2">
      <c r="A169" s="3">
        <v>2020</v>
      </c>
      <c r="B169" s="3">
        <v>12</v>
      </c>
      <c r="C169" s="3">
        <v>168</v>
      </c>
      <c r="D169" s="3" t="s">
        <v>169</v>
      </c>
      <c r="E169" s="4">
        <v>37830.002</v>
      </c>
      <c r="F169" s="12">
        <f t="shared" si="11"/>
        <v>37558.232000000004</v>
      </c>
      <c r="G169" s="12">
        <f t="shared" si="12"/>
        <v>271.7699999999968</v>
      </c>
      <c r="H169" s="12">
        <f t="shared" si="14"/>
        <v>3683.5237656064746</v>
      </c>
      <c r="I169" s="15">
        <f t="shared" si="13"/>
        <v>41241.755765606475</v>
      </c>
    </row>
    <row r="170" spans="1:9" x14ac:dyDescent="0.2">
      <c r="A170" s="3">
        <v>2020</v>
      </c>
      <c r="B170" s="3">
        <v>13</v>
      </c>
      <c r="C170" s="3">
        <v>169</v>
      </c>
      <c r="D170" s="3" t="s">
        <v>170</v>
      </c>
      <c r="E170" s="4">
        <v>37650.002</v>
      </c>
      <c r="F170" s="12">
        <f t="shared" si="11"/>
        <v>37597.531000000003</v>
      </c>
      <c r="G170" s="12">
        <f t="shared" si="12"/>
        <v>52.47099999999773</v>
      </c>
      <c r="H170" s="12">
        <f t="shared" si="14"/>
        <v>3159.7192631465723</v>
      </c>
      <c r="I170" s="15">
        <f t="shared" si="13"/>
        <v>40757.250263146576</v>
      </c>
    </row>
    <row r="171" spans="1:9" x14ac:dyDescent="0.2">
      <c r="A171" s="3">
        <v>2020</v>
      </c>
      <c r="B171" s="3">
        <v>14</v>
      </c>
      <c r="C171" s="3">
        <v>170</v>
      </c>
      <c r="D171" s="3" t="s">
        <v>171</v>
      </c>
      <c r="E171" s="4">
        <v>36029.998999999996</v>
      </c>
      <c r="F171" s="12">
        <f t="shared" si="11"/>
        <v>37636.83</v>
      </c>
      <c r="G171" s="12">
        <f t="shared" si="12"/>
        <v>-1606.8310000000056</v>
      </c>
      <c r="H171" s="12">
        <f t="shared" si="14"/>
        <v>2605.798893055387</v>
      </c>
      <c r="I171" s="15">
        <f t="shared" si="13"/>
        <v>40242.628893055386</v>
      </c>
    </row>
    <row r="172" spans="1:9" x14ac:dyDescent="0.2">
      <c r="A172" s="3">
        <v>2020</v>
      </c>
      <c r="B172" s="3">
        <v>15</v>
      </c>
      <c r="C172" s="3">
        <v>171</v>
      </c>
      <c r="D172" s="3" t="s">
        <v>172</v>
      </c>
      <c r="E172" s="4">
        <v>36250</v>
      </c>
      <c r="F172" s="12">
        <f t="shared" si="11"/>
        <v>37676.129000000001</v>
      </c>
      <c r="G172" s="12">
        <f t="shared" si="12"/>
        <v>-1426.1290000000008</v>
      </c>
      <c r="H172" s="12">
        <f t="shared" si="14"/>
        <v>2027.0421726426962</v>
      </c>
      <c r="I172" s="15">
        <f t="shared" si="13"/>
        <v>39703.171172642695</v>
      </c>
    </row>
    <row r="173" spans="1:9" x14ac:dyDescent="0.2">
      <c r="A173" s="3">
        <v>2020</v>
      </c>
      <c r="B173" s="3">
        <v>16</v>
      </c>
      <c r="C173" s="3">
        <v>172</v>
      </c>
      <c r="D173" s="3" t="s">
        <v>173</v>
      </c>
      <c r="E173" s="4">
        <v>36830.002</v>
      </c>
      <c r="F173" s="12">
        <f t="shared" si="11"/>
        <v>37715.428</v>
      </c>
      <c r="G173" s="12">
        <f t="shared" si="12"/>
        <v>-885.42599999999948</v>
      </c>
      <c r="H173" s="12">
        <f t="shared" si="14"/>
        <v>1428.9653390584369</v>
      </c>
      <c r="I173" s="15">
        <f t="shared" si="13"/>
        <v>39144.393339058435</v>
      </c>
    </row>
    <row r="174" spans="1:9" x14ac:dyDescent="0.2">
      <c r="A174" s="3">
        <v>2020</v>
      </c>
      <c r="B174" s="3">
        <v>17</v>
      </c>
      <c r="C174" s="3">
        <v>173</v>
      </c>
      <c r="D174" s="3" t="s">
        <v>174</v>
      </c>
      <c r="E174" s="4">
        <v>35410</v>
      </c>
      <c r="F174" s="12">
        <f t="shared" si="11"/>
        <v>37754.726999999999</v>
      </c>
      <c r="G174" s="12">
        <f t="shared" si="12"/>
        <v>-2344.726999999999</v>
      </c>
      <c r="H174" s="12">
        <f t="shared" si="14"/>
        <v>817.26877301796219</v>
      </c>
      <c r="I174" s="15">
        <f t="shared" si="13"/>
        <v>38571.995773017959</v>
      </c>
    </row>
    <row r="175" spans="1:9" x14ac:dyDescent="0.2">
      <c r="A175" s="3">
        <v>2020</v>
      </c>
      <c r="B175" s="3">
        <v>18</v>
      </c>
      <c r="C175" s="3">
        <v>174</v>
      </c>
      <c r="D175" s="3" t="s">
        <v>175</v>
      </c>
      <c r="E175" s="4">
        <v>35540.000999999997</v>
      </c>
      <c r="F175" s="12">
        <f t="shared" si="11"/>
        <v>37794.025999999998</v>
      </c>
      <c r="G175" s="12">
        <f t="shared" si="12"/>
        <v>-2254.0250000000015</v>
      </c>
      <c r="H175" s="12">
        <f t="shared" si="14"/>
        <v>197.78266742108511</v>
      </c>
      <c r="I175" s="15">
        <f t="shared" si="13"/>
        <v>37991.808667421086</v>
      </c>
    </row>
    <row r="176" spans="1:9" x14ac:dyDescent="0.2">
      <c r="A176" s="3">
        <v>2020</v>
      </c>
      <c r="B176" s="3">
        <v>19</v>
      </c>
      <c r="C176" s="3">
        <v>175</v>
      </c>
      <c r="D176" s="3" t="s">
        <v>176</v>
      </c>
      <c r="E176" s="4">
        <v>35610.000999999997</v>
      </c>
      <c r="F176" s="12">
        <f t="shared" si="11"/>
        <v>37833.324999999997</v>
      </c>
      <c r="G176" s="12">
        <f t="shared" si="12"/>
        <v>-2223.3240000000005</v>
      </c>
      <c r="H176" s="12">
        <f t="shared" si="14"/>
        <v>-423.58854129277483</v>
      </c>
      <c r="I176" s="15">
        <f t="shared" si="13"/>
        <v>37409.736458707222</v>
      </c>
    </row>
    <row r="177" spans="1:9" x14ac:dyDescent="0.2">
      <c r="A177" s="3">
        <v>2020</v>
      </c>
      <c r="B177" s="3">
        <v>20</v>
      </c>
      <c r="C177" s="3">
        <v>176</v>
      </c>
      <c r="D177" s="3" t="s">
        <v>177</v>
      </c>
      <c r="E177" s="4">
        <v>35369.999000000003</v>
      </c>
      <c r="F177" s="12">
        <f t="shared" si="11"/>
        <v>37872.623999999996</v>
      </c>
      <c r="G177" s="12">
        <f t="shared" si="12"/>
        <v>-2502.6249999999927</v>
      </c>
      <c r="H177" s="12">
        <f t="shared" si="14"/>
        <v>-1040.9224494184377</v>
      </c>
      <c r="I177" s="15">
        <f t="shared" si="13"/>
        <v>36831.701550581558</v>
      </c>
    </row>
    <row r="178" spans="1:9" x14ac:dyDescent="0.2">
      <c r="A178" s="3">
        <v>2020</v>
      </c>
      <c r="B178" s="3">
        <v>21</v>
      </c>
      <c r="C178" s="3">
        <v>177</v>
      </c>
      <c r="D178" s="3" t="s">
        <v>178</v>
      </c>
      <c r="E178" s="4">
        <v>36130.000999999997</v>
      </c>
      <c r="F178" s="12">
        <f t="shared" si="11"/>
        <v>37911.923000000003</v>
      </c>
      <c r="G178" s="12">
        <f t="shared" si="12"/>
        <v>-1781.9220000000059</v>
      </c>
      <c r="H178" s="12">
        <f t="shared" si="14"/>
        <v>-1648.3351335079121</v>
      </c>
      <c r="I178" s="15">
        <f t="shared" si="13"/>
        <v>36263.587866492089</v>
      </c>
    </row>
    <row r="179" spans="1:9" x14ac:dyDescent="0.2">
      <c r="A179" s="3">
        <v>2020</v>
      </c>
      <c r="B179" s="3">
        <v>22</v>
      </c>
      <c r="C179" s="3">
        <v>178</v>
      </c>
      <c r="D179" s="3" t="s">
        <v>179</v>
      </c>
      <c r="E179" s="4">
        <v>35990.002</v>
      </c>
      <c r="F179" s="12">
        <f t="shared" si="11"/>
        <v>37951.222000000002</v>
      </c>
      <c r="G179" s="12">
        <f t="shared" si="12"/>
        <v>-1961.2200000000012</v>
      </c>
      <c r="H179" s="12">
        <f t="shared" si="14"/>
        <v>-2240.0372311311326</v>
      </c>
      <c r="I179" s="15">
        <f t="shared" si="13"/>
        <v>35711.184768868872</v>
      </c>
    </row>
    <row r="180" spans="1:9" x14ac:dyDescent="0.2">
      <c r="A180" s="3">
        <v>2020</v>
      </c>
      <c r="B180" s="3">
        <v>23</v>
      </c>
      <c r="C180" s="3">
        <v>179</v>
      </c>
      <c r="D180" s="3" t="s">
        <v>180</v>
      </c>
      <c r="E180" s="4">
        <v>36619.999000000003</v>
      </c>
      <c r="F180" s="12">
        <f t="shared" si="11"/>
        <v>37990.521000000001</v>
      </c>
      <c r="G180" s="12">
        <f t="shared" si="12"/>
        <v>-1370.5219999999972</v>
      </c>
      <c r="H180" s="12">
        <f t="shared" si="14"/>
        <v>-2810.389120358047</v>
      </c>
      <c r="I180" s="15">
        <f t="shared" si="13"/>
        <v>35180.131879641951</v>
      </c>
    </row>
    <row r="181" spans="1:9" x14ac:dyDescent="0.2">
      <c r="A181" s="3">
        <v>2020</v>
      </c>
      <c r="B181" s="3">
        <v>24</v>
      </c>
      <c r="C181" s="3">
        <v>180</v>
      </c>
      <c r="D181" s="3" t="s">
        <v>181</v>
      </c>
      <c r="E181" s="4">
        <v>36549.998999999996</v>
      </c>
      <c r="F181" s="12">
        <f t="shared" si="11"/>
        <v>38029.82</v>
      </c>
      <c r="G181" s="12">
        <f t="shared" si="12"/>
        <v>-1479.8210000000036</v>
      </c>
      <c r="H181" s="12">
        <f t="shared" si="14"/>
        <v>-3353.954672036476</v>
      </c>
      <c r="I181" s="15">
        <f t="shared" si="13"/>
        <v>34675.865327963525</v>
      </c>
    </row>
    <row r="182" spans="1:9" x14ac:dyDescent="0.2">
      <c r="A182" s="3">
        <v>2020</v>
      </c>
      <c r="B182" s="3">
        <v>25</v>
      </c>
      <c r="C182" s="3">
        <v>181</v>
      </c>
      <c r="D182" s="3" t="s">
        <v>182</v>
      </c>
      <c r="E182" s="4">
        <v>35320</v>
      </c>
      <c r="F182" s="12">
        <f t="shared" si="11"/>
        <v>38069.118999999999</v>
      </c>
      <c r="G182" s="12">
        <f t="shared" si="12"/>
        <v>-2749.1189999999988</v>
      </c>
      <c r="H182" s="12">
        <f t="shared" si="14"/>
        <v>-3865.5530625425376</v>
      </c>
      <c r="I182" s="15">
        <f t="shared" si="13"/>
        <v>34203.565937457461</v>
      </c>
    </row>
    <row r="183" spans="1:9" x14ac:dyDescent="0.2">
      <c r="A183" s="3">
        <v>2020</v>
      </c>
      <c r="B183" s="3">
        <v>26</v>
      </c>
      <c r="C183" s="3">
        <v>182</v>
      </c>
      <c r="D183" s="3" t="s">
        <v>183</v>
      </c>
      <c r="E183" s="4">
        <v>36230</v>
      </c>
      <c r="F183" s="12">
        <f t="shared" si="11"/>
        <v>38108.417999999998</v>
      </c>
      <c r="G183" s="12">
        <f t="shared" si="12"/>
        <v>-1878.4179999999978</v>
      </c>
      <c r="H183" s="12">
        <f t="shared" si="14"/>
        <v>-4340.308153167146</v>
      </c>
      <c r="I183" s="15">
        <f t="shared" si="13"/>
        <v>33768.109846832849</v>
      </c>
    </row>
    <row r="184" spans="1:9" x14ac:dyDescent="0.2">
      <c r="A184" s="3">
        <v>2020</v>
      </c>
      <c r="B184" s="3">
        <v>27</v>
      </c>
      <c r="C184" s="3">
        <v>183</v>
      </c>
      <c r="D184" s="3" t="s">
        <v>184</v>
      </c>
      <c r="E184" s="4">
        <v>33340</v>
      </c>
      <c r="F184" s="12">
        <f t="shared" si="11"/>
        <v>38147.716999999997</v>
      </c>
      <c r="G184" s="12">
        <f t="shared" si="12"/>
        <v>-4807.7169999999969</v>
      </c>
      <c r="H184" s="12">
        <f t="shared" si="14"/>
        <v>-4773.6949654942437</v>
      </c>
      <c r="I184" s="15">
        <f t="shared" si="13"/>
        <v>33374.022034505753</v>
      </c>
    </row>
    <row r="185" spans="1:9" x14ac:dyDescent="0.2">
      <c r="A185" s="3">
        <v>2020</v>
      </c>
      <c r="B185" s="3">
        <v>27</v>
      </c>
      <c r="C185" s="3">
        <v>183</v>
      </c>
      <c r="D185" s="3" t="s">
        <v>184</v>
      </c>
      <c r="E185" s="3"/>
      <c r="F185" s="8"/>
      <c r="G185" s="8"/>
      <c r="H185" s="8"/>
      <c r="I185" s="15">
        <f t="shared" si="13"/>
        <v>33374.022034505753</v>
      </c>
    </row>
    <row r="186" spans="1:9" x14ac:dyDescent="0.2">
      <c r="A186" s="3">
        <v>2020</v>
      </c>
      <c r="B186" s="3">
        <v>28</v>
      </c>
      <c r="C186" s="3">
        <v>184</v>
      </c>
      <c r="D186" s="3" t="s">
        <v>185</v>
      </c>
      <c r="E186" s="3"/>
      <c r="F186" s="8"/>
      <c r="G186" s="8"/>
      <c r="H186" s="8"/>
      <c r="I186" s="15">
        <f t="shared" si="13"/>
        <v>33025.433190194548</v>
      </c>
    </row>
    <row r="187" spans="1:9" x14ac:dyDescent="0.2">
      <c r="A187" s="3">
        <v>2020</v>
      </c>
      <c r="B187" s="3">
        <v>29</v>
      </c>
      <c r="C187" s="3">
        <v>185</v>
      </c>
      <c r="D187" s="3" t="s">
        <v>186</v>
      </c>
      <c r="E187" s="3"/>
      <c r="F187" s="8"/>
      <c r="G187" s="8"/>
      <c r="H187" s="8"/>
      <c r="I187" s="15">
        <f t="shared" si="13"/>
        <v>32726.04034455357</v>
      </c>
    </row>
    <row r="188" spans="1:9" x14ac:dyDescent="0.2">
      <c r="A188" s="3">
        <v>2020</v>
      </c>
      <c r="B188" s="3">
        <v>30</v>
      </c>
      <c r="C188" s="3">
        <v>186</v>
      </c>
      <c r="D188" s="3" t="s">
        <v>187</v>
      </c>
      <c r="E188" s="3"/>
      <c r="F188" s="8"/>
      <c r="G188" s="8"/>
      <c r="H188" s="8"/>
      <c r="I188" s="15">
        <f t="shared" si="13"/>
        <v>32479.071632091523</v>
      </c>
    </row>
    <row r="189" spans="1:9" x14ac:dyDescent="0.2">
      <c r="A189" s="3">
        <v>2020</v>
      </c>
      <c r="B189" s="3">
        <v>31</v>
      </c>
      <c r="C189" s="3">
        <v>187</v>
      </c>
      <c r="D189" s="3" t="s">
        <v>188</v>
      </c>
      <c r="E189" s="3"/>
      <c r="F189" s="8"/>
      <c r="G189" s="8"/>
      <c r="H189" s="8"/>
      <c r="I189" s="15">
        <f t="shared" si="13"/>
        <v>32287.255523225449</v>
      </c>
    </row>
    <row r="190" spans="1:9" x14ac:dyDescent="0.2">
      <c r="A190" s="3">
        <v>2020</v>
      </c>
      <c r="B190" s="3">
        <v>32</v>
      </c>
      <c r="C190" s="3">
        <v>188</v>
      </c>
      <c r="D190" s="3" t="s">
        <v>189</v>
      </c>
      <c r="E190" s="3"/>
      <c r="F190" s="8"/>
      <c r="G190" s="8"/>
      <c r="H190" s="8"/>
      <c r="I190" s="15">
        <f t="shared" si="13"/>
        <v>32152.794818725459</v>
      </c>
    </row>
    <row r="191" spans="1:9" x14ac:dyDescent="0.2">
      <c r="A191" s="3">
        <v>2020</v>
      </c>
      <c r="B191" s="3">
        <v>33</v>
      </c>
      <c r="C191" s="3">
        <v>189</v>
      </c>
      <c r="D191" s="3" t="s">
        <v>190</v>
      </c>
      <c r="E191" s="3"/>
      <c r="F191" s="8"/>
      <c r="G191" s="8"/>
      <c r="H191" s="8"/>
      <c r="I191" s="15">
        <f t="shared" si="13"/>
        <v>32077.345654413926</v>
      </c>
    </row>
    <row r="192" spans="1:9" x14ac:dyDescent="0.2">
      <c r="A192" s="3">
        <v>2020</v>
      </c>
      <c r="B192" s="3">
        <v>34</v>
      </c>
      <c r="C192" s="3">
        <v>190</v>
      </c>
      <c r="D192" s="3" t="s">
        <v>191</v>
      </c>
      <c r="E192" s="3"/>
      <c r="F192" s="8"/>
      <c r="G192" s="8"/>
      <c r="H192" s="8"/>
      <c r="I192" s="15">
        <f t="shared" si="13"/>
        <v>32062.001716229242</v>
      </c>
    </row>
    <row r="193" spans="1:9" x14ac:dyDescent="0.2">
      <c r="A193" s="3">
        <v>2020</v>
      </c>
      <c r="B193" s="3">
        <v>35</v>
      </c>
      <c r="C193" s="3">
        <v>191</v>
      </c>
      <c r="D193" s="3" t="s">
        <v>192</v>
      </c>
      <c r="E193" s="3"/>
      <c r="F193" s="8"/>
      <c r="G193" s="8"/>
      <c r="H193" s="8"/>
      <c r="I193" s="15">
        <f t="shared" si="13"/>
        <v>32107.283816103201</v>
      </c>
    </row>
    <row r="194" spans="1:9" x14ac:dyDescent="0.2">
      <c r="A194" s="3">
        <v>2020</v>
      </c>
      <c r="B194" s="3">
        <v>36</v>
      </c>
      <c r="C194" s="3">
        <v>192</v>
      </c>
      <c r="D194" s="3" t="s">
        <v>193</v>
      </c>
      <c r="E194" s="3"/>
      <c r="F194" s="8"/>
      <c r="G194" s="8"/>
      <c r="H194" s="8"/>
      <c r="I194" s="15">
        <f t="shared" ref="I194:I257" si="15">L$4*$C194+L$5+L$6*SIN(L$7*$C194+L$8)</f>
        <v>32213.134928006322</v>
      </c>
    </row>
    <row r="195" spans="1:9" x14ac:dyDescent="0.2">
      <c r="A195" s="3">
        <v>2020</v>
      </c>
      <c r="B195" s="3">
        <v>37</v>
      </c>
      <c r="C195" s="3">
        <v>193</v>
      </c>
      <c r="D195" s="3" t="s">
        <v>194</v>
      </c>
      <c r="E195" s="3"/>
      <c r="F195" s="8"/>
      <c r="G195" s="8"/>
      <c r="H195" s="8"/>
      <c r="I195" s="15">
        <f t="shared" si="15"/>
        <v>32378.920731473496</v>
      </c>
    </row>
    <row r="196" spans="1:9" x14ac:dyDescent="0.2">
      <c r="A196" s="3">
        <v>2020</v>
      </c>
      <c r="B196" s="3">
        <v>38</v>
      </c>
      <c r="C196" s="3">
        <v>194</v>
      </c>
      <c r="D196" s="3" t="s">
        <v>195</v>
      </c>
      <c r="E196" s="3"/>
      <c r="F196" s="8"/>
      <c r="G196" s="8"/>
      <c r="H196" s="8"/>
      <c r="I196" s="15">
        <f t="shared" si="15"/>
        <v>32603.435657429389</v>
      </c>
    </row>
    <row r="197" spans="1:9" x14ac:dyDescent="0.2">
      <c r="A197" s="3">
        <v>2020</v>
      </c>
      <c r="B197" s="3">
        <v>39</v>
      </c>
      <c r="C197" s="3">
        <v>195</v>
      </c>
      <c r="D197" s="3" t="s">
        <v>196</v>
      </c>
      <c r="E197" s="3"/>
      <c r="F197" s="8"/>
      <c r="G197" s="8"/>
      <c r="H197" s="8"/>
      <c r="I197" s="15">
        <f t="shared" si="15"/>
        <v>32884.914378689929</v>
      </c>
    </row>
    <row r="198" spans="1:9" x14ac:dyDescent="0.2">
      <c r="A198" s="3">
        <v>2020</v>
      </c>
      <c r="B198" s="3">
        <v>40</v>
      </c>
      <c r="C198" s="3">
        <v>196</v>
      </c>
      <c r="D198" s="3" t="s">
        <v>197</v>
      </c>
      <c r="E198" s="3"/>
      <c r="F198" s="8"/>
      <c r="G198" s="8"/>
      <c r="H198" s="8"/>
      <c r="I198" s="15">
        <f t="shared" si="15"/>
        <v>33221.04863562157</v>
      </c>
    </row>
    <row r="199" spans="1:9" x14ac:dyDescent="0.2">
      <c r="A199" s="3">
        <v>2020</v>
      </c>
      <c r="B199" s="3">
        <v>41</v>
      </c>
      <c r="C199" s="3">
        <v>197</v>
      </c>
      <c r="D199" s="3" t="s">
        <v>198</v>
      </c>
      <c r="E199" s="3"/>
      <c r="F199" s="8"/>
      <c r="G199" s="8"/>
      <c r="H199" s="8"/>
      <c r="I199" s="15">
        <f t="shared" si="15"/>
        <v>33609.009236589984</v>
      </c>
    </row>
    <row r="200" spans="1:9" x14ac:dyDescent="0.2">
      <c r="A200" s="3">
        <v>2020</v>
      </c>
      <c r="B200" s="3">
        <v>42</v>
      </c>
      <c r="C200" s="3">
        <v>198</v>
      </c>
      <c r="D200" s="3" t="s">
        <v>199</v>
      </c>
      <c r="E200" s="3"/>
      <c r="F200" s="8"/>
      <c r="G200" s="8"/>
      <c r="H200" s="8"/>
      <c r="I200" s="15">
        <f t="shared" si="15"/>
        <v>34045.473023507919</v>
      </c>
    </row>
    <row r="201" spans="1:9" x14ac:dyDescent="0.2">
      <c r="A201" s="3">
        <v>2020</v>
      </c>
      <c r="B201" s="3">
        <v>43</v>
      </c>
      <c r="C201" s="3">
        <v>199</v>
      </c>
      <c r="D201" s="3" t="s">
        <v>200</v>
      </c>
      <c r="E201" s="3"/>
      <c r="F201" s="8"/>
      <c r="G201" s="8"/>
      <c r="H201" s="8"/>
      <c r="I201" s="15">
        <f t="shared" si="15"/>
        <v>34526.654545468329</v>
      </c>
    </row>
    <row r="202" spans="1:9" x14ac:dyDescent="0.2">
      <c r="A202" s="3">
        <v>2020</v>
      </c>
      <c r="B202" s="3">
        <v>44</v>
      </c>
      <c r="C202" s="3">
        <v>200</v>
      </c>
      <c r="D202" s="3" t="s">
        <v>201</v>
      </c>
      <c r="E202" s="3"/>
      <c r="F202" s="8"/>
      <c r="G202" s="8"/>
      <c r="H202" s="8"/>
      <c r="I202" s="15">
        <f t="shared" si="15"/>
        <v>35048.342138575885</v>
      </c>
    </row>
    <row r="203" spans="1:9" x14ac:dyDescent="0.2">
      <c r="A203" s="3">
        <v>2020</v>
      </c>
      <c r="B203" s="3">
        <v>45</v>
      </c>
      <c r="C203" s="3">
        <v>201</v>
      </c>
      <c r="D203" s="3" t="s">
        <v>202</v>
      </c>
      <c r="E203" s="3"/>
      <c r="F203" s="8"/>
      <c r="G203" s="8"/>
      <c r="H203" s="8"/>
      <c r="I203" s="15">
        <f t="shared" si="15"/>
        <v>35605.938068093092</v>
      </c>
    </row>
    <row r="204" spans="1:9" x14ac:dyDescent="0.2">
      <c r="A204" s="3">
        <v>2020</v>
      </c>
      <c r="B204" s="3">
        <v>46</v>
      </c>
      <c r="C204" s="3">
        <v>202</v>
      </c>
      <c r="D204" s="3" t="s">
        <v>203</v>
      </c>
      <c r="E204" s="3"/>
      <c r="F204" s="8"/>
      <c r="G204" s="8"/>
      <c r="H204" s="8"/>
      <c r="I204" s="15">
        <f t="shared" si="15"/>
        <v>36194.502350298921</v>
      </c>
    </row>
    <row r="205" spans="1:9" x14ac:dyDescent="0.2">
      <c r="A205" s="3">
        <v>2020</v>
      </c>
      <c r="B205" s="3">
        <v>47</v>
      </c>
      <c r="C205" s="3">
        <v>203</v>
      </c>
      <c r="D205" s="3" t="s">
        <v>204</v>
      </c>
      <c r="E205" s="3"/>
      <c r="F205" s="8"/>
      <c r="G205" s="8"/>
      <c r="H205" s="8"/>
      <c r="I205" s="15">
        <f t="shared" si="15"/>
        <v>36808.799836385573</v>
      </c>
    </row>
    <row r="206" spans="1:9" x14ac:dyDescent="0.2">
      <c r="A206" s="3">
        <v>2020</v>
      </c>
      <c r="B206" s="3">
        <v>48</v>
      </c>
      <c r="C206" s="3">
        <v>204</v>
      </c>
      <c r="D206" s="3" t="s">
        <v>205</v>
      </c>
      <c r="E206" s="3"/>
      <c r="F206" s="8"/>
      <c r="G206" s="8"/>
      <c r="H206" s="8"/>
      <c r="I206" s="15">
        <f t="shared" si="15"/>
        <v>37443.350109628336</v>
      </c>
    </row>
    <row r="207" spans="1:9" x14ac:dyDescent="0.2">
      <c r="A207" s="3">
        <v>2020</v>
      </c>
      <c r="B207" s="3">
        <v>49</v>
      </c>
      <c r="C207" s="3">
        <v>205</v>
      </c>
      <c r="D207" s="3" t="s">
        <v>206</v>
      </c>
      <c r="E207" s="3"/>
      <c r="F207" s="8"/>
      <c r="G207" s="8"/>
      <c r="H207" s="8"/>
      <c r="I207" s="15">
        <f t="shared" si="15"/>
        <v>38092.479720249103</v>
      </c>
    </row>
    <row r="208" spans="1:9" x14ac:dyDescent="0.2">
      <c r="A208" s="3">
        <v>2020</v>
      </c>
      <c r="B208" s="3">
        <v>50</v>
      </c>
      <c r="C208" s="3">
        <v>206</v>
      </c>
      <c r="D208" s="3" t="s">
        <v>207</v>
      </c>
      <c r="E208" s="3"/>
      <c r="F208" s="8"/>
      <c r="G208" s="8"/>
      <c r="H208" s="8"/>
      <c r="I208" s="15">
        <f t="shared" si="15"/>
        <v>38750.376260113633</v>
      </c>
    </row>
    <row r="209" spans="1:9" x14ac:dyDescent="0.2">
      <c r="A209" s="3">
        <v>2020</v>
      </c>
      <c r="B209" s="3">
        <v>51</v>
      </c>
      <c r="C209" s="3">
        <v>207</v>
      </c>
      <c r="D209" s="3" t="s">
        <v>208</v>
      </c>
      <c r="E209" s="3"/>
      <c r="F209" s="8"/>
      <c r="G209" s="8"/>
      <c r="H209" s="8"/>
      <c r="I209" s="15">
        <f t="shared" si="15"/>
        <v>39411.14376186661</v>
      </c>
    </row>
    <row r="210" spans="1:9" x14ac:dyDescent="0.2">
      <c r="A210" s="3">
        <v>2020</v>
      </c>
      <c r="B210" s="3">
        <v>52</v>
      </c>
      <c r="C210" s="3">
        <v>208</v>
      </c>
      <c r="D210" s="3" t="s">
        <v>209</v>
      </c>
      <c r="E210" s="3"/>
      <c r="F210" s="8"/>
      <c r="G210" s="8"/>
      <c r="H210" s="8"/>
      <c r="I210" s="15">
        <f t="shared" si="15"/>
        <v>40068.858894484874</v>
      </c>
    </row>
    <row r="211" spans="1:9" x14ac:dyDescent="0.2">
      <c r="A211" s="3">
        <v>2021</v>
      </c>
      <c r="B211" s="3">
        <v>1</v>
      </c>
      <c r="C211" s="3">
        <v>209</v>
      </c>
      <c r="D211" s="3" t="s">
        <v>210</v>
      </c>
      <c r="E211" s="3"/>
      <c r="F211" s="8"/>
      <c r="G211" s="8"/>
      <c r="H211" s="8"/>
      <c r="I211" s="15">
        <f t="shared" si="15"/>
        <v>40717.627419639015</v>
      </c>
    </row>
    <row r="212" spans="1:9" x14ac:dyDescent="0.2">
      <c r="A212" s="3">
        <v>2021</v>
      </c>
      <c r="B212" s="3">
        <v>2</v>
      </c>
      <c r="C212" s="3">
        <v>210</v>
      </c>
      <c r="D212" s="3" t="s">
        <v>211</v>
      </c>
      <c r="E212" s="3"/>
      <c r="F212" s="8"/>
      <c r="G212" s="8"/>
      <c r="H212" s="8"/>
      <c r="I212" s="15">
        <f t="shared" si="15"/>
        <v>41351.640370767032</v>
      </c>
    </row>
    <row r="213" spans="1:9" x14ac:dyDescent="0.2">
      <c r="A213" s="3">
        <v>2021</v>
      </c>
      <c r="B213" s="3">
        <v>3</v>
      </c>
      <c r="C213" s="3">
        <v>211</v>
      </c>
      <c r="D213" s="3" t="s">
        <v>212</v>
      </c>
      <c r="E213" s="3"/>
      <c r="F213" s="8"/>
      <c r="G213" s="8"/>
      <c r="H213" s="8"/>
      <c r="I213" s="15">
        <f t="shared" si="15"/>
        <v>41965.229419407151</v>
      </c>
    </row>
    <row r="214" spans="1:9" x14ac:dyDescent="0.2">
      <c r="A214" s="3">
        <v>2021</v>
      </c>
      <c r="B214" s="3">
        <v>4</v>
      </c>
      <c r="C214" s="3">
        <v>212</v>
      </c>
      <c r="D214" s="3" t="s">
        <v>213</v>
      </c>
      <c r="E214" s="3"/>
      <c r="F214" s="8"/>
      <c r="G214" s="8"/>
      <c r="H214" s="8"/>
      <c r="I214" s="15">
        <f t="shared" si="15"/>
        <v>42552.920901082718</v>
      </c>
    </row>
    <row r="215" spans="1:9" x14ac:dyDescent="0.2">
      <c r="A215" s="3">
        <v>2021</v>
      </c>
      <c r="B215" s="3">
        <v>5</v>
      </c>
      <c r="C215" s="3">
        <v>213</v>
      </c>
      <c r="D215" s="3" t="s">
        <v>214</v>
      </c>
      <c r="E215" s="3"/>
      <c r="F215" s="8"/>
      <c r="G215" s="8"/>
      <c r="H215" s="8"/>
      <c r="I215" s="15">
        <f t="shared" si="15"/>
        <v>43109.487985808933</v>
      </c>
    </row>
    <row r="216" spans="1:9" x14ac:dyDescent="0.2">
      <c r="A216" s="3">
        <v>2021</v>
      </c>
      <c r="B216" s="3">
        <v>6</v>
      </c>
      <c r="C216" s="3">
        <v>214</v>
      </c>
      <c r="D216" s="3" t="s">
        <v>215</v>
      </c>
      <c r="E216" s="3"/>
      <c r="F216" s="8"/>
      <c r="G216" s="8"/>
      <c r="H216" s="8"/>
      <c r="I216" s="15">
        <f t="shared" si="15"/>
        <v>43630.000495974404</v>
      </c>
    </row>
    <row r="217" spans="1:9" x14ac:dyDescent="0.2">
      <c r="A217" s="3">
        <v>2021</v>
      </c>
      <c r="B217" s="3">
        <v>7</v>
      </c>
      <c r="C217" s="3">
        <v>215</v>
      </c>
      <c r="D217" s="3" t="s">
        <v>216</v>
      </c>
      <c r="E217" s="3"/>
      <c r="F217" s="8"/>
      <c r="G217" s="8"/>
      <c r="H217" s="8"/>
      <c r="I217" s="15">
        <f t="shared" si="15"/>
        <v>44109.871896774057</v>
      </c>
    </row>
    <row r="218" spans="1:9" x14ac:dyDescent="0.2">
      <c r="A218" s="3">
        <v>2021</v>
      </c>
      <c r="B218" s="3">
        <v>8</v>
      </c>
      <c r="C218" s="3">
        <v>216</v>
      </c>
      <c r="D218" s="3" t="s">
        <v>217</v>
      </c>
      <c r="E218" s="3"/>
      <c r="F218" s="8"/>
      <c r="G218" s="8"/>
      <c r="H218" s="8"/>
      <c r="I218" s="15">
        <f t="shared" si="15"/>
        <v>44544.903011319271</v>
      </c>
    </row>
    <row r="219" spans="1:9" x14ac:dyDescent="0.2">
      <c r="A219" s="3">
        <v>2021</v>
      </c>
      <c r="B219" s="3">
        <v>9</v>
      </c>
      <c r="C219" s="3">
        <v>217</v>
      </c>
      <c r="D219" s="3" t="s">
        <v>218</v>
      </c>
      <c r="E219" s="3"/>
      <c r="F219" s="8"/>
      <c r="G219" s="8"/>
      <c r="H219" s="8"/>
      <c r="I219" s="15">
        <f t="shared" si="15"/>
        <v>44931.322043767876</v>
      </c>
    </row>
    <row r="220" spans="1:9" x14ac:dyDescent="0.2">
      <c r="A220" s="3">
        <v>2021</v>
      </c>
      <c r="B220" s="3">
        <v>10</v>
      </c>
      <c r="C220" s="3">
        <v>218</v>
      </c>
      <c r="D220" s="3" t="s">
        <v>219</v>
      </c>
      <c r="E220" s="3"/>
      <c r="F220" s="8"/>
      <c r="G220" s="8"/>
      <c r="H220" s="8"/>
      <c r="I220" s="15">
        <f t="shared" si="15"/>
        <v>45265.820529006742</v>
      </c>
    </row>
    <row r="221" spans="1:9" x14ac:dyDescent="0.2">
      <c r="A221" s="3">
        <v>2021</v>
      </c>
      <c r="B221" s="3">
        <v>11</v>
      </c>
      <c r="C221" s="3">
        <v>219</v>
      </c>
      <c r="D221" s="3" t="s">
        <v>220</v>
      </c>
      <c r="E221" s="3"/>
      <c r="F221" s="8"/>
      <c r="G221" s="8"/>
      <c r="H221" s="8"/>
      <c r="I221" s="15">
        <f t="shared" si="15"/>
        <v>45545.58486624356</v>
      </c>
    </row>
    <row r="222" spans="1:9" x14ac:dyDescent="0.2">
      <c r="A222" s="3">
        <v>2021</v>
      </c>
      <c r="B222" s="3">
        <v>12</v>
      </c>
      <c r="C222" s="3">
        <v>220</v>
      </c>
      <c r="D222" s="3" t="s">
        <v>221</v>
      </c>
      <c r="E222" s="3"/>
      <c r="F222" s="8"/>
      <c r="G222" s="8"/>
      <c r="H222" s="8"/>
      <c r="I222" s="15">
        <f t="shared" si="15"/>
        <v>45768.323135955419</v>
      </c>
    </row>
    <row r="223" spans="1:9" x14ac:dyDescent="0.2">
      <c r="A223" s="3">
        <v>2021</v>
      </c>
      <c r="B223" s="3">
        <v>13</v>
      </c>
      <c r="C223" s="3">
        <v>221</v>
      </c>
      <c r="D223" s="3" t="s">
        <v>222</v>
      </c>
      <c r="E223" s="3"/>
      <c r="F223" s="8"/>
      <c r="G223" s="8"/>
      <c r="H223" s="8"/>
      <c r="I223" s="15">
        <f t="shared" si="15"/>
        <v>45932.286944596883</v>
      </c>
    </row>
    <row r="224" spans="1:9" x14ac:dyDescent="0.2">
      <c r="A224" s="3">
        <v>2021</v>
      </c>
      <c r="B224" s="3">
        <v>14</v>
      </c>
      <c r="C224" s="3">
        <v>222</v>
      </c>
      <c r="D224" s="3" t="s">
        <v>223</v>
      </c>
      <c r="E224" s="3"/>
      <c r="F224" s="8"/>
      <c r="G224" s="8"/>
      <c r="H224" s="8"/>
      <c r="I224" s="15">
        <f t="shared" si="15"/>
        <v>46036.288088861707</v>
      </c>
    </row>
    <row r="225" spans="1:9" x14ac:dyDescent="0.2">
      <c r="A225" s="3">
        <v>2021</v>
      </c>
      <c r="B225" s="3">
        <v>15</v>
      </c>
      <c r="C225" s="3">
        <v>223</v>
      </c>
      <c r="D225" s="3" t="s">
        <v>224</v>
      </c>
      <c r="E225" s="3"/>
      <c r="F225" s="8"/>
      <c r="G225" s="8"/>
      <c r="H225" s="8"/>
      <c r="I225" s="15">
        <f t="shared" si="15"/>
        <v>46079.709880667855</v>
      </c>
    </row>
    <row r="226" spans="1:9" x14ac:dyDescent="0.2">
      <c r="A226" s="3">
        <v>2021</v>
      </c>
      <c r="B226" s="3">
        <v>16</v>
      </c>
      <c r="C226" s="3">
        <v>224</v>
      </c>
      <c r="D226" s="3" t="s">
        <v>225</v>
      </c>
      <c r="E226" s="3"/>
      <c r="F226" s="8"/>
      <c r="G226" s="8"/>
      <c r="H226" s="8"/>
      <c r="I226" s="15">
        <f t="shared" si="15"/>
        <v>46062.513024925487</v>
      </c>
    </row>
    <row r="227" spans="1:9" x14ac:dyDescent="0.2">
      <c r="A227" s="3">
        <v>2021</v>
      </c>
      <c r="B227" s="3">
        <v>17</v>
      </c>
      <c r="C227" s="3">
        <v>225</v>
      </c>
      <c r="D227" s="3" t="s">
        <v>226</v>
      </c>
      <c r="E227" s="3"/>
      <c r="F227" s="8"/>
      <c r="G227" s="8"/>
      <c r="H227" s="8"/>
      <c r="I227" s="15">
        <f t="shared" si="15"/>
        <v>45985.235994065719</v>
      </c>
    </row>
    <row r="228" spans="1:9" x14ac:dyDescent="0.2">
      <c r="A228" s="3">
        <v>2021</v>
      </c>
      <c r="B228" s="3">
        <v>18</v>
      </c>
      <c r="C228" s="3">
        <v>226</v>
      </c>
      <c r="D228" s="3" t="s">
        <v>227</v>
      </c>
      <c r="E228" s="3"/>
      <c r="F228" s="8"/>
      <c r="G228" s="8"/>
      <c r="H228" s="8"/>
      <c r="I228" s="15">
        <f t="shared" si="15"/>
        <v>45848.989895760453</v>
      </c>
    </row>
    <row r="229" spans="1:9" x14ac:dyDescent="0.2">
      <c r="A229" s="3">
        <v>2021</v>
      </c>
      <c r="B229" s="3">
        <v>19</v>
      </c>
      <c r="C229" s="3">
        <v>227</v>
      </c>
      <c r="D229" s="3" t="s">
        <v>228</v>
      </c>
      <c r="E229" s="3"/>
      <c r="F229" s="8"/>
      <c r="G229" s="8"/>
      <c r="H229" s="8"/>
      <c r="I229" s="15">
        <f t="shared" si="15"/>
        <v>45655.447882750042</v>
      </c>
    </row>
    <row r="230" spans="1:9" x14ac:dyDescent="0.2">
      <c r="A230" s="3">
        <v>2021</v>
      </c>
      <c r="B230" s="3">
        <v>20</v>
      </c>
      <c r="C230" s="3">
        <v>228</v>
      </c>
      <c r="D230" s="3" t="s">
        <v>229</v>
      </c>
      <c r="E230" s="3"/>
      <c r="F230" s="8"/>
      <c r="G230" s="8"/>
      <c r="H230" s="8"/>
      <c r="I230" s="15">
        <f t="shared" si="15"/>
        <v>45406.829205715643</v>
      </c>
    </row>
    <row r="231" spans="1:9" x14ac:dyDescent="0.2">
      <c r="A231" s="3">
        <v>2021</v>
      </c>
      <c r="B231" s="3">
        <v>21</v>
      </c>
      <c r="C231" s="3">
        <v>229</v>
      </c>
      <c r="D231" s="3" t="s">
        <v>230</v>
      </c>
      <c r="E231" s="3"/>
      <c r="F231" s="8"/>
      <c r="G231" s="8"/>
      <c r="H231" s="8"/>
      <c r="I231" s="15">
        <f t="shared" si="15"/>
        <v>45105.878061191223</v>
      </c>
    </row>
    <row r="232" spans="1:9" x14ac:dyDescent="0.2">
      <c r="A232" s="3">
        <v>2021</v>
      </c>
      <c r="B232" s="3">
        <v>22</v>
      </c>
      <c r="C232" s="3">
        <v>230</v>
      </c>
      <c r="D232" s="3" t="s">
        <v>231</v>
      </c>
      <c r="E232" s="3"/>
      <c r="F232" s="8"/>
      <c r="G232" s="8"/>
      <c r="H232" s="8"/>
      <c r="I232" s="15">
        <f t="shared" si="15"/>
        <v>44755.837436119822</v>
      </c>
    </row>
    <row r="233" spans="1:9" x14ac:dyDescent="0.2">
      <c r="A233" s="3">
        <v>2021</v>
      </c>
      <c r="B233" s="3">
        <v>23</v>
      </c>
      <c r="C233" s="3">
        <v>231</v>
      </c>
      <c r="D233" s="3" t="s">
        <v>232</v>
      </c>
      <c r="E233" s="3"/>
      <c r="F233" s="8"/>
      <c r="G233" s="8"/>
      <c r="H233" s="8"/>
      <c r="I233" s="15">
        <f t="shared" si="15"/>
        <v>44360.418198346248</v>
      </c>
    </row>
    <row r="234" spans="1:9" x14ac:dyDescent="0.2">
      <c r="A234" s="3">
        <v>2021</v>
      </c>
      <c r="B234" s="3">
        <v>24</v>
      </c>
      <c r="C234" s="3">
        <v>232</v>
      </c>
      <c r="D234" s="3" t="s">
        <v>233</v>
      </c>
      <c r="E234" s="3"/>
      <c r="F234" s="8"/>
      <c r="G234" s="8"/>
      <c r="H234" s="8"/>
      <c r="I234" s="15">
        <f t="shared" si="15"/>
        <v>43923.763727650628</v>
      </c>
    </row>
    <row r="235" spans="1:9" x14ac:dyDescent="0.2">
      <c r="A235" s="3">
        <v>2021</v>
      </c>
      <c r="B235" s="3">
        <v>25</v>
      </c>
      <c r="C235" s="3">
        <v>233</v>
      </c>
      <c r="D235" s="3" t="s">
        <v>234</v>
      </c>
      <c r="E235" s="3"/>
      <c r="F235" s="8"/>
      <c r="G235" s="8"/>
      <c r="H235" s="8"/>
      <c r="I235" s="15">
        <f t="shared" si="15"/>
        <v>43450.410424430673</v>
      </c>
    </row>
    <row r="236" spans="1:9" x14ac:dyDescent="0.2">
      <c r="A236" s="3">
        <v>2021</v>
      </c>
      <c r="B236" s="3">
        <v>26</v>
      </c>
      <c r="C236" s="3">
        <v>234</v>
      </c>
      <c r="D236" s="3" t="s">
        <v>235</v>
      </c>
      <c r="E236" s="3"/>
      <c r="F236" s="8"/>
      <c r="G236" s="8"/>
      <c r="H236" s="8"/>
      <c r="I236" s="15">
        <f t="shared" si="15"/>
        <v>42945.244472432139</v>
      </c>
    </row>
    <row r="237" spans="1:9" x14ac:dyDescent="0.2">
      <c r="A237" s="3">
        <v>2021</v>
      </c>
      <c r="B237" s="3">
        <v>27</v>
      </c>
      <c r="C237" s="3">
        <v>235</v>
      </c>
      <c r="D237" s="3" t="s">
        <v>236</v>
      </c>
      <c r="E237" s="3"/>
      <c r="F237" s="8"/>
      <c r="G237" s="8"/>
      <c r="H237" s="8"/>
      <c r="I237" s="15">
        <f t="shared" si="15"/>
        <v>42413.455267629375</v>
      </c>
    </row>
    <row r="238" spans="1:9" x14ac:dyDescent="0.2">
      <c r="A238" s="3">
        <v>2021</v>
      </c>
      <c r="B238" s="3">
        <v>28</v>
      </c>
      <c r="C238" s="3">
        <v>236</v>
      </c>
      <c r="D238" s="3" t="s">
        <v>237</v>
      </c>
      <c r="E238" s="3"/>
      <c r="F238" s="8"/>
      <c r="G238" s="8"/>
      <c r="H238" s="8"/>
      <c r="I238" s="15">
        <f t="shared" si="15"/>
        <v>41860.485957134289</v>
      </c>
    </row>
    <row r="239" spans="1:9" x14ac:dyDescent="0.2">
      <c r="A239" s="3">
        <v>2021</v>
      </c>
      <c r="B239" s="3">
        <v>29</v>
      </c>
      <c r="C239" s="3">
        <v>237</v>
      </c>
      <c r="D239" s="3" t="s">
        <v>238</v>
      </c>
      <c r="E239" s="3"/>
      <c r="F239" s="8"/>
      <c r="G239" s="8"/>
      <c r="H239" s="8"/>
      <c r="I239" s="15">
        <f t="shared" si="15"/>
        <v>41291.981559556356</v>
      </c>
    </row>
    <row r="240" spans="1:9" x14ac:dyDescent="0.2">
      <c r="A240" s="3">
        <v>2021</v>
      </c>
      <c r="B240" s="3">
        <v>30</v>
      </c>
      <c r="C240" s="3">
        <v>238</v>
      </c>
      <c r="D240" s="3" t="s">
        <v>239</v>
      </c>
      <c r="E240" s="3"/>
      <c r="F240" s="8"/>
      <c r="G240" s="8"/>
      <c r="H240" s="8"/>
      <c r="I240" s="15">
        <f t="shared" si="15"/>
        <v>40713.735161287987</v>
      </c>
    </row>
    <row r="241" spans="1:9" x14ac:dyDescent="0.2">
      <c r="A241" s="3">
        <v>2021</v>
      </c>
      <c r="B241" s="3">
        <v>31</v>
      </c>
      <c r="C241" s="3">
        <v>239</v>
      </c>
      <c r="D241" s="3" t="s">
        <v>240</v>
      </c>
      <c r="E241" s="3"/>
      <c r="F241" s="8"/>
      <c r="G241" s="8"/>
      <c r="H241" s="8"/>
      <c r="I241" s="15">
        <f t="shared" si="15"/>
        <v>40131.632701528761</v>
      </c>
    </row>
    <row r="242" spans="1:9" x14ac:dyDescent="0.2">
      <c r="A242" s="3">
        <v>2021</v>
      </c>
      <c r="B242" s="3">
        <v>32</v>
      </c>
      <c r="C242" s="3">
        <v>240</v>
      </c>
      <c r="D242" s="3" t="s">
        <v>241</v>
      </c>
      <c r="E242" s="3"/>
      <c r="F242" s="8"/>
      <c r="G242" s="8"/>
      <c r="H242" s="8"/>
      <c r="I242" s="15">
        <f t="shared" si="15"/>
        <v>39551.596872312213</v>
      </c>
    </row>
    <row r="243" spans="1:9" x14ac:dyDescent="0.2">
      <c r="A243" s="3">
        <v>2021</v>
      </c>
      <c r="B243" s="3">
        <v>33</v>
      </c>
      <c r="C243" s="3">
        <v>241</v>
      </c>
      <c r="D243" s="3" t="s">
        <v>242</v>
      </c>
      <c r="E243" s="3"/>
      <c r="F243" s="8"/>
      <c r="G243" s="8"/>
      <c r="H243" s="8"/>
      <c r="I243" s="15">
        <f t="shared" si="15"/>
        <v>38979.530668234642</v>
      </c>
    </row>
    <row r="244" spans="1:9" x14ac:dyDescent="0.2">
      <c r="A244" s="3">
        <v>2021</v>
      </c>
      <c r="B244" s="3">
        <v>34</v>
      </c>
      <c r="C244" s="3">
        <v>242</v>
      </c>
      <c r="D244" s="3" t="s">
        <v>243</v>
      </c>
      <c r="E244" s="3"/>
      <c r="F244" s="8"/>
      <c r="G244" s="8"/>
      <c r="H244" s="8"/>
      <c r="I244" s="15">
        <f t="shared" si="15"/>
        <v>38421.261123923767</v>
      </c>
    </row>
    <row r="245" spans="1:9" x14ac:dyDescent="0.2">
      <c r="A245" s="3">
        <v>2021</v>
      </c>
      <c r="B245" s="3">
        <v>35</v>
      </c>
      <c r="C245" s="3">
        <v>243</v>
      </c>
      <c r="D245" s="3" t="s">
        <v>244</v>
      </c>
      <c r="E245" s="3"/>
      <c r="F245" s="8"/>
      <c r="G245" s="8"/>
      <c r="H245" s="8"/>
      <c r="I245" s="15">
        <f t="shared" si="15"/>
        <v>37882.483775496075</v>
      </c>
    </row>
    <row r="246" spans="1:9" x14ac:dyDescent="0.2">
      <c r="A246" s="3">
        <v>2021</v>
      </c>
      <c r="B246" s="3">
        <v>36</v>
      </c>
      <c r="C246" s="3">
        <v>244</v>
      </c>
      <c r="D246" s="3" t="s">
        <v>245</v>
      </c>
      <c r="E246" s="3"/>
      <c r="F246" s="8"/>
      <c r="G246" s="8"/>
      <c r="H246" s="8"/>
      <c r="I246" s="15">
        <f t="shared" si="15"/>
        <v>37368.708375350485</v>
      </c>
    </row>
    <row r="247" spans="1:9" x14ac:dyDescent="0.2">
      <c r="A247" s="3">
        <v>2021</v>
      </c>
      <c r="B247" s="3">
        <v>37</v>
      </c>
      <c r="C247" s="3">
        <v>245</v>
      </c>
      <c r="D247" s="3" t="s">
        <v>246</v>
      </c>
      <c r="E247" s="3"/>
      <c r="F247" s="8"/>
      <c r="G247" s="8"/>
      <c r="H247" s="8"/>
      <c r="I247" s="15">
        <f t="shared" si="15"/>
        <v>36885.206377701092</v>
      </c>
    </row>
    <row r="248" spans="1:9" x14ac:dyDescent="0.2">
      <c r="A248" s="3">
        <v>2021</v>
      </c>
      <c r="B248" s="3">
        <v>38</v>
      </c>
      <c r="C248" s="3">
        <v>246</v>
      </c>
      <c r="D248" s="3" t="s">
        <v>247</v>
      </c>
      <c r="E248" s="3"/>
      <c r="F248" s="8"/>
      <c r="G248" s="8"/>
      <c r="H248" s="8"/>
      <c r="I248" s="15">
        <f t="shared" si="15"/>
        <v>36436.960695373826</v>
      </c>
    </row>
    <row r="249" spans="1:9" x14ac:dyDescent="0.2">
      <c r="A249" s="3">
        <v>2021</v>
      </c>
      <c r="B249" s="3">
        <v>39</v>
      </c>
      <c r="C249" s="3">
        <v>247</v>
      </c>
      <c r="D249" s="3" t="s">
        <v>248</v>
      </c>
      <c r="E249" s="3"/>
      <c r="F249" s="8"/>
      <c r="G249" s="8"/>
      <c r="H249" s="8"/>
      <c r="I249" s="15">
        <f t="shared" si="15"/>
        <v>36028.618206744417</v>
      </c>
    </row>
    <row r="250" spans="1:9" x14ac:dyDescent="0.2">
      <c r="A250" s="3">
        <v>2021</v>
      </c>
      <c r="B250" s="3">
        <v>40</v>
      </c>
      <c r="C250" s="3">
        <v>248</v>
      </c>
      <c r="D250" s="3" t="s">
        <v>249</v>
      </c>
      <c r="E250" s="3"/>
      <c r="F250" s="8"/>
      <c r="G250" s="8"/>
      <c r="H250" s="8"/>
      <c r="I250" s="15">
        <f t="shared" si="15"/>
        <v>35664.44546548272</v>
      </c>
    </row>
    <row r="251" spans="1:9" x14ac:dyDescent="0.2">
      <c r="A251" s="3">
        <v>2021</v>
      </c>
      <c r="B251" s="3">
        <v>41</v>
      </c>
      <c r="C251" s="3">
        <v>249</v>
      </c>
      <c r="D251" s="3" t="s">
        <v>250</v>
      </c>
      <c r="E251" s="3"/>
      <c r="F251" s="8"/>
      <c r="G251" s="8"/>
      <c r="H251" s="8"/>
      <c r="I251" s="15">
        <f t="shared" si="15"/>
        <v>35348.288035241974</v>
      </c>
    </row>
    <row r="252" spans="1:9" x14ac:dyDescent="0.2">
      <c r="A252" s="3">
        <v>2021</v>
      </c>
      <c r="B252" s="3">
        <v>42</v>
      </c>
      <c r="C252" s="3">
        <v>250</v>
      </c>
      <c r="D252" s="3" t="s">
        <v>251</v>
      </c>
      <c r="E252" s="3"/>
      <c r="F252" s="8"/>
      <c r="G252" s="8"/>
      <c r="H252" s="8"/>
      <c r="I252" s="15">
        <f t="shared" si="15"/>
        <v>35083.533836881703</v>
      </c>
    </row>
    <row r="253" spans="1:9" x14ac:dyDescent="0.2">
      <c r="A253" s="3">
        <v>2021</v>
      </c>
      <c r="B253" s="3">
        <v>43</v>
      </c>
      <c r="C253" s="3">
        <v>251</v>
      </c>
      <c r="D253" s="3" t="s">
        <v>252</v>
      </c>
      <c r="E253" s="3"/>
      <c r="F253" s="8"/>
      <c r="G253" s="8"/>
      <c r="H253" s="8"/>
      <c r="I253" s="15">
        <f t="shared" si="15"/>
        <v>34873.080857568508</v>
      </c>
    </row>
    <row r="254" spans="1:9" x14ac:dyDescent="0.2">
      <c r="A254" s="3">
        <v>2021</v>
      </c>
      <c r="B254" s="3">
        <v>44</v>
      </c>
      <c r="C254" s="3">
        <v>252</v>
      </c>
      <c r="D254" s="3" t="s">
        <v>253</v>
      </c>
      <c r="E254" s="3"/>
      <c r="F254" s="8"/>
      <c r="G254" s="8"/>
      <c r="H254" s="8"/>
      <c r="I254" s="15">
        <f t="shared" si="15"/>
        <v>34719.309529525388</v>
      </c>
    </row>
    <row r="255" spans="1:9" x14ac:dyDescent="0.2">
      <c r="A255" s="3">
        <v>2021</v>
      </c>
      <c r="B255" s="3">
        <v>45</v>
      </c>
      <c r="C255" s="3">
        <v>253</v>
      </c>
      <c r="D255" s="3" t="s">
        <v>254</v>
      </c>
      <c r="E255" s="3"/>
      <c r="F255" s="8"/>
      <c r="G255" s="8"/>
      <c r="H255" s="8"/>
      <c r="I255" s="15">
        <f t="shared" si="15"/>
        <v>34624.060041692785</v>
      </c>
    </row>
    <row r="256" spans="1:9" x14ac:dyDescent="0.2">
      <c r="A256" s="3">
        <v>2021</v>
      </c>
      <c r="B256" s="3">
        <v>46</v>
      </c>
      <c r="C256" s="3">
        <v>254</v>
      </c>
      <c r="D256" s="3" t="s">
        <v>255</v>
      </c>
      <c r="E256" s="3"/>
      <c r="F256" s="8"/>
      <c r="G256" s="8"/>
      <c r="H256" s="8"/>
      <c r="I256" s="15">
        <f t="shared" si="15"/>
        <v>34588.614800547999</v>
      </c>
    </row>
    <row r="257" spans="1:9" x14ac:dyDescent="0.2">
      <c r="A257" s="3">
        <v>2021</v>
      </c>
      <c r="B257" s="3">
        <v>47</v>
      </c>
      <c r="C257" s="3">
        <v>255</v>
      </c>
      <c r="D257" s="3" t="s">
        <v>256</v>
      </c>
      <c r="E257" s="3"/>
      <c r="F257" s="8"/>
      <c r="G257" s="8"/>
      <c r="H257" s="8"/>
      <c r="I257" s="15">
        <f t="shared" si="15"/>
        <v>34613.686207252365</v>
      </c>
    </row>
    <row r="258" spans="1:9" x14ac:dyDescent="0.2">
      <c r="A258" s="3">
        <v>2021</v>
      </c>
      <c r="B258" s="3">
        <v>48</v>
      </c>
      <c r="C258" s="3">
        <v>256</v>
      </c>
      <c r="D258" s="3" t="s">
        <v>257</v>
      </c>
      <c r="E258" s="3"/>
      <c r="F258" s="8"/>
      <c r="G258" s="8"/>
      <c r="H258" s="8"/>
      <c r="I258" s="15">
        <f t="shared" ref="I258:I262" si="16">L$4*$C258+L$5+L$6*SIN(L$7*$C258+L$8)</f>
        <v>34699.409867624214</v>
      </c>
    </row>
    <row r="259" spans="1:9" x14ac:dyDescent="0.2">
      <c r="A259" s="3">
        <v>2021</v>
      </c>
      <c r="B259" s="3">
        <v>49</v>
      </c>
      <c r="C259" s="3">
        <v>257</v>
      </c>
      <c r="D259" s="3" t="s">
        <v>258</v>
      </c>
      <c r="E259" s="3"/>
      <c r="F259" s="8"/>
      <c r="G259" s="8"/>
      <c r="H259" s="8"/>
      <c r="I259" s="15">
        <f t="shared" si="16"/>
        <v>34845.343299654822</v>
      </c>
    </row>
    <row r="260" spans="1:9" x14ac:dyDescent="0.2">
      <c r="A260" s="3">
        <v>2021</v>
      </c>
      <c r="B260" s="3">
        <v>50</v>
      </c>
      <c r="C260" s="3">
        <v>258</v>
      </c>
      <c r="D260" s="3" t="s">
        <v>259</v>
      </c>
      <c r="E260" s="3"/>
      <c r="F260" s="8"/>
      <c r="G260" s="8"/>
      <c r="H260" s="8"/>
      <c r="I260" s="15">
        <f t="shared" si="16"/>
        <v>35050.470150886082</v>
      </c>
    </row>
    <row r="261" spans="1:9" x14ac:dyDescent="0.2">
      <c r="A261" s="3">
        <v>2021</v>
      </c>
      <c r="B261" s="3">
        <v>51</v>
      </c>
      <c r="C261" s="3">
        <v>259</v>
      </c>
      <c r="D261" s="3" t="s">
        <v>260</v>
      </c>
      <c r="E261" s="3"/>
      <c r="F261" s="8"/>
      <c r="G261" s="8"/>
      <c r="H261" s="8"/>
      <c r="I261" s="15">
        <f t="shared" si="16"/>
        <v>35313.209885453471</v>
      </c>
    </row>
    <row r="262" spans="1:9" x14ac:dyDescent="0.2">
      <c r="A262" s="3">
        <v>2021</v>
      </c>
      <c r="B262" s="3">
        <v>52</v>
      </c>
      <c r="C262" s="3">
        <v>260</v>
      </c>
      <c r="D262" s="3" t="s">
        <v>261</v>
      </c>
      <c r="E262" s="3"/>
      <c r="F262" s="8"/>
      <c r="G262" s="8"/>
      <c r="H262" s="8"/>
      <c r="I262" s="15">
        <f t="shared" si="16"/>
        <v>35631.432848465127</v>
      </c>
    </row>
  </sheetData>
  <mergeCells count="10">
    <mergeCell ref="K21:M21"/>
    <mergeCell ref="O21:P21"/>
    <mergeCell ref="K19:K20"/>
    <mergeCell ref="K16:K18"/>
    <mergeCell ref="M3:Q3"/>
    <mergeCell ref="M4:Q4"/>
    <mergeCell ref="M5:Q5"/>
    <mergeCell ref="M6:Q6"/>
    <mergeCell ref="M7:Q7"/>
    <mergeCell ref="M8:Q8"/>
  </mergeCells>
  <phoneticPr fontId="2" type="noConversion"/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7820-AE41-1C4E-9A5F-6E690D0DE925}">
  <dimension ref="A1:A157"/>
  <sheetViews>
    <sheetView workbookViewId="0"/>
  </sheetViews>
  <sheetFormatPr baseColWidth="10" defaultRowHeight="15" x14ac:dyDescent="0.2"/>
  <sheetData>
    <row r="1" spans="1:1" x14ac:dyDescent="0.2">
      <c r="A1" s="21">
        <f>'Sinusodial Curve Analysis'!I185</f>
        <v>33374.022034505753</v>
      </c>
    </row>
    <row r="2" spans="1:1" x14ac:dyDescent="0.2">
      <c r="A2" s="21">
        <f>'Sinusodial Curve Analysis'!I186</f>
        <v>33025.433190194548</v>
      </c>
    </row>
    <row r="3" spans="1:1" x14ac:dyDescent="0.2">
      <c r="A3" s="21">
        <f>'Sinusodial Curve Analysis'!I187</f>
        <v>32726.04034455357</v>
      </c>
    </row>
    <row r="4" spans="1:1" x14ac:dyDescent="0.2">
      <c r="A4" s="21">
        <f>'Sinusodial Curve Analysis'!I188</f>
        <v>32479.071632091523</v>
      </c>
    </row>
    <row r="5" spans="1:1" x14ac:dyDescent="0.2">
      <c r="A5" s="21">
        <f>'Sinusodial Curve Analysis'!I189</f>
        <v>32287.255523225449</v>
      </c>
    </row>
    <row r="6" spans="1:1" x14ac:dyDescent="0.2">
      <c r="A6" s="21">
        <f>'Sinusodial Curve Analysis'!I190</f>
        <v>32152.794818725459</v>
      </c>
    </row>
    <row r="7" spans="1:1" x14ac:dyDescent="0.2">
      <c r="A7" s="21">
        <f>'Sinusodial Curve Analysis'!I191</f>
        <v>32077.345654413926</v>
      </c>
    </row>
    <row r="8" spans="1:1" x14ac:dyDescent="0.2">
      <c r="A8" s="21">
        <f>'Sinusodial Curve Analysis'!I192</f>
        <v>32062.001716229242</v>
      </c>
    </row>
    <row r="9" spans="1:1" x14ac:dyDescent="0.2">
      <c r="A9" s="21">
        <f>'Sinusodial Curve Analysis'!I193</f>
        <v>32107.283816103201</v>
      </c>
    </row>
    <row r="10" spans="1:1" x14ac:dyDescent="0.2">
      <c r="A10" s="21">
        <f>'Sinusodial Curve Analysis'!I194</f>
        <v>32213.134928006322</v>
      </c>
    </row>
    <row r="11" spans="1:1" x14ac:dyDescent="0.2">
      <c r="A11" s="21">
        <f>'Sinusodial Curve Analysis'!I195</f>
        <v>32378.920731473496</v>
      </c>
    </row>
    <row r="12" spans="1:1" x14ac:dyDescent="0.2">
      <c r="A12" s="21">
        <f>'Sinusodial Curve Analysis'!I196</f>
        <v>32603.435657429389</v>
      </c>
    </row>
    <row r="13" spans="1:1" x14ac:dyDescent="0.2">
      <c r="A13" s="21">
        <f>'Sinusodial Curve Analysis'!I197</f>
        <v>32884.914378689929</v>
      </c>
    </row>
    <row r="14" spans="1:1" x14ac:dyDescent="0.2">
      <c r="A14" s="21">
        <f>'Sinusodial Curve Analysis'!I198</f>
        <v>33221.04863562157</v>
      </c>
    </row>
    <row r="15" spans="1:1" x14ac:dyDescent="0.2">
      <c r="A15" s="21">
        <f>'Sinusodial Curve Analysis'!I199</f>
        <v>33609.009236589984</v>
      </c>
    </row>
    <row r="16" spans="1:1" x14ac:dyDescent="0.2">
      <c r="A16" s="21">
        <f>'Sinusodial Curve Analysis'!I200</f>
        <v>34045.473023507919</v>
      </c>
    </row>
    <row r="17" spans="1:1" x14ac:dyDescent="0.2">
      <c r="A17" s="21">
        <f>'Sinusodial Curve Analysis'!I201</f>
        <v>34526.654545468329</v>
      </c>
    </row>
    <row r="18" spans="1:1" x14ac:dyDescent="0.2">
      <c r="A18" s="21">
        <f>'Sinusodial Curve Analysis'!I202</f>
        <v>35048.342138575885</v>
      </c>
    </row>
    <row r="19" spans="1:1" x14ac:dyDescent="0.2">
      <c r="A19" s="21">
        <f>'Sinusodial Curve Analysis'!I203</f>
        <v>35605.938068093092</v>
      </c>
    </row>
    <row r="20" spans="1:1" x14ac:dyDescent="0.2">
      <c r="A20" s="21">
        <f>'Sinusodial Curve Analysis'!I204</f>
        <v>36194.502350298921</v>
      </c>
    </row>
    <row r="21" spans="1:1" x14ac:dyDescent="0.2">
      <c r="A21" s="21">
        <f>'Sinusodial Curve Analysis'!I205</f>
        <v>36808.799836385573</v>
      </c>
    </row>
    <row r="22" spans="1:1" x14ac:dyDescent="0.2">
      <c r="A22" s="21">
        <f>'Sinusodial Curve Analysis'!I206</f>
        <v>37443.350109628336</v>
      </c>
    </row>
    <row r="23" spans="1:1" x14ac:dyDescent="0.2">
      <c r="A23" s="21">
        <f>'Sinusodial Curve Analysis'!I207</f>
        <v>38092.479720249103</v>
      </c>
    </row>
    <row r="24" spans="1:1" x14ac:dyDescent="0.2">
      <c r="A24" s="21">
        <f>'Sinusodial Curve Analysis'!I208</f>
        <v>38750.376260113633</v>
      </c>
    </row>
    <row r="25" spans="1:1" x14ac:dyDescent="0.2">
      <c r="A25" s="21">
        <f>'Sinusodial Curve Analysis'!I209</f>
        <v>39411.14376186661</v>
      </c>
    </row>
    <row r="26" spans="1:1" x14ac:dyDescent="0.2">
      <c r="A26" s="21">
        <f>'Sinusodial Curve Analysis'!I210</f>
        <v>40068.858894484874</v>
      </c>
    </row>
    <row r="27" spans="1:1" x14ac:dyDescent="0.2">
      <c r="A27" s="21">
        <f>'Sinusodial Curve Analysis'!I211</f>
        <v>40717.627419639015</v>
      </c>
    </row>
    <row r="28" spans="1:1" x14ac:dyDescent="0.2">
      <c r="A28" s="21">
        <f>'Sinusodial Curve Analysis'!I212</f>
        <v>41351.640370767032</v>
      </c>
    </row>
    <row r="29" spans="1:1" x14ac:dyDescent="0.2">
      <c r="A29" s="21">
        <f>'Sinusodial Curve Analysis'!I213</f>
        <v>41965.229419407151</v>
      </c>
    </row>
    <row r="30" spans="1:1" x14ac:dyDescent="0.2">
      <c r="A30" s="21">
        <f>'Sinusodial Curve Analysis'!I214</f>
        <v>42552.920901082718</v>
      </c>
    </row>
    <row r="31" spans="1:1" x14ac:dyDescent="0.2">
      <c r="A31" s="21">
        <f>'Sinusodial Curve Analysis'!I215</f>
        <v>43109.487985808933</v>
      </c>
    </row>
    <row r="32" spans="1:1" x14ac:dyDescent="0.2">
      <c r="A32" s="21">
        <f>'Sinusodial Curve Analysis'!I216</f>
        <v>43630.000495974404</v>
      </c>
    </row>
    <row r="33" spans="1:1" x14ac:dyDescent="0.2">
      <c r="A33" s="21">
        <f>'Sinusodial Curve Analysis'!I217</f>
        <v>44109.871896774057</v>
      </c>
    </row>
    <row r="34" spans="1:1" x14ac:dyDescent="0.2">
      <c r="A34" s="21">
        <f>'Sinusodial Curve Analysis'!I218</f>
        <v>44544.903011319271</v>
      </c>
    </row>
    <row r="35" spans="1:1" x14ac:dyDescent="0.2">
      <c r="A35" s="21">
        <f>'Sinusodial Curve Analysis'!I219</f>
        <v>44931.322043767876</v>
      </c>
    </row>
    <row r="36" spans="1:1" x14ac:dyDescent="0.2">
      <c r="A36" s="21">
        <f>'Sinusodial Curve Analysis'!I220</f>
        <v>45265.820529006742</v>
      </c>
    </row>
    <row r="37" spans="1:1" x14ac:dyDescent="0.2">
      <c r="A37" s="21">
        <f>'Sinusodial Curve Analysis'!I221</f>
        <v>45545.58486624356</v>
      </c>
    </row>
    <row r="38" spans="1:1" x14ac:dyDescent="0.2">
      <c r="A38" s="21">
        <f>'Sinusodial Curve Analysis'!I222</f>
        <v>45768.323135955419</v>
      </c>
    </row>
    <row r="39" spans="1:1" x14ac:dyDescent="0.2">
      <c r="A39" s="21">
        <f>'Sinusodial Curve Analysis'!I223</f>
        <v>45932.286944596883</v>
      </c>
    </row>
    <row r="40" spans="1:1" x14ac:dyDescent="0.2">
      <c r="A40" s="21">
        <f>'Sinusodial Curve Analysis'!I224</f>
        <v>46036.288088861707</v>
      </c>
    </row>
    <row r="41" spans="1:1" x14ac:dyDescent="0.2">
      <c r="A41" s="21">
        <f>'Sinusodial Curve Analysis'!I225</f>
        <v>46079.709880667855</v>
      </c>
    </row>
    <row r="42" spans="1:1" x14ac:dyDescent="0.2">
      <c r="A42" s="21">
        <f>'Sinusodial Curve Analysis'!I226</f>
        <v>46062.513024925487</v>
      </c>
    </row>
    <row r="43" spans="1:1" x14ac:dyDescent="0.2">
      <c r="A43" s="21">
        <f>'Sinusodial Curve Analysis'!I227</f>
        <v>45985.235994065719</v>
      </c>
    </row>
    <row r="44" spans="1:1" x14ac:dyDescent="0.2">
      <c r="A44" s="21">
        <f>'Sinusodial Curve Analysis'!I228</f>
        <v>45848.989895760453</v>
      </c>
    </row>
    <row r="45" spans="1:1" x14ac:dyDescent="0.2">
      <c r="A45" s="21">
        <f>'Sinusodial Curve Analysis'!I229</f>
        <v>45655.447882750042</v>
      </c>
    </row>
    <row r="46" spans="1:1" x14ac:dyDescent="0.2">
      <c r="A46" s="21">
        <f>'Sinusodial Curve Analysis'!I230</f>
        <v>45406.829205715643</v>
      </c>
    </row>
    <row r="47" spans="1:1" x14ac:dyDescent="0.2">
      <c r="A47" s="21">
        <f>'Sinusodial Curve Analysis'!I231</f>
        <v>45105.878061191223</v>
      </c>
    </row>
    <row r="48" spans="1:1" x14ac:dyDescent="0.2">
      <c r="A48" s="21">
        <f>'Sinusodial Curve Analysis'!I232</f>
        <v>44755.837436119822</v>
      </c>
    </row>
    <row r="49" spans="1:1" x14ac:dyDescent="0.2">
      <c r="A49" s="21">
        <f>'Sinusodial Curve Analysis'!I233</f>
        <v>44360.418198346248</v>
      </c>
    </row>
    <row r="50" spans="1:1" x14ac:dyDescent="0.2">
      <c r="A50" s="21">
        <f>'Sinusodial Curve Analysis'!I234</f>
        <v>43923.763727650628</v>
      </c>
    </row>
    <row r="51" spans="1:1" x14ac:dyDescent="0.2">
      <c r="A51" s="21">
        <f>'Sinusodial Curve Analysis'!I235</f>
        <v>43450.410424430673</v>
      </c>
    </row>
    <row r="52" spans="1:1" x14ac:dyDescent="0.2">
      <c r="A52" s="21">
        <f>'Sinusodial Curve Analysis'!I236</f>
        <v>42945.244472432139</v>
      </c>
    </row>
    <row r="53" spans="1:1" x14ac:dyDescent="0.2">
      <c r="A53" s="21">
        <f>'Sinusodial Curve Analysis'!I237</f>
        <v>42413.455267629375</v>
      </c>
    </row>
    <row r="54" spans="1:1" x14ac:dyDescent="0.2">
      <c r="A54" s="21">
        <f>'Sinusodial Curve Analysis'!I238</f>
        <v>41860.485957134289</v>
      </c>
    </row>
    <row r="55" spans="1:1" x14ac:dyDescent="0.2">
      <c r="A55" s="21">
        <f>'Sinusodial Curve Analysis'!I239</f>
        <v>41291.981559556356</v>
      </c>
    </row>
    <row r="56" spans="1:1" x14ac:dyDescent="0.2">
      <c r="A56" s="21">
        <f>'Sinusodial Curve Analysis'!I240</f>
        <v>40713.735161287987</v>
      </c>
    </row>
    <row r="57" spans="1:1" x14ac:dyDescent="0.2">
      <c r="A57" s="21">
        <f>'Sinusodial Curve Analysis'!I241</f>
        <v>40131.632701528761</v>
      </c>
    </row>
    <row r="58" spans="1:1" x14ac:dyDescent="0.2">
      <c r="A58" s="21">
        <f>'Sinusodial Curve Analysis'!I242</f>
        <v>39551.596872312213</v>
      </c>
    </row>
    <row r="59" spans="1:1" x14ac:dyDescent="0.2">
      <c r="A59" s="21">
        <f>'Sinusodial Curve Analysis'!I243</f>
        <v>38979.530668234642</v>
      </c>
    </row>
    <row r="60" spans="1:1" x14ac:dyDescent="0.2">
      <c r="A60" s="21">
        <f>'Sinusodial Curve Analysis'!I244</f>
        <v>38421.261123923767</v>
      </c>
    </row>
    <row r="61" spans="1:1" x14ac:dyDescent="0.2">
      <c r="A61" s="21">
        <f>'Sinusodial Curve Analysis'!I245</f>
        <v>37882.483775496075</v>
      </c>
    </row>
    <row r="62" spans="1:1" x14ac:dyDescent="0.2">
      <c r="A62" s="21">
        <f>'Sinusodial Curve Analysis'!I246</f>
        <v>37368.708375350485</v>
      </c>
    </row>
    <row r="63" spans="1:1" x14ac:dyDescent="0.2">
      <c r="A63" s="21">
        <f>'Sinusodial Curve Analysis'!I247</f>
        <v>36885.206377701092</v>
      </c>
    </row>
    <row r="64" spans="1:1" x14ac:dyDescent="0.2">
      <c r="A64" s="21">
        <f>'Sinusodial Curve Analysis'!I248</f>
        <v>36436.960695373826</v>
      </c>
    </row>
    <row r="65" spans="1:1" x14ac:dyDescent="0.2">
      <c r="A65" s="21">
        <f>'Sinusodial Curve Analysis'!I249</f>
        <v>36028.618206744417</v>
      </c>
    </row>
    <row r="66" spans="1:1" x14ac:dyDescent="0.2">
      <c r="A66" s="21">
        <f>'Sinusodial Curve Analysis'!I250</f>
        <v>35664.44546548272</v>
      </c>
    </row>
    <row r="67" spans="1:1" x14ac:dyDescent="0.2">
      <c r="A67" s="21">
        <f>'Sinusodial Curve Analysis'!I251</f>
        <v>35348.288035241974</v>
      </c>
    </row>
    <row r="68" spans="1:1" x14ac:dyDescent="0.2">
      <c r="A68" s="21">
        <f>'Sinusodial Curve Analysis'!I252</f>
        <v>35083.533836881703</v>
      </c>
    </row>
    <row r="69" spans="1:1" x14ac:dyDescent="0.2">
      <c r="A69" s="21">
        <f>'Sinusodial Curve Analysis'!I253</f>
        <v>34873.080857568508</v>
      </c>
    </row>
    <row r="70" spans="1:1" x14ac:dyDescent="0.2">
      <c r="A70" s="21">
        <f>'Sinusodial Curve Analysis'!I254</f>
        <v>34719.309529525388</v>
      </c>
    </row>
    <row r="71" spans="1:1" x14ac:dyDescent="0.2">
      <c r="A71" s="21">
        <f>'Sinusodial Curve Analysis'!I255</f>
        <v>34624.060041692785</v>
      </c>
    </row>
    <row r="72" spans="1:1" x14ac:dyDescent="0.2">
      <c r="A72" s="21">
        <f>'Sinusodial Curve Analysis'!I256</f>
        <v>34588.614800547999</v>
      </c>
    </row>
    <row r="73" spans="1:1" x14ac:dyDescent="0.2">
      <c r="A73" s="21">
        <f>'Sinusodial Curve Analysis'!I257</f>
        <v>34613.686207252365</v>
      </c>
    </row>
    <row r="74" spans="1:1" x14ac:dyDescent="0.2">
      <c r="A74" s="21">
        <f>'Sinusodial Curve Analysis'!I258</f>
        <v>34699.409867624214</v>
      </c>
    </row>
    <row r="75" spans="1:1" x14ac:dyDescent="0.2">
      <c r="A75" s="21">
        <f>'Sinusodial Curve Analysis'!I259</f>
        <v>34845.343299654822</v>
      </c>
    </row>
    <row r="76" spans="1:1" x14ac:dyDescent="0.2">
      <c r="A76" s="21">
        <f>'Sinusodial Curve Analysis'!I260</f>
        <v>35050.470150886082</v>
      </c>
    </row>
    <row r="77" spans="1:1" x14ac:dyDescent="0.2">
      <c r="A77" s="21">
        <f>'Sinusodial Curve Analysis'!I261</f>
        <v>35313.209885453471</v>
      </c>
    </row>
    <row r="78" spans="1:1" x14ac:dyDescent="0.2">
      <c r="A78" s="21">
        <f>'Sinusodial Curve Analysis'!I262</f>
        <v>35631.432848465127</v>
      </c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Sinusodial Curve Analysis</vt:lpstr>
      <vt:lpstr>Export to Forecast_Sin.csv </vt:lpstr>
      <vt:lpstr>Historical Demand Graph</vt:lpstr>
      <vt:lpstr>Seasonality Analysis Graph</vt:lpstr>
      <vt:lpstr>Sinusoidal Curve-Fitting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htetaung</dc:creator>
  <cp:keywords/>
  <dc:description/>
  <cp:lastModifiedBy>Kasikrit Chantharuang</cp:lastModifiedBy>
  <cp:revision/>
  <dcterms:created xsi:type="dcterms:W3CDTF">2022-01-04T05:43:47Z</dcterms:created>
  <dcterms:modified xsi:type="dcterms:W3CDTF">2022-02-20T11:03:51Z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2022-01-14T07:24:57Z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59141e55-c8f7-47c1-a44b-ab24acc2fd40</vt:lpwstr>
  </property>
  <property fmtid="{D5CDD505-2E9C-101B-9397-08002B2CF9AE}" pid="8" name="MSIP_Label_37874100-6000-43b6-a204-2d77792600b9_ContentBits">
    <vt:lpwstr>3</vt:lpwstr>
  </property>
</Properties>
</file>