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Intimex\Bieu mau chuan 2016\DIEU CHINH\KTTH-DIEU CHINH_11102016\"/>
    </mc:Choice>
  </mc:AlternateContent>
  <bookViews>
    <workbookView xWindow="0" yWindow="0" windowWidth="20490" windowHeight="7755"/>
  </bookViews>
  <sheets>
    <sheet name="Bao cao" sheetId="16" r:id="rId1"/>
    <sheet name="~         " sheetId="13" state="hidden" r:id="rId2"/>
  </sheets>
  <definedNames>
    <definedName name="\T" localSheetId="1">#REF!</definedName>
    <definedName name="__Count" localSheetId="1">7</definedName>
    <definedName name="_1" localSheetId="1">#N/A</definedName>
    <definedName name="_1000A01" localSheetId="1">#N/A</definedName>
    <definedName name="_11ÑÔN_GIAÙ" localSheetId="1">#REF!</definedName>
    <definedName name="_13SOÁ_CTÖØ" localSheetId="1">#REF!</definedName>
    <definedName name="_15SOÁ_LÖÔÏNG" localSheetId="1">#REF!</definedName>
    <definedName name="_18TEÂN_HAØNG">#REF!</definedName>
    <definedName name="_19TEÂN_KHAÙCH_HAØ" localSheetId="1">#REF!</definedName>
    <definedName name="_1BA3250">#REF!</definedName>
    <definedName name="_1BA400P">#REF!</definedName>
    <definedName name="_1CAP001">#REF!</definedName>
    <definedName name="_1CAP011">#REF!</definedName>
    <definedName name="_1CAP012">#REF!</definedName>
    <definedName name="_1CDHT03">#REF!</definedName>
    <definedName name="_1CHANG2">#REF!</definedName>
    <definedName name="_1DADOI1">#REF!</definedName>
    <definedName name="_1DAU002">#REF!</definedName>
    <definedName name="_1DDAY03">#REF!</definedName>
    <definedName name="_1DDTT01">#REF!</definedName>
    <definedName name="_1FCO101">#REF!</definedName>
    <definedName name="_1GIA101">#REF!</definedName>
    <definedName name="_1LA1001">#REF!</definedName>
    <definedName name="_1MCCBO2">#REF!</definedName>
    <definedName name="_1PKCAP1">#REF!</definedName>
    <definedName name="_1PKIEN2">#REF!</definedName>
    <definedName name="_1PKTT01">#REF!</definedName>
    <definedName name="_1TCD101">#REF!</definedName>
    <definedName name="_1TCD201">#REF!</definedName>
    <definedName name="_1TCD203">#REF!</definedName>
    <definedName name="_1TD2001">#REF!</definedName>
    <definedName name="_1TIHT01">#REF!</definedName>
    <definedName name="_1TIHT06">#REF!</definedName>
    <definedName name="_1TIHT07">#REF!</definedName>
    <definedName name="_1TRU121">#REF!</definedName>
    <definedName name="_2" localSheetId="1">#N/A</definedName>
    <definedName name="_21THAØNH_TIEÀN" localSheetId="1">#REF!</definedName>
    <definedName name="_23TRÒ_GIAÙ" localSheetId="1">#REF!</definedName>
    <definedName name="_25TRÒ_GIAÙ__VAT" localSheetId="1">#REF!</definedName>
    <definedName name="_2BLA100">#REF!</definedName>
    <definedName name="_2CHANG1">#REF!</definedName>
    <definedName name="_2CHANG2">#REF!</definedName>
    <definedName name="_2DADOI1">#REF!</definedName>
    <definedName name="_2DAL201">#REF!</definedName>
    <definedName name="_2KD0222">#REF!</definedName>
    <definedName name="_2TD2001">#REF!</definedName>
    <definedName name="_3BLXMD">#REF!</definedName>
    <definedName name="_3BOAG01">#REF!</definedName>
    <definedName name="_3COSSE1">#REF!</definedName>
    <definedName name="_3CTKHAC">#REF!</definedName>
    <definedName name="_3DMINO1">#REF!</definedName>
    <definedName name="_3DMINO2">#REF!</definedName>
    <definedName name="_3DUPSSS">#REF!</definedName>
    <definedName name="_3HTTR01">#REF!</definedName>
    <definedName name="_3HTTR02">#REF!</definedName>
    <definedName name="_3HTTR03">#REF!</definedName>
    <definedName name="_3HTTR04">#REF!</definedName>
    <definedName name="_3HTTR05">#REF!</definedName>
    <definedName name="_3PKDOM1">#REF!</definedName>
    <definedName name="_3PKDOM2">#REF!</definedName>
    <definedName name="_3TRU122">#REF!</definedName>
    <definedName name="_3TU0609">#REF!</definedName>
    <definedName name="_430.001">#REF!</definedName>
    <definedName name="_4CNT240">#REF!</definedName>
    <definedName name="_4CTL240">#REF!</definedName>
    <definedName name="_4FCO100">#REF!</definedName>
    <definedName name="_4HDCTT4">#REF!</definedName>
    <definedName name="_4HNCTT4">#REF!</definedName>
    <definedName name="_4LBCO01">#REF!</definedName>
    <definedName name="_5080591">#REF!</definedName>
    <definedName name="_7MAÕ_HAØNG" localSheetId="1">#REF!</definedName>
    <definedName name="_9MAÕ_SOÁ_THUEÁ" localSheetId="1">#REF!</definedName>
    <definedName name="_CON1" localSheetId="1">#REF!</definedName>
    <definedName name="_CON2" localSheetId="1">#REF!</definedName>
    <definedName name="_Count" localSheetId="1">2</definedName>
    <definedName name="_cuc2" localSheetId="1" hidden="1">{"'Sheet1'!$L$16"}</definedName>
    <definedName name="_cuc2" localSheetId="0" hidden="1">{"'Sheet1'!$L$16"}</definedName>
    <definedName name="_ddn400">#REF!</definedName>
    <definedName name="_ddn600">#REF!</definedName>
    <definedName name="_E99999" localSheetId="1">#REF!</definedName>
    <definedName name="_Fill" localSheetId="1" hidden="1">#REF!</definedName>
    <definedName name="_hrd123">#REF!</definedName>
    <definedName name="_Key1" localSheetId="1" hidden="1">#REF!</definedName>
    <definedName name="_Key2" localSheetId="1" hidden="1">#REF!</definedName>
    <definedName name="_lap1" localSheetId="1">#REF!</definedName>
    <definedName name="_lap2" localSheetId="1">#REF!</definedName>
    <definedName name="_MAC12">#REF!</definedName>
    <definedName name="_MAC46">#REF!</definedName>
    <definedName name="_NCL100">#REF!</definedName>
    <definedName name="_NCL200">#REF!</definedName>
    <definedName name="_NCL250">#REF!</definedName>
    <definedName name="_NET2">#REF!</definedName>
    <definedName name="_nin190">#REF!</definedName>
    <definedName name="_Order1" hidden="1">255</definedName>
    <definedName name="_Order2" hidden="1">255</definedName>
    <definedName name="_sc1">#REF!</definedName>
    <definedName name="_SC2">#REF!</definedName>
    <definedName name="_sc3">#REF!</definedName>
    <definedName name="_SN3">#REF!</definedName>
    <definedName name="_Sort" localSheetId="1" hidden="1">#REF!</definedName>
    <definedName name="_T02" localSheetId="1">{"Book1"}</definedName>
    <definedName name="_T02" localSheetId="0">{"Book1"}</definedName>
    <definedName name="_TB1">#REF!</definedName>
    <definedName name="_TL1">#REF!</definedName>
    <definedName name="_TL2">#REF!</definedName>
    <definedName name="_TL3">#REF!</definedName>
    <definedName name="_TLA120">#REF!</definedName>
    <definedName name="_TLA35">#REF!</definedName>
    <definedName name="_TLA50">#REF!</definedName>
    <definedName name="_TLA70">#REF!</definedName>
    <definedName name="_TLA95">#REF!</definedName>
    <definedName name="_VL100">#REF!</definedName>
    <definedName name="_VL200">#REF!</definedName>
    <definedName name="_VL250">#REF!</definedName>
    <definedName name="A01_" localSheetId="1">#N/A</definedName>
    <definedName name="A01AC" localSheetId="1">#N/A</definedName>
    <definedName name="A01CAT" localSheetId="1">#N/A</definedName>
    <definedName name="A01CODE" localSheetId="1">#N/A</definedName>
    <definedName name="A01DATA" localSheetId="1">#N/A</definedName>
    <definedName name="A01MI" localSheetId="1">#N/A</definedName>
    <definedName name="A01TO" localSheetId="1">#N/A</definedName>
    <definedName name="a277Print_Titles">#REF!</definedName>
    <definedName name="A35_">#REF!</definedName>
    <definedName name="A50_">#REF!</definedName>
    <definedName name="A70_">#REF!</definedName>
    <definedName name="A95_">#REF!</definedName>
    <definedName name="AA" localSheetId="1">#REF!</definedName>
    <definedName name="AC35_">#REF!</definedName>
    <definedName name="AC50_">#REF!</definedName>
    <definedName name="AC70_">#REF!</definedName>
    <definedName name="AC95_">#REF!</definedName>
    <definedName name="Address" localSheetId="1">#REF!</definedName>
    <definedName name="All_Item" localSheetId="1">#REF!</definedName>
    <definedName name="ALPIN" localSheetId="1">#N/A</definedName>
    <definedName name="ALPJYOU" localSheetId="1">#N/A</definedName>
    <definedName name="ALPTOI" localSheetId="1">#N/A</definedName>
    <definedName name="anduongvuongusd2">#REF!</definedName>
    <definedName name="b_240">#REF!</definedName>
    <definedName name="b_280">#REF!</definedName>
    <definedName name="b_320">#REF!</definedName>
    <definedName name="B_tinh">#REF!</definedName>
    <definedName name="bachdangusd1">#REF!</definedName>
    <definedName name="bachdangusd2">#REF!</definedName>
    <definedName name="Bang_cly" localSheetId="1">#REF!</definedName>
    <definedName name="Bang_CVC" localSheetId="1">#REF!</definedName>
    <definedName name="bang_gia" localSheetId="1">#REF!</definedName>
    <definedName name="Bang_travl" localSheetId="1">#REF!</definedName>
    <definedName name="BarData" localSheetId="1">#REF!</definedName>
    <definedName name="baybaytamanguyenkiemusd2">#REF!</definedName>
    <definedName name="BB" localSheetId="1">#REF!</definedName>
    <definedName name="blkh1">#REF!</definedName>
    <definedName name="BLOCK1" localSheetId="1">#REF!</definedName>
    <definedName name="BLOCK2" localSheetId="1">#REF!</definedName>
    <definedName name="BLOCK3" localSheetId="1">#REF!</definedName>
    <definedName name="BookName" localSheetId="1">"BC Thang 01 - P KTTH.xls"</definedName>
    <definedName name="BOQ" localSheetId="1">#REF!</definedName>
    <definedName name="BVCISUMMARY" localSheetId="1">#REF!</definedName>
    <definedName name="cap" localSheetId="1">#REF!</definedName>
    <definedName name="cap0.7" localSheetId="1">#REF!</definedName>
    <definedName name="Category_All" localSheetId="1">#REF!</definedName>
    <definedName name="CATIN" localSheetId="1">#N/A</definedName>
    <definedName name="CATJYOU" localSheetId="1">#N/A</definedName>
    <definedName name="CATREC" localSheetId="1">#N/A</definedName>
    <definedName name="CATSYU" localSheetId="1">#N/A</definedName>
    <definedName name="CDD">#REF!</definedName>
    <definedName name="CDDD">#REF!</definedName>
    <definedName name="CDDD1P">#REF!</definedName>
    <definedName name="CDDD1PHA">#REF!</definedName>
    <definedName name="CDDD3PHA">#REF!</definedName>
    <definedName name="Cdnum">#REF!</definedName>
    <definedName name="City" localSheetId="1">#REF!</definedName>
    <definedName name="CL" localSheetId="1">#REF!</definedName>
    <definedName name="CLVC35">#REF!</definedName>
    <definedName name="CLVCTB">#REF!</definedName>
    <definedName name="CLVL">#REF!</definedName>
    <definedName name="Co" localSheetId="1">#REF!</definedName>
    <definedName name="Code" localSheetId="1" hidden="1">#REF!</definedName>
    <definedName name="CÖÏ_LY_VAÄN_CHUYEÅN">#REF!</definedName>
    <definedName name="COMMON" localSheetId="1">#REF!</definedName>
    <definedName name="Company" localSheetId="1">#REF!</definedName>
    <definedName name="CON_EQP_COS" localSheetId="1">#REF!</definedName>
    <definedName name="CON_EQP_COST" localSheetId="1">#REF!</definedName>
    <definedName name="Cong_HM_DTCT" localSheetId="1">#REF!</definedName>
    <definedName name="Cong_M_DTCT" localSheetId="1">#REF!</definedName>
    <definedName name="Cong_NC_DTCT" localSheetId="1">#REF!</definedName>
    <definedName name="Cong_VL_DTCT" localSheetId="1">#REF!</definedName>
    <definedName name="conghoausd2">#REF!</definedName>
    <definedName name="CONST_EQ" localSheetId="1">#REF!</definedName>
    <definedName name="Country" localSheetId="1">#REF!</definedName>
    <definedName name="COVER" localSheetId="1">#REF!</definedName>
    <definedName name="CPVC100">#REF!</definedName>
    <definedName name="CPVC35">#REF!</definedName>
    <definedName name="CPVCDN">#REF!</definedName>
    <definedName name="CRD">#REF!</definedName>
    <definedName name="CRITINST" localSheetId="1">#REF!</definedName>
    <definedName name="CRITPURC" localSheetId="1">#REF!</definedName>
    <definedName name="CS">#REF!</definedName>
    <definedName name="CS_10" localSheetId="1">#REF!</definedName>
    <definedName name="CS_100" localSheetId="1">#REF!</definedName>
    <definedName name="CS_10S" localSheetId="1">#REF!</definedName>
    <definedName name="CS_120" localSheetId="1">#REF!</definedName>
    <definedName name="CS_140" localSheetId="1">#REF!</definedName>
    <definedName name="CS_160" localSheetId="1">#REF!</definedName>
    <definedName name="CS_20" localSheetId="1">#REF!</definedName>
    <definedName name="CS_30" localSheetId="1">#REF!</definedName>
    <definedName name="CS_40" localSheetId="1">#REF!</definedName>
    <definedName name="CS_40S" localSheetId="1">#REF!</definedName>
    <definedName name="CS_5S" localSheetId="1">#REF!</definedName>
    <definedName name="CS_60" localSheetId="1">#REF!</definedName>
    <definedName name="CS_80" localSheetId="1">#REF!</definedName>
    <definedName name="CS_80S" localSheetId="1">#REF!</definedName>
    <definedName name="CS_STD" localSheetId="1">#REF!</definedName>
    <definedName name="CS_XS" localSheetId="1">#REF!</definedName>
    <definedName name="CS_XXS" localSheetId="1">#REF!</definedName>
    <definedName name="csddg1p">#REF!</definedName>
    <definedName name="csddt1p">#REF!</definedName>
    <definedName name="csht3p">#REF!</definedName>
    <definedName name="ctdn9697" localSheetId="1">#REF!</definedName>
    <definedName name="ctiep" localSheetId="1">#REF!</definedName>
    <definedName name="cuc" localSheetId="1" hidden="1">{#N/A,#N/A,FALSE,"Chi tiÆt"}</definedName>
    <definedName name="cuc" localSheetId="0" hidden="1">{#N/A,#N/A,FALSE,"Chi tiÆt"}</definedName>
    <definedName name="CURRENCY" localSheetId="1">#REF!</definedName>
    <definedName name="D_7101A_B" localSheetId="1">#REF!</definedName>
    <definedName name="data" localSheetId="1">#REF!</definedName>
    <definedName name="DATA_DATA2_List" localSheetId="1">#REF!</definedName>
    <definedName name="data1" localSheetId="1" hidden="1">#REF!</definedName>
    <definedName name="Data11" localSheetId="1">#REF!</definedName>
    <definedName name="data2" localSheetId="1" hidden="1">#REF!</definedName>
    <definedName name="data3" localSheetId="1" hidden="1">#REF!</definedName>
    <definedName name="Data41" localSheetId="1">#REF!</definedName>
    <definedName name="_xlnm.Database" localSheetId="1">#REF!</definedName>
    <definedName name="_xlnm.Database">#REF!</definedName>
    <definedName name="DATATKDT">#REF!</definedName>
    <definedName name="DAY" localSheetId="1">'~         '!DAY</definedName>
    <definedName name="DDAY" localSheetId="1">#REF!</definedName>
    <definedName name="den_bu" localSheetId="1">#REF!</definedName>
    <definedName name="DGCTI592" localSheetId="1">#REF!</definedName>
    <definedName name="DGTV">#REF!</definedName>
    <definedName name="dgvl">#REF!</definedName>
    <definedName name="DGVT">#REF!</definedName>
    <definedName name="Discount" localSheetId="1" hidden="1">#REF!</definedName>
    <definedName name="display_area_2" localSheetId="1" hidden="1">#REF!</definedName>
    <definedName name="DM" localSheetId="1">#REF!</definedName>
    <definedName name="dobt" localSheetId="1">#REF!</definedName>
    <definedName name="Document_array" localSheetId="1">{"Book1"}</definedName>
    <definedName name="Document_array" localSheetId="0">{"Book1"}</definedName>
    <definedName name="DS1p1vc">#REF!</definedName>
    <definedName name="ds1pnc">#REF!</definedName>
    <definedName name="ds1pvl">#REF!</definedName>
    <definedName name="ds3pctnc">#REF!</definedName>
    <definedName name="ds3pctvc">#REF!</definedName>
    <definedName name="ds3pctvl">#REF!</definedName>
    <definedName name="DSPK1p1nc">#REF!</definedName>
    <definedName name="DSPK1p1vl">#REF!</definedName>
    <definedName name="DSPK1pnc">#REF!</definedName>
    <definedName name="DSPK1pvl">#REF!</definedName>
    <definedName name="DSTD_Clear" localSheetId="1">'~         '!DSTD_Clear</definedName>
    <definedName name="DSUMDATA" localSheetId="1">#REF!</definedName>
    <definedName name="dtdt">#REF!</definedName>
    <definedName name="duong3thang2usd1">#REF!</definedName>
    <definedName name="Email" localSheetId="1">#REF!</definedName>
    <definedName name="End_1" localSheetId="1">#REF!</definedName>
    <definedName name="End_10" localSheetId="1">#REF!</definedName>
    <definedName name="End_11" localSheetId="1">#REF!</definedName>
    <definedName name="End_12" localSheetId="1">#REF!</definedName>
    <definedName name="End_13" localSheetId="1">#REF!</definedName>
    <definedName name="End_2" localSheetId="1">#REF!</definedName>
    <definedName name="End_3" localSheetId="1">#REF!</definedName>
    <definedName name="End_4" localSheetId="1">#REF!</definedName>
    <definedName name="End_5" localSheetId="1">#REF!</definedName>
    <definedName name="End_6" localSheetId="1">#REF!</definedName>
    <definedName name="End_7" localSheetId="1">#REF!</definedName>
    <definedName name="End_8" localSheetId="1">#REF!</definedName>
    <definedName name="End_9" localSheetId="1">#REF!</definedName>
    <definedName name="FACTOR" localSheetId="1">#REF!</definedName>
    <definedName name="Fax" localSheetId="1">#REF!</definedName>
    <definedName name="FCode" localSheetId="1" hidden="1">#REF!</definedName>
    <definedName name="Gia_CT">#REF!</definedName>
    <definedName name="gia_tien" localSheetId="1">#REF!</definedName>
    <definedName name="gia_tien_BTN" localSheetId="1">#REF!</definedName>
    <definedName name="GIAVLIEUTN">#REF!</definedName>
    <definedName name="Giocong">#REF!</definedName>
    <definedName name="gl3p">#REF!</definedName>
    <definedName name="GTXL" localSheetId="1">#REF!</definedName>
    <definedName name="h" localSheetId="1" hidden="1">{"'Sheet1'!$L$16"}</definedName>
    <definedName name="h" localSheetId="0" hidden="1">{"'Sheet1'!$L$16"}</definedName>
    <definedName name="H_THUCTT">#REF!</definedName>
    <definedName name="hai" localSheetId="1">'~         '!$A$1</definedName>
    <definedName name="haihm" localSheetId="1">'~         '!$C$1</definedName>
    <definedName name="Heä_soá_laép_xaø_H">1.7</definedName>
    <definedName name="heä_soá_sình_laày">#REF!</definedName>
    <definedName name="HHTT">#REF!</definedName>
    <definedName name="HiddenRows" localSheetId="1" hidden="1">#REF!</definedName>
    <definedName name="hien" localSheetId="1">#REF!</definedName>
    <definedName name="HIEU" localSheetId="1" hidden="1">{"'Sheet1'!$L$16"}</definedName>
    <definedName name="HIEU" localSheetId="0" hidden="1">{"'Sheet1'!$L$16"}</definedName>
    <definedName name="hoangdieuusd1">#REF!</definedName>
    <definedName name="hoangdieuusd2">#REF!</definedName>
    <definedName name="HOME_MANP" localSheetId="1">#REF!</definedName>
    <definedName name="HOMEOFFICE_COST" localSheetId="1">#REF!</definedName>
    <definedName name="hongbangusd2">#REF!</definedName>
    <definedName name="hoten" localSheetId="1">#REF!</definedName>
    <definedName name="Hoü_vaì_tãn" localSheetId="1">#REF!</definedName>
    <definedName name="hovanhueusd2">#REF!</definedName>
    <definedName name="HSCT3">0.1</definedName>
    <definedName name="hsdc">#REF!</definedName>
    <definedName name="hsdc1">#REF!</definedName>
    <definedName name="HSDN">2.5</definedName>
    <definedName name="HSHH">#REF!</definedName>
    <definedName name="HSHHUT">#REF!</definedName>
    <definedName name="hsk">#REF!</definedName>
    <definedName name="HSKK35">#REF!</definedName>
    <definedName name="HSLX">#REF!</definedName>
    <definedName name="HSLXH">1.7</definedName>
    <definedName name="HSLXP">#REF!</definedName>
    <definedName name="HSVC1">#REF!</definedName>
    <definedName name="HSVC2">#REF!</definedName>
    <definedName name="HSVC3">#REF!</definedName>
    <definedName name="HT">#REF!</definedName>
    <definedName name="HTHH">#REF!</definedName>
    <definedName name="HTML_CodePage" hidden="1">950</definedName>
    <definedName name="HTML_Control" localSheetId="1" hidden="1">{"'Sheet1'!$L$16"}</definedName>
    <definedName name="HTML_Control" localSheetId="0" hidden="1">{"'Sheet1'!$L$16"}</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TNC">#REF!</definedName>
    <definedName name="HTVL">#REF!</definedName>
    <definedName name="huy" localSheetId="1" hidden="1">{"'Sheet1'!$L$16"}</definedName>
    <definedName name="huy" localSheetId="0" hidden="1">{"'Sheet1'!$L$16"}</definedName>
    <definedName name="huyquangtrungusd2">#REF!</definedName>
    <definedName name="I" localSheetId="1">#REF!</definedName>
    <definedName name="iCount" localSheetId="1">3</definedName>
    <definedName name="IDLAB_COST" localSheetId="1">#REF!</definedName>
    <definedName name="IND_LAB" localSheetId="1">#REF!</definedName>
    <definedName name="INDMANP" localSheetId="1">#REF!</definedName>
    <definedName name="j356C8" localSheetId="1">#REF!</definedName>
    <definedName name="jkljk" localSheetId="1" hidden="1">{"'Sheet1'!$L$16"}</definedName>
    <definedName name="jkljk" localSheetId="0" hidden="1">{"'Sheet1'!$L$16"}</definedName>
    <definedName name="K" localSheetId="1">#REF!</definedName>
    <definedName name="kcong" localSheetId="1">#REF!</definedName>
    <definedName name="khanhcmtamusd1">#REF!</definedName>
    <definedName name="khanhcmtamusd2">#REF!</definedName>
    <definedName name="kl_ME">#REF!</definedName>
    <definedName name="KLTHDN">#REF!</definedName>
    <definedName name="KLVANKHUON">#REF!</definedName>
    <definedName name="kp1ph">#REF!</definedName>
    <definedName name="KSTK">#REF!</definedName>
    <definedName name="KVC" localSheetId="1">#REF!</definedName>
    <definedName name="L" localSheetId="1">#REF!</definedName>
    <definedName name="lan" localSheetId="1" hidden="1">{#N/A,#N/A,TRUE,"BT M200 da 10x20"}</definedName>
    <definedName name="lan" localSheetId="0" hidden="1">{#N/A,#N/A,TRUE,"BT M200 da 10x20"}</definedName>
    <definedName name="ledaihanhusd2">#REF!</definedName>
    <definedName name="list" localSheetId="1">#REF!</definedName>
    <definedName name="Lmk">#REF!</definedName>
    <definedName name="LN">#REF!</definedName>
    <definedName name="Loai_TD">#REF!</definedName>
    <definedName name="loancmttamusd1">#REF!</definedName>
    <definedName name="loancmttamusd2">#REF!</definedName>
    <definedName name="lVC" localSheetId="1">#REF!</definedName>
    <definedName name="m" localSheetId="1">#REF!</definedName>
    <definedName name="M12aavl">#REF!</definedName>
    <definedName name="M12ba3p">#REF!</definedName>
    <definedName name="M12bb1p">#REF!</definedName>
    <definedName name="M14bb1p">#REF!</definedName>
    <definedName name="M8a">#REF!</definedName>
    <definedName name="M8aa">#REF!</definedName>
    <definedName name="m8aanc">#REF!</definedName>
    <definedName name="m8aavl">#REF!</definedName>
    <definedName name="ma" localSheetId="1">#REF!</definedName>
    <definedName name="Ma3pvl">#REF!</definedName>
    <definedName name="Maa3pnc">#REF!</definedName>
    <definedName name="Maa3pvl">#REF!</definedName>
    <definedName name="Macro2">#REF!</definedName>
    <definedName name="Macro3">#REF!</definedName>
    <definedName name="MAJ_CON_EQP" localSheetId="1">#REF!</definedName>
    <definedName name="MAVLTHDN">#REF!</definedName>
    <definedName name="Mba1p">#REF!</definedName>
    <definedName name="Mba3p">#REF!</definedName>
    <definedName name="Mbb3p">#REF!</definedName>
    <definedName name="MG_A" localSheetId="1">#REF!</definedName>
    <definedName name="MSCT">#REF!</definedName>
    <definedName name="MTMAC12">#REF!</definedName>
    <definedName name="mtram">#REF!</definedName>
    <definedName name="mungcmttamusd1">#REF!</definedName>
    <definedName name="mungcmttamusd2">#REF!</definedName>
    <definedName name="n">#REF!</definedName>
    <definedName name="n1pig">#REF!</definedName>
    <definedName name="N1pIGnc">#REF!</definedName>
    <definedName name="N1pIGvc">#REF!</definedName>
    <definedName name="N1pIGvl">#REF!</definedName>
    <definedName name="n1pind">#REF!</definedName>
    <definedName name="N1pINDnc">#REF!</definedName>
    <definedName name="N1pINDvc">#REF!</definedName>
    <definedName name="N1pINDvl">#REF!</definedName>
    <definedName name="n1ping">#REF!</definedName>
    <definedName name="N1pINGvc">#REF!</definedName>
    <definedName name="n1pint">#REF!</definedName>
    <definedName name="Name" localSheetId="1">#REF!</definedName>
    <definedName name="namkykhoinghiausd2">#REF!</definedName>
    <definedName name="nc">#REF!</definedName>
    <definedName name="nc3p">#REF!</definedName>
    <definedName name="NCBD100">#REF!</definedName>
    <definedName name="NCBD200">#REF!</definedName>
    <definedName name="NCBD250">#REF!</definedName>
    <definedName name="NCcap0.7" localSheetId="1">#REF!</definedName>
    <definedName name="NCcap1" localSheetId="1">#REF!</definedName>
    <definedName name="nctram">#REF!</definedName>
    <definedName name="NCVC100">#REF!</definedName>
    <definedName name="NCVC200">#REF!</definedName>
    <definedName name="NCVC250">#REF!</definedName>
    <definedName name="NCVC3P">#REF!</definedName>
    <definedName name="NET" localSheetId="1">#REF!</definedName>
    <definedName name="NET_ANA" localSheetId="1">#REF!</definedName>
    <definedName name="NET_ANA_2">#REF!</definedName>
    <definedName name="NGAØY" localSheetId="1">#REF!</definedName>
    <definedName name="ngaylamviecchuanketoan">#REF!</definedName>
    <definedName name="ngaylamviecchuanletan">#REF!</definedName>
    <definedName name="nguyenkiemgovapusd1">#REF!</definedName>
    <definedName name="nguyenkiemgovapusd2">#REF!</definedName>
    <definedName name="nguyentatthanhusd1">#REF!</definedName>
    <definedName name="nguyentatthanhusd2">#REF!</definedName>
    <definedName name="nguyenxiusd1">#REF!</definedName>
    <definedName name="NH" localSheetId="1">#REF!</definedName>
    <definedName name="NHAÂN_COÂNG" localSheetId="1">#N/A</definedName>
    <definedName name="Nhapsolieu" localSheetId="1">#REF!</definedName>
    <definedName name="NHot" localSheetId="1">#REF!</definedName>
    <definedName name="nig1p">#REF!</definedName>
    <definedName name="nig3p">#REF!</definedName>
    <definedName name="NIGnc">#REF!</definedName>
    <definedName name="nignc1p">#REF!</definedName>
    <definedName name="NIGvc">#REF!</definedName>
    <definedName name="NIGvl">#REF!</definedName>
    <definedName name="nigvl1p">#REF!</definedName>
    <definedName name="nin">#REF!</definedName>
    <definedName name="nin1903p">#REF!</definedName>
    <definedName name="nin3p">#REF!</definedName>
    <definedName name="nind">#REF!</definedName>
    <definedName name="nind1p">#REF!</definedName>
    <definedName name="nind3p">#REF!</definedName>
    <definedName name="NINDnc">#REF!</definedName>
    <definedName name="nindnc1p">#REF!</definedName>
    <definedName name="NINDvc">#REF!</definedName>
    <definedName name="NINDvl">#REF!</definedName>
    <definedName name="nindvl1p">#REF!</definedName>
    <definedName name="ning1p">#REF!</definedName>
    <definedName name="ningnc1p">#REF!</definedName>
    <definedName name="ningvl1p">#REF!</definedName>
    <definedName name="NINnc">#REF!</definedName>
    <definedName name="nint1p">#REF!</definedName>
    <definedName name="nintnc1p">#REF!</definedName>
    <definedName name="nintvl1p">#REF!</definedName>
    <definedName name="NINvc">#REF!</definedName>
    <definedName name="NINvl">#REF!</definedName>
    <definedName name="nl">#REF!</definedName>
    <definedName name="nl1p">#REF!</definedName>
    <definedName name="nl3p">#REF!</definedName>
    <definedName name="nlht">#REF!</definedName>
    <definedName name="NLTK1p">#REF!</definedName>
    <definedName name="nn">#REF!</definedName>
    <definedName name="nn1p">#REF!</definedName>
    <definedName name="nn3p">#REF!</definedName>
    <definedName name="No" localSheetId="1">#REF!</definedName>
    <definedName name="nsl" localSheetId="1">#REF!</definedName>
    <definedName name="OrderTable" localSheetId="1" hidden="1">#REF!</definedName>
    <definedName name="Phanbothue">#REF!</definedName>
    <definedName name="phandangluuusd">#REF!</definedName>
    <definedName name="phandangluuusd1">#REF!</definedName>
    <definedName name="Phone" localSheetId="1">#REF!</definedName>
    <definedName name="phu_luc_vua" localSheetId="1">#REF!</definedName>
    <definedName name="PRICE" localSheetId="1">#REF!</definedName>
    <definedName name="PRICE1" localSheetId="1">#REF!</definedName>
    <definedName name="_xlnm.Print_Area" localSheetId="1">#REF!</definedName>
    <definedName name="_xlnm.Print_Area" localSheetId="0">'Bao cao'!$A$2:$T$552</definedName>
    <definedName name="_xlnm.Print_Area">#REF!</definedName>
    <definedName name="_xlnm.Print_Titles" localSheetId="1">#N/A</definedName>
    <definedName name="_xlnm.Print_Titles">#REF!</definedName>
    <definedName name="Print_Titles_MI" localSheetId="1">#REF!</definedName>
    <definedName name="PRINTA" localSheetId="1">#REF!</definedName>
    <definedName name="PRINTB" localSheetId="1">#REF!</definedName>
    <definedName name="PRINTC" localSheetId="1">#REF!</definedName>
    <definedName name="ProdForm" localSheetId="1" hidden="1">#REF!</definedName>
    <definedName name="Product" localSheetId="1" hidden="1">#REF!</definedName>
    <definedName name="PROPOSAL" localSheetId="1">#REF!</definedName>
    <definedName name="PT_Duong" localSheetId="1">#REF!</definedName>
    <definedName name="ptdg" localSheetId="1">#REF!</definedName>
    <definedName name="PTDG_cau" localSheetId="1">#REF!</definedName>
    <definedName name="PtichDTL" localSheetId="1">'~         '!PtichDTL</definedName>
    <definedName name="ra11p">#REF!</definedName>
    <definedName name="ra13p">#REF!</definedName>
    <definedName name="rack1">#REF!</definedName>
    <definedName name="rack2">#REF!</definedName>
    <definedName name="rack3">#REF!</definedName>
    <definedName name="rack4">#REF!</definedName>
    <definedName name="rate">14000</definedName>
    <definedName name="RCArea" localSheetId="1" hidden="1">#REF!</definedName>
    <definedName name="_xlnm.Recorder">#REF!</definedName>
    <definedName name="RECOUT" localSheetId="1">#N/A</definedName>
    <definedName name="RFP003A" localSheetId="1">#REF!</definedName>
    <definedName name="RFP003B" localSheetId="1">#REF!</definedName>
    <definedName name="RFP003C" localSheetId="1">#REF!</definedName>
    <definedName name="RFP003D" localSheetId="1">#REF!</definedName>
    <definedName name="RFP003E" localSheetId="1">#REF!</definedName>
    <definedName name="RFP003F" localSheetId="1">#REF!</definedName>
    <definedName name="SCH" localSheetId="1">#REF!</definedName>
    <definedName name="sd3p">#REF!</definedName>
    <definedName name="SDMONG">#REF!</definedName>
    <definedName name="Sheet1" localSheetId="1">#REF!</definedName>
    <definedName name="SheetName" localSheetId="1">"[BC Thang 01 - P KTTH.xls]Sheet1"</definedName>
    <definedName name="sht3p">#REF!</definedName>
    <definedName name="SIZE" localSheetId="1">#REF!</definedName>
    <definedName name="SL_CRS">#REF!</definedName>
    <definedName name="SL_CS">#REF!</definedName>
    <definedName name="SL_DD">#REF!</definedName>
    <definedName name="soc3p">#REF!</definedName>
    <definedName name="solieu">#REF!</definedName>
    <definedName name="songaylamviecchuan">#REF!</definedName>
    <definedName name="SORT" localSheetId="1">#REF!</definedName>
    <definedName name="SPEC" localSheetId="1">#REF!</definedName>
    <definedName name="SpecialPrice" localSheetId="1" hidden="1">#REF!</definedName>
    <definedName name="SPECSUMMARY" localSheetId="1">#REF!</definedName>
    <definedName name="st3p">#REF!</definedName>
    <definedName name="Start_1" localSheetId="1">#REF!</definedName>
    <definedName name="Start_10" localSheetId="1">#REF!</definedName>
    <definedName name="Start_11" localSheetId="1">#REF!</definedName>
    <definedName name="Start_12" localSheetId="1">#REF!</definedName>
    <definedName name="Start_13" localSheetId="1">#REF!</definedName>
    <definedName name="Start_2" localSheetId="1">#REF!</definedName>
    <definedName name="Start_3" localSheetId="1">#REF!</definedName>
    <definedName name="Start_4" localSheetId="1">#REF!</definedName>
    <definedName name="Start_5" localSheetId="1">#REF!</definedName>
    <definedName name="Start_6" localSheetId="1">#REF!</definedName>
    <definedName name="Start_7" localSheetId="1">#REF!</definedName>
    <definedName name="Start_8" localSheetId="1">#REF!</definedName>
    <definedName name="Start_9" localSheetId="1">#REF!</definedName>
    <definedName name="State" localSheetId="1">#REF!</definedName>
    <definedName name="SUMMARY" localSheetId="1">#REF!</definedName>
    <definedName name="T" localSheetId="1">#REF!</definedName>
    <definedName name="T02_DANH_MUC_CONG_VIEC">#REF!</definedName>
    <definedName name="T03_BANG_GIA_VAT_LIEU">#REF!</definedName>
    <definedName name="T09_DINH_MUC_DU_TOAN">#REF!</definedName>
    <definedName name="t101p">#REF!</definedName>
    <definedName name="t103p">#REF!</definedName>
    <definedName name="t10m">#REF!</definedName>
    <definedName name="t10nc1p">#REF!</definedName>
    <definedName name="t10vl1p">#REF!</definedName>
    <definedName name="t121p">#REF!</definedName>
    <definedName name="t123p">#REF!</definedName>
    <definedName name="T12nc">#REF!</definedName>
    <definedName name="t12nc3p">#REF!</definedName>
    <definedName name="T12vc">#REF!</definedName>
    <definedName name="T12vl">#REF!</definedName>
    <definedName name="t141p">#REF!</definedName>
    <definedName name="t143p">#REF!</definedName>
    <definedName name="t7m">#REF!</definedName>
    <definedName name="t8m">#REF!</definedName>
    <definedName name="TAM" localSheetId="1">'~         '!TAM</definedName>
    <definedName name="TAMTINH" localSheetId="1">#REF!</definedName>
    <definedName name="TaxXL">5%</definedName>
    <definedName name="tb">#REF!</definedName>
    <definedName name="tbl_ProdInfo" localSheetId="1" hidden="1">#REF!</definedName>
    <definedName name="TBXD">#REF!</definedName>
    <definedName name="TC">#REF!</definedName>
    <definedName name="TC_NHANH1">#REF!</definedName>
    <definedName name="td">#REF!</definedName>
    <definedName name="TD12vl">#REF!</definedName>
    <definedName name="TD1p1nc">#REF!</definedName>
    <definedName name="td1p1vc">#REF!</definedName>
    <definedName name="TD1p1vl">#REF!</definedName>
    <definedName name="td3p">#REF!</definedName>
    <definedName name="TDctnc">#REF!</definedName>
    <definedName name="TDctvc">#REF!</definedName>
    <definedName name="TDctvl">#REF!</definedName>
    <definedName name="tdnc1p">#REF!</definedName>
    <definedName name="tdtr2cnc">#REF!</definedName>
    <definedName name="tdtr2cvl">#REF!</definedName>
    <definedName name="tdvl1p">#REF!</definedName>
    <definedName name="TENCT">#REF!</definedName>
    <definedName name="TG" localSheetId="1">#REF!</definedName>
    <definedName name="thht">#REF!</definedName>
    <definedName name="thkp3">#REF!</definedName>
    <definedName name="thongnhatusd1">#REF!</definedName>
    <definedName name="THT">#REF!</definedName>
    <definedName name="thtt">#REF!</definedName>
    <definedName name="Tien" localSheetId="1">#REF!</definedName>
    <definedName name="TLAC120">#REF!</definedName>
    <definedName name="TLAC35">#REF!</definedName>
    <definedName name="TLAC50">#REF!</definedName>
    <definedName name="TLAC70">#REF!</definedName>
    <definedName name="TLAC95">#REF!</definedName>
    <definedName name="Tle" localSheetId="1">#REF!</definedName>
    <definedName name="tluong" localSheetId="1">#REF!</definedName>
    <definedName name="TM" localSheetId="1">#N/A</definedName>
    <definedName name="tohienthanhusd2">#REF!</definedName>
    <definedName name="TONGDUTOAN">#REF!</definedName>
    <definedName name="TOP" localSheetId="1">#REF!</definedName>
    <definedName name="total" localSheetId="1">#REF!</definedName>
    <definedName name="totald" localSheetId="1">#REF!</definedName>
    <definedName name="TPLRP" localSheetId="1">#REF!</definedName>
    <definedName name="Tra_DM_su_dung" localSheetId="1">#REF!</definedName>
    <definedName name="Tra_don_gia_KS" localSheetId="1">#REF!</definedName>
    <definedName name="Tra_DTCT" localSheetId="1">#REF!</definedName>
    <definedName name="Tra_tim_hang_mucPT_trung" localSheetId="1">#REF!</definedName>
    <definedName name="Tra_TL" localSheetId="1">#REF!</definedName>
    <definedName name="Tra_ty_le2" localSheetId="1">#REF!</definedName>
    <definedName name="Tra_ty_le3" localSheetId="1">#REF!</definedName>
    <definedName name="Tra_ty_le4" localSheetId="1">#REF!</definedName>
    <definedName name="Tra_ty_le5" localSheetId="1">#REF!</definedName>
    <definedName name="TRADE2" localSheetId="1">#REF!</definedName>
    <definedName name="TRAM" localSheetId="1">#REF!</definedName>
    <definedName name="trongquangtrungusd2">#REF!</definedName>
    <definedName name="truongchinhusd1">#REF!</definedName>
    <definedName name="truongchinhusd2">#REF!</definedName>
    <definedName name="TT_1P">#REF!</definedName>
    <definedName name="TT_3p">#REF!</definedName>
    <definedName name="ttbt" localSheetId="1">#REF!</definedName>
    <definedName name="tthi" localSheetId="1">#REF!</definedName>
    <definedName name="tungthienvuongusd1">#REF!</definedName>
    <definedName name="tv75nc">#REF!</definedName>
    <definedName name="tv75vl">#REF!</definedName>
    <definedName name="TXL" localSheetId="1">'~         '!TXL</definedName>
    <definedName name="ty_le" localSheetId="1">#REF!</definedName>
    <definedName name="ty_le_BTN" localSheetId="1">#REF!</definedName>
    <definedName name="Ty_le1" localSheetId="1">#REF!</definedName>
    <definedName name="tyût" localSheetId="1" hidden="1">{#N/A,#N/A,FALSE,"Chi tiÆt"}</definedName>
    <definedName name="tyût" localSheetId="0" hidden="1">{#N/A,#N/A,FALSE,"Chi tiÆt"}</definedName>
    <definedName name="Value0">#REF!</definedName>
    <definedName name="Value1">#REF!</definedName>
    <definedName name="Value10">#REF!</definedName>
    <definedName name="Value11">#REF!</definedName>
    <definedName name="Value12">#REF!</definedName>
    <definedName name="Value13">#REF!</definedName>
    <definedName name="Value14">#REF!</definedName>
    <definedName name="Value15">#REF!</definedName>
    <definedName name="Value16">#REF!</definedName>
    <definedName name="Value17">#REF!</definedName>
    <definedName name="Value18">#REF!</definedName>
    <definedName name="Value19">#REF!</definedName>
    <definedName name="Value2">#REF!</definedName>
    <definedName name="Value20">#REF!</definedName>
    <definedName name="Value21">#REF!</definedName>
    <definedName name="Value22">#REF!</definedName>
    <definedName name="Value23">#REF!</definedName>
    <definedName name="Value24">#REF!</definedName>
    <definedName name="Value25">#REF!</definedName>
    <definedName name="Value26">#REF!</definedName>
    <definedName name="Value27">#REF!</definedName>
    <definedName name="Value28">#REF!</definedName>
    <definedName name="Value29">#REF!</definedName>
    <definedName name="Value3">#REF!</definedName>
    <definedName name="Value30">#REF!</definedName>
    <definedName name="Value31">#REF!</definedName>
    <definedName name="Value32">#REF!</definedName>
    <definedName name="Value33">#REF!</definedName>
    <definedName name="Value34">#REF!</definedName>
    <definedName name="Value35">#REF!</definedName>
    <definedName name="Value36">#REF!</definedName>
    <definedName name="Value37">#REF!</definedName>
    <definedName name="Value38">#REF!</definedName>
    <definedName name="Value39">#REF!</definedName>
    <definedName name="Value4">#REF!</definedName>
    <definedName name="Value40">#REF!</definedName>
    <definedName name="Value41">#REF!</definedName>
    <definedName name="Value42">#REF!</definedName>
    <definedName name="Value43">#REF!</definedName>
    <definedName name="Value44">#REF!</definedName>
    <definedName name="Value45">#REF!</definedName>
    <definedName name="Value46">#REF!</definedName>
    <definedName name="Value47">#REF!</definedName>
    <definedName name="Value48">#REF!</definedName>
    <definedName name="Value49">#REF!</definedName>
    <definedName name="Value5">#REF!</definedName>
    <definedName name="Value50">#REF!</definedName>
    <definedName name="Value51">#REF!</definedName>
    <definedName name="Value52">#REF!</definedName>
    <definedName name="Value53">#REF!</definedName>
    <definedName name="Value54">#REF!</definedName>
    <definedName name="Value55">#REF!</definedName>
    <definedName name="Value6">#REF!</definedName>
    <definedName name="Value7">#REF!</definedName>
    <definedName name="Value8">#REF!</definedName>
    <definedName name="Value9">#REF!</definedName>
    <definedName name="VARIINST" localSheetId="1">#REF!</definedName>
    <definedName name="VARIPURC" localSheetId="1">#REF!</definedName>
    <definedName name="vbtchongnuocm300">#REF!</definedName>
    <definedName name="vbtm150">#REF!</definedName>
    <definedName name="vbtm300">#REF!</definedName>
    <definedName name="vbtm400">#REF!</definedName>
    <definedName name="VC">#REF!</definedName>
    <definedName name="vccot" localSheetId="1">#REF!</definedName>
    <definedName name="vctb" localSheetId="1">#REF!</definedName>
    <definedName name="VCVBT2">#REF!</definedName>
    <definedName name="vd3p">#REF!</definedName>
    <definedName name="vkcauthang">#REF!</definedName>
    <definedName name="vksan">#REF!</definedName>
    <definedName name="vl">#REF!</definedName>
    <definedName name="vl3p">#REF!</definedName>
    <definedName name="Vlcap0.7" localSheetId="1">#REF!</definedName>
    <definedName name="VLcap1" localSheetId="1">#REF!</definedName>
    <definedName name="vldn400">#REF!</definedName>
    <definedName name="vldn600">#REF!</definedName>
    <definedName name="vltram">#REF!</definedName>
    <definedName name="vr3p">#REF!</definedName>
    <definedName name="VT">#REF!</definedName>
    <definedName name="vuv" localSheetId="1">#N/A</definedName>
    <definedName name="W" localSheetId="1">#REF!</definedName>
    <definedName name="wrn.chi._.tiÆt." localSheetId="1" hidden="1">{#N/A,#N/A,FALSE,"Chi tiÆt"}</definedName>
    <definedName name="wrn.chi._.tiÆt." localSheetId="0" hidden="1">{#N/A,#N/A,FALSE,"Chi tiÆt"}</definedName>
    <definedName name="wrn.vd." localSheetId="1" hidden="1">{#N/A,#N/A,TRUE,"BT M200 da 10x20"}</definedName>
    <definedName name="wrn.vd." localSheetId="0" hidden="1">{#N/A,#N/A,TRUE,"BT M200 da 10x20"}</definedName>
    <definedName name="X" localSheetId="1">#REF!</definedName>
    <definedName name="X1pINDnc">#REF!</definedName>
    <definedName name="X1pINDvc">#REF!</definedName>
    <definedName name="X1pINDvl">#REF!</definedName>
    <definedName name="x1ping">#REF!</definedName>
    <definedName name="X1pINGnc">#REF!</definedName>
    <definedName name="X1pINGvc">#REF!</definedName>
    <definedName name="X1pINGvl">#REF!</definedName>
    <definedName name="x1pint">#REF!</definedName>
    <definedName name="XCCT">0.5</definedName>
    <definedName name="xfco">#REF!</definedName>
    <definedName name="xfco3p">#REF!</definedName>
    <definedName name="xfcotnc">#REF!</definedName>
    <definedName name="xfcotvl">#REF!</definedName>
    <definedName name="xh" localSheetId="1">#REF!</definedName>
    <definedName name="xig">#REF!</definedName>
    <definedName name="xig1">#REF!</definedName>
    <definedName name="xig1p">#REF!</definedName>
    <definedName name="xig3p">#REF!</definedName>
    <definedName name="XIGnc">#REF!</definedName>
    <definedName name="XIGvc">#REF!</definedName>
    <definedName name="XIGvl">#REF!</definedName>
    <definedName name="xin">#REF!</definedName>
    <definedName name="xin190">#REF!</definedName>
    <definedName name="xin1903p">#REF!</definedName>
    <definedName name="xin3p">#REF!</definedName>
    <definedName name="xind">#REF!</definedName>
    <definedName name="xind1p">#REF!</definedName>
    <definedName name="xind3p">#REF!</definedName>
    <definedName name="xindnc1p">#REF!</definedName>
    <definedName name="xindvl1p">#REF!</definedName>
    <definedName name="xing1p">#REF!</definedName>
    <definedName name="xingnc1p">#REF!</definedName>
    <definedName name="xingvl1p">#REF!</definedName>
    <definedName name="XINnc">#REF!</definedName>
    <definedName name="xint1p">#REF!</definedName>
    <definedName name="XINvc">#REF!</definedName>
    <definedName name="XINvl">#REF!</definedName>
    <definedName name="xit">#REF!</definedName>
    <definedName name="xit1">#REF!</definedName>
    <definedName name="xit1p">#REF!</definedName>
    <definedName name="xit23p">#REF!</definedName>
    <definedName name="xit3p">#REF!</definedName>
    <definedName name="XITnc">#REF!</definedName>
    <definedName name="XITvc">#REF!</definedName>
    <definedName name="XITvl">#REF!</definedName>
    <definedName name="xlbs">#REF!</definedName>
    <definedName name="xmcax">#REF!</definedName>
    <definedName name="xn" localSheetId="1">#REF!</definedName>
    <definedName name="Zip" localSheetId="1">#REF!</definedName>
    <definedName name="ZYX" localSheetId="1">#REF!</definedName>
    <definedName name="ZZZ" localSheetId="1">#REF!</definedName>
  </definedNames>
  <calcPr calcId="152511"/>
</workbook>
</file>

<file path=xl/calcChain.xml><?xml version="1.0" encoding="utf-8"?>
<calcChain xmlns="http://schemas.openxmlformats.org/spreadsheetml/2006/main">
  <c r="D308" i="16" l="1"/>
  <c r="C308" i="16"/>
  <c r="B308" i="16"/>
  <c r="E22" i="13" l="1"/>
  <c r="C22" i="13"/>
  <c r="A22" i="13"/>
  <c r="E21" i="13"/>
  <c r="C21" i="13"/>
  <c r="A21" i="13"/>
  <c r="E20" i="13"/>
  <c r="E19" i="13"/>
  <c r="E18" i="13"/>
  <c r="E17" i="13"/>
  <c r="E15" i="13"/>
  <c r="E14" i="13"/>
  <c r="E13" i="13"/>
  <c r="E12" i="13"/>
  <c r="E11" i="13"/>
  <c r="E10" i="13"/>
  <c r="E9" i="13"/>
  <c r="E8" i="13"/>
  <c r="A7" i="13"/>
  <c r="E6" i="13"/>
  <c r="A6" i="13"/>
  <c r="E5" i="13"/>
  <c r="C5" i="13"/>
  <c r="A5" i="13"/>
  <c r="E4" i="13"/>
  <c r="C4" i="13"/>
  <c r="A4" i="13"/>
  <c r="E3" i="13"/>
  <c r="C3" i="13"/>
  <c r="A3" i="13"/>
  <c r="E2" i="13"/>
  <c r="C2" i="13"/>
  <c r="A2" i="13"/>
  <c r="K473" i="16"/>
  <c r="J473" i="16"/>
  <c r="H473" i="16"/>
  <c r="F473" i="16"/>
  <c r="D473" i="16"/>
  <c r="I471" i="16"/>
  <c r="G471" i="16"/>
  <c r="I470" i="16"/>
  <c r="G470" i="16"/>
  <c r="I469" i="16"/>
  <c r="G469" i="16"/>
  <c r="I468" i="16"/>
  <c r="G468" i="16"/>
  <c r="I467" i="16"/>
  <c r="G467" i="16"/>
  <c r="G473" i="16" l="1"/>
  <c r="I473" i="16"/>
  <c r="G384" i="16"/>
  <c r="B362" i="16"/>
  <c r="L360" i="16"/>
  <c r="L358" i="16"/>
  <c r="L357" i="16" l="1"/>
  <c r="K326" i="16" l="1"/>
  <c r="F326" i="16"/>
  <c r="B326" i="16"/>
  <c r="K324" i="16"/>
  <c r="H324" i="16"/>
  <c r="F324" i="16"/>
  <c r="G324" i="16" s="1"/>
  <c r="D324" i="16"/>
  <c r="C324" i="16"/>
  <c r="B324" i="16"/>
  <c r="K323" i="16"/>
  <c r="F323" i="16"/>
  <c r="B323" i="16"/>
  <c r="L322" i="16" s="1"/>
  <c r="K322" i="16"/>
  <c r="F322" i="16"/>
  <c r="B322" i="16"/>
  <c r="K321" i="16"/>
  <c r="K320" i="16"/>
  <c r="J320" i="16"/>
  <c r="G320" i="16"/>
  <c r="D320" i="16"/>
  <c r="K319" i="16"/>
  <c r="J319" i="16"/>
  <c r="G319" i="16"/>
  <c r="K318" i="16"/>
  <c r="F318" i="16"/>
  <c r="J318" i="16" s="1"/>
  <c r="G318" i="16" s="1"/>
  <c r="E318" i="16"/>
  <c r="B321" i="16" l="1"/>
  <c r="L320" i="16"/>
  <c r="J323" i="16"/>
  <c r="L319" i="16"/>
  <c r="L318" i="16"/>
  <c r="L324" i="16"/>
  <c r="F321" i="16"/>
  <c r="J322" i="16"/>
  <c r="L323" i="16"/>
  <c r="J324" i="16"/>
  <c r="J326" i="16"/>
  <c r="H317" i="16"/>
  <c r="F317" i="16"/>
  <c r="E317" i="16"/>
  <c r="D317" i="16"/>
  <c r="C317" i="16"/>
  <c r="B317" i="16"/>
  <c r="AI295" i="16"/>
  <c r="AI296" i="16" s="1"/>
  <c r="G317" i="16" l="1"/>
  <c r="L326" i="16"/>
  <c r="J321" i="16"/>
  <c r="G321" i="16"/>
  <c r="J317" i="16"/>
  <c r="I317" i="16" s="1"/>
  <c r="AI278" i="16"/>
  <c r="AG276" i="16"/>
  <c r="AI275" i="16"/>
  <c r="AI279" i="16" l="1"/>
  <c r="AI310" i="16" s="1"/>
  <c r="L317" i="16"/>
  <c r="L321" i="16"/>
  <c r="B243" i="16" l="1"/>
  <c r="C243" i="16" s="1"/>
  <c r="B242" i="16"/>
  <c r="B240" i="16"/>
  <c r="C239" i="16"/>
  <c r="B239" i="16"/>
  <c r="G238" i="16"/>
  <c r="F238" i="16"/>
  <c r="E238" i="16"/>
  <c r="D238" i="16"/>
  <c r="C238" i="16"/>
  <c r="B238" i="16"/>
  <c r="B237" i="16"/>
  <c r="B225" i="16"/>
  <c r="B223" i="16" s="1"/>
  <c r="B222" i="16" s="1"/>
  <c r="B221" i="16"/>
  <c r="B220" i="16"/>
  <c r="B219" i="16" s="1"/>
  <c r="B218" i="16" s="1"/>
  <c r="D216" i="16"/>
  <c r="C216" i="16"/>
  <c r="B216" i="16"/>
  <c r="B214" i="16"/>
  <c r="B212" i="16" s="1"/>
  <c r="D212" i="16"/>
  <c r="C212" i="16"/>
  <c r="C211" i="16" s="1"/>
  <c r="D211" i="16" l="1"/>
  <c r="B211" i="16"/>
  <c r="C237" i="16"/>
  <c r="B241" i="16"/>
  <c r="I203" i="16"/>
  <c r="E202" i="16"/>
  <c r="E201" i="16"/>
  <c r="D200" i="16"/>
  <c r="E200" i="16" l="1"/>
  <c r="C240" i="16"/>
  <c r="B244" i="16"/>
  <c r="C244" i="16" s="1"/>
  <c r="C241" i="16"/>
  <c r="J187" i="16"/>
  <c r="D186" i="16" l="1"/>
  <c r="D185" i="16"/>
  <c r="F184" i="16"/>
  <c r="E184" i="16"/>
  <c r="B184" i="16"/>
  <c r="D183" i="16"/>
  <c r="D182" i="16"/>
  <c r="B176" i="16"/>
  <c r="B175" i="16" s="1"/>
  <c r="E175" i="16"/>
  <c r="D175" i="16"/>
  <c r="B165" i="16"/>
  <c r="AI148" i="16"/>
  <c r="AH148" i="16"/>
  <c r="AG148" i="16"/>
  <c r="AF148" i="16"/>
  <c r="AE148" i="16"/>
  <c r="AD148" i="16"/>
  <c r="AC148" i="16"/>
  <c r="AB148" i="16"/>
  <c r="AA148" i="16"/>
  <c r="Z148" i="16"/>
  <c r="Y148" i="16"/>
  <c r="X148" i="16"/>
  <c r="AA145" i="16"/>
  <c r="AI137" i="16"/>
  <c r="AH137" i="16"/>
  <c r="AG137" i="16"/>
  <c r="AF137" i="16"/>
  <c r="AE137" i="16"/>
  <c r="AD137" i="16"/>
  <c r="AC137" i="16"/>
  <c r="AB137" i="16"/>
  <c r="AA137" i="16"/>
  <c r="Z137" i="16"/>
  <c r="Y137" i="16"/>
  <c r="X137" i="16"/>
  <c r="AR128" i="16"/>
  <c r="AQ128" i="16"/>
  <c r="AP128" i="16"/>
  <c r="AO128" i="16"/>
  <c r="AM126" i="16"/>
  <c r="AN121" i="16"/>
  <c r="B168" i="16" l="1"/>
  <c r="AN128" i="16"/>
  <c r="AM128" i="16" s="1"/>
  <c r="D184" i="16"/>
  <c r="D187" i="16" s="1"/>
  <c r="B187" i="16" s="1"/>
  <c r="G187" i="16" s="1"/>
  <c r="B191" i="16" s="1"/>
  <c r="B190" i="16" s="1"/>
  <c r="AS103" i="16"/>
  <c r="AR103" i="16"/>
  <c r="AR129" i="16" s="1"/>
  <c r="AQ103" i="16"/>
  <c r="AP103" i="16"/>
  <c r="AO103" i="16"/>
  <c r="AN103" i="16"/>
  <c r="AM103" i="16"/>
  <c r="AC92" i="16"/>
  <c r="Y92" i="16"/>
  <c r="AS86" i="16"/>
  <c r="AR86" i="16"/>
  <c r="AQ86" i="16"/>
  <c r="AP86" i="16"/>
  <c r="AO86" i="16"/>
  <c r="AN86" i="16"/>
  <c r="AM86" i="16"/>
  <c r="AS63" i="16"/>
  <c r="AR63" i="16"/>
  <c r="AQ63" i="16"/>
  <c r="AP63" i="16"/>
  <c r="AO63" i="16"/>
  <c r="AN63" i="16"/>
  <c r="AM63" i="16"/>
  <c r="AQ129" i="16" l="1"/>
  <c r="AP129" i="16"/>
  <c r="AO129" i="16" s="1"/>
  <c r="AN129" i="16" s="1"/>
  <c r="AM129" i="16" s="1"/>
  <c r="AS87" i="16"/>
  <c r="AR87" i="16" s="1"/>
  <c r="AQ87" i="16" s="1"/>
  <c r="AP87" i="16" s="1"/>
  <c r="AO87" i="16" s="1"/>
  <c r="AN87" i="16" s="1"/>
  <c r="AM87" i="16" s="1"/>
  <c r="AN49" i="16" l="1"/>
  <c r="AM49" i="16"/>
  <c r="AM48" i="16"/>
  <c r="A48" i="16"/>
  <c r="AF41" i="16" l="1"/>
  <c r="AB41" i="16"/>
  <c r="AN28" i="16"/>
  <c r="AN52" i="16" l="1"/>
  <c r="AH22" i="16" l="1"/>
  <c r="AM21" i="16"/>
  <c r="AM28" i="16" s="1"/>
  <c r="AM52" i="16" s="1"/>
  <c r="AB20" i="16"/>
  <c r="AN13" i="16"/>
  <c r="AM13" i="16"/>
  <c r="AD11" i="16"/>
  <c r="AL54" i="16" l="1"/>
  <c r="J11" i="16"/>
  <c r="AI10" i="16"/>
  <c r="AB8" i="16"/>
  <c r="K325" i="16"/>
  <c r="L325" i="16" l="1"/>
  <c r="B384" i="16"/>
  <c r="D203" i="16" l="1"/>
  <c r="F203" i="16" s="1"/>
  <c r="L368" i="16"/>
  <c r="L366" i="16"/>
  <c r="B207" i="16" l="1"/>
  <c r="B206" i="16"/>
</calcChain>
</file>

<file path=xl/sharedStrings.xml><?xml version="1.0" encoding="utf-8"?>
<sst xmlns="http://schemas.openxmlformats.org/spreadsheetml/2006/main" count="1334" uniqueCount="611">
  <si>
    <t>Ko giao KH</t>
  </si>
  <si>
    <t>ko giao</t>
  </si>
  <si>
    <t>Ko giao</t>
  </si>
  <si>
    <t>TM</t>
  </si>
  <si>
    <t>SX</t>
  </si>
  <si>
    <t>Lũy kế Tổng doanh thu</t>
  </si>
  <si>
    <t>Int Xuân Lộc</t>
  </si>
  <si>
    <t>Int Bình Dương</t>
  </si>
  <si>
    <t>Int Mỹ Phước</t>
  </si>
  <si>
    <t>Int Đầu tư</t>
  </si>
  <si>
    <t>Int Bình Duong</t>
  </si>
  <si>
    <t>Toàn Tập đoàn</t>
  </si>
  <si>
    <t>Toàn Tập Đoàn</t>
  </si>
  <si>
    <t xml:space="preserve">Toàn Tập Đoàn </t>
  </si>
  <si>
    <t>ĐV THÀNH VIÊN</t>
  </si>
  <si>
    <t>Lkế Số liệu</t>
  </si>
  <si>
    <t>Doanh thu xkhẩu</t>
  </si>
  <si>
    <t>cơm dừa</t>
  </si>
  <si>
    <t>gà đông lạnh, thép</t>
  </si>
  <si>
    <t>Đơn vị Thành viên</t>
  </si>
  <si>
    <t>Vinacof</t>
  </si>
  <si>
    <t>Bình Mỹ</t>
  </si>
  <si>
    <t xml:space="preserve">dư hợp đồng </t>
  </si>
  <si>
    <t xml:space="preserve"> Quang Minh</t>
  </si>
  <si>
    <t>Vijay 15 tấn, International 16 tấn, Fruitimpex 16 tấn.</t>
  </si>
  <si>
    <t>Intimex NT 57 tấn, Initmex BMT 10 tấn, Trung Thành 210 tấn.</t>
  </si>
  <si>
    <t>Phượng Hoàng 41 tấn,
  Tô Ngọc Thành 97 tấn,</t>
  </si>
  <si>
    <t xml:space="preserve">
Ninja Food </t>
  </si>
  <si>
    <t>Agritradex 16 tấn, Fruitimpex 16 tấn</t>
  </si>
  <si>
    <t>Đường KH</t>
  </si>
  <si>
    <t>Beihai 1700 tấn</t>
  </si>
  <si>
    <t>chêch lệch hợp đồng mua bán</t>
  </si>
  <si>
    <t>Kg giao KH</t>
  </si>
  <si>
    <t>Doanh thu xuất khẩu</t>
  </si>
  <si>
    <t>Tỉ lệ</t>
  </si>
  <si>
    <t>Tháng 1</t>
  </si>
  <si>
    <t>Tháng 2</t>
  </si>
  <si>
    <t>Tháng 3</t>
  </si>
  <si>
    <t>Tháng 6</t>
  </si>
  <si>
    <t>Tháng 7</t>
  </si>
  <si>
    <t>Tháng 8</t>
  </si>
  <si>
    <t>Tháng 9</t>
  </si>
  <si>
    <t>Tháng 10</t>
  </si>
  <si>
    <t>Tháng 11</t>
  </si>
  <si>
    <t>Tháng 12</t>
  </si>
  <si>
    <t>Tháng trước</t>
  </si>
  <si>
    <t>% tháng trước</t>
  </si>
  <si>
    <t>Tháng 4</t>
  </si>
  <si>
    <t>Tháng 5</t>
  </si>
  <si>
    <t>MẶT HÀNG CÀ PHÊ TOÀN CTY</t>
  </si>
  <si>
    <t>MẶT HÀNG HỒ TIÊU TOÀN CTY</t>
  </si>
  <si>
    <t>Trung Thành</t>
  </si>
  <si>
    <t>Tiêu</t>
  </si>
  <si>
    <t>Sắn lát</t>
  </si>
  <si>
    <t>Mặt hàng</t>
  </si>
  <si>
    <t>Diễn giải</t>
  </si>
  <si>
    <t>KIM ngạch XNK</t>
  </si>
  <si>
    <t>TỔNG DOANH THU</t>
  </si>
  <si>
    <t>Cà phê</t>
  </si>
  <si>
    <t>Hồ tiêu</t>
  </si>
  <si>
    <t>Hạt điều</t>
  </si>
  <si>
    <t>Cơm dừa</t>
  </si>
  <si>
    <t>Gạo</t>
  </si>
  <si>
    <t>Thép</t>
  </si>
  <si>
    <t>Hàng khác</t>
  </si>
  <si>
    <t>TỔNG CỘNG</t>
  </si>
  <si>
    <t>P.KD</t>
  </si>
  <si>
    <t>CN BMT</t>
  </si>
  <si>
    <t>XK</t>
  </si>
  <si>
    <t>Dthu XK</t>
  </si>
  <si>
    <t>CN TN</t>
  </si>
  <si>
    <t>CN TL</t>
  </si>
  <si>
    <t>TTTM</t>
  </si>
  <si>
    <t>Độc lập - Tự do - Hạnh phúc</t>
  </si>
  <si>
    <t>I. TÌNH HÌNH HOẠT ĐỘNG, KINH DOANH :</t>
  </si>
  <si>
    <t>KIM NGẠCH XUẤT NHẬP KHẨU (USD)</t>
  </si>
  <si>
    <t>TỔNG DOANH THU (tỷ đồng)</t>
  </si>
  <si>
    <t xml:space="preserve"> - Tỷ giá :</t>
  </si>
  <si>
    <t>Lũy kế</t>
  </si>
  <si>
    <t>Xuất khẩu</t>
  </si>
  <si>
    <t>Nhập khẩu</t>
  </si>
  <si>
    <t>Tổng cộng</t>
  </si>
  <si>
    <t>So tuần trước</t>
  </si>
  <si>
    <t>Lũy kế xuất</t>
  </si>
  <si>
    <t>Lũy kế nhập</t>
  </si>
  <si>
    <t>Tổng KN XNK</t>
  </si>
  <si>
    <t>Văn phòng</t>
  </si>
  <si>
    <t>CN Tây Ninh</t>
  </si>
  <si>
    <t>CN Thăng Long</t>
  </si>
  <si>
    <t>Toàn Cty</t>
  </si>
  <si>
    <t>CÀ PHÊ (tấn)</t>
  </si>
  <si>
    <t>HỒ TIÊU (tấn)</t>
  </si>
  <si>
    <t>Nội địa</t>
  </si>
  <si>
    <t>HẠT ĐIỀU (tấn)</t>
  </si>
  <si>
    <t>GẠO (tấn)</t>
  </si>
  <si>
    <t>Đơn vị</t>
  </si>
  <si>
    <t>Toàn Công ty</t>
  </si>
  <si>
    <t>Dthu 
nội địa
 (tỷđ)</t>
  </si>
  <si>
    <t>Kế hoạch giao hàng (tấn)</t>
  </si>
  <si>
    <t>KN XK
 (USD)</t>
  </si>
  <si>
    <t xml:space="preserve">Tiêu </t>
  </si>
  <si>
    <t>CỘNG HÒA XÃ HỘI CHỦ NGHĨA VIỆT NAM</t>
  </si>
  <si>
    <t>STT</t>
  </si>
  <si>
    <t>Hạt điều</t>
  </si>
  <si>
    <t>Tổng doanh thu</t>
  </si>
  <si>
    <t>HĐ bán hàng</t>
  </si>
  <si>
    <t>HĐ mua hàng</t>
  </si>
  <si>
    <t>TTTM BMT</t>
  </si>
  <si>
    <t>DT xuất khẩu</t>
  </si>
  <si>
    <t>KN XK</t>
  </si>
  <si>
    <t>KN NK</t>
  </si>
  <si>
    <t>Triệu USD</t>
  </si>
  <si>
    <t>Điều</t>
  </si>
  <si>
    <t xml:space="preserve">Nhập khẩu </t>
  </si>
  <si>
    <t>KNNK
 (USD)</t>
  </si>
  <si>
    <t>HẠT ĐIỀU</t>
  </si>
  <si>
    <t>GẠO</t>
  </si>
  <si>
    <t>TBS</t>
  </si>
  <si>
    <t>NĐ</t>
  </si>
  <si>
    <t>1. Số liệu kinh doanh :</t>
  </si>
  <si>
    <t>Ghi chú</t>
  </si>
  <si>
    <t>Dthu NK&amp;NĐ</t>
  </si>
  <si>
    <t>Dthu NK  &amp; NĐ</t>
  </si>
  <si>
    <t>DT NK &amp;NĐ</t>
  </si>
  <si>
    <t>TBS, Sắn lát</t>
  </si>
  <si>
    <t>*** Khoi dau ***</t>
  </si>
  <si>
    <t>*** Dong lai ***</t>
  </si>
  <si>
    <t>*** Doan macro sao chep ***</t>
  </si>
  <si>
    <t xml:space="preserve">~         </t>
  </si>
  <si>
    <t/>
  </si>
  <si>
    <t>[MacroVirus.xls]~         !$E$26</t>
  </si>
  <si>
    <t>P. Kinh Doanh</t>
  </si>
  <si>
    <t>TB Sắn</t>
  </si>
  <si>
    <t>Cao su</t>
  </si>
  <si>
    <t>BC Thang 01 - P KTTH.xls</t>
  </si>
  <si>
    <t>Hàng hóa</t>
  </si>
  <si>
    <t>Cân đối chênh lệch Lượng hàng mua và bán đến thời điêm báo cáo</t>
  </si>
  <si>
    <t>Tổng</t>
  </si>
  <si>
    <t>Công ty Quốc Đản</t>
  </si>
  <si>
    <t>đã bán vào chiều thứ 5 thêm 140 tấn.</t>
  </si>
  <si>
    <t>cao su</t>
  </si>
  <si>
    <t>Doanh thu nhập khẩu</t>
  </si>
  <si>
    <t>Tổng 
Doanh thu</t>
  </si>
  <si>
    <t>Không kinh doanh nội địa</t>
  </si>
  <si>
    <t>Lợi nhuận</t>
  </si>
  <si>
    <t>san lat</t>
  </si>
  <si>
    <t>hàng tồn kho</t>
  </si>
  <si>
    <t>Mua dư chưa bán</t>
  </si>
  <si>
    <t>Hòa Cầm Int</t>
  </si>
  <si>
    <t>Int Dak Nong</t>
  </si>
  <si>
    <t>Int Nha Trang</t>
  </si>
  <si>
    <t>Luỹ kế HQ (Tỷ đồng)</t>
  </si>
  <si>
    <t>Int Bảo Lộc</t>
  </si>
  <si>
    <t>Int Đầu Tư</t>
  </si>
  <si>
    <t>Int Lương Thực</t>
  </si>
  <si>
    <t xml:space="preserve">4. Đánh giá tình hình kinh doanh trong tháng : </t>
  </si>
  <si>
    <t>HỒ TIÊU</t>
  </si>
  <si>
    <t>CÀ PHÊ</t>
  </si>
  <si>
    <t>Hiệu quả (tỷ đồng)</t>
  </si>
  <si>
    <t>% kế hoạch Hiệu quả</t>
  </si>
  <si>
    <t>Int Đak Nông</t>
  </si>
  <si>
    <t>Tổng KN 
XNK</t>
  </si>
  <si>
    <t>CÔNG TY CP TẬP ĐOÀN INTIMEX</t>
  </si>
  <si>
    <t>ĐV Thành viên</t>
  </si>
  <si>
    <t>Số lượng (tấn)</t>
  </si>
  <si>
    <t xml:space="preserve">Cộng </t>
  </si>
  <si>
    <t>Cộng</t>
  </si>
  <si>
    <t>Số lượng</t>
  </si>
  <si>
    <t>(1)</t>
  </si>
  <si>
    <t>(2)</t>
  </si>
  <si>
    <t>(3)</t>
  </si>
  <si>
    <t>(4)</t>
  </si>
  <si>
    <t>Doanh thu</t>
  </si>
  <si>
    <t>…..</t>
  </si>
  <si>
    <t>Số lượng
(tấn)</t>
  </si>
  <si>
    <t>Tổng 
Doanh thu
(tỷ đồng)</t>
  </si>
  <si>
    <t>Dthu 
nội địa
 (tỷ đồng)</t>
  </si>
  <si>
    <t>- TTTM VPCT</t>
  </si>
  <si>
    <t>- Siêu thị</t>
  </si>
  <si>
    <t>Tỷ lệ DTXK/
Tổng DT</t>
  </si>
  <si>
    <t>Công việc theo chỉ đạo</t>
  </si>
  <si>
    <t>Ngày giao</t>
  </si>
  <si>
    <t>Hạn hoàn thành</t>
  </si>
  <si>
    <t>Báo cáo công việc đã hoàn thành</t>
  </si>
  <si>
    <t>Công việc còn phải thực hiện</t>
  </si>
  <si>
    <t>Vướng mắc, đề xuất, kiến nghị</t>
  </si>
  <si>
    <t>Int Đà Nẵng</t>
  </si>
  <si>
    <t xml:space="preserve"> - Cà phê</t>
  </si>
  <si>
    <t xml:space="preserve">    - TTTM</t>
  </si>
  <si>
    <t xml:space="preserve">  -  P. XNK</t>
  </si>
  <si>
    <t>Hòa Cầm Intimex</t>
  </si>
  <si>
    <t>P.XNK</t>
  </si>
  <si>
    <t>….</t>
  </si>
  <si>
    <t>Không giao KH</t>
  </si>
  <si>
    <t>Công việc đã thực hiện</t>
  </si>
  <si>
    <t>Thời hạn hoàn thành</t>
  </si>
  <si>
    <t>Đánh giá so với tiến độ chung</t>
  </si>
  <si>
    <t>Công việc còn phải thực hiện</t>
  </si>
  <si>
    <t>Vướng mắc, đề xuất và kiến nghị</t>
  </si>
  <si>
    <t>6.1 Chi nhánh BMT</t>
  </si>
  <si>
    <t>6.2 Chi nhánh TN</t>
  </si>
  <si>
    <t>Nguyễn Bách Chiến</t>
  </si>
  <si>
    <t>Int Hải Phòng</t>
  </si>
  <si>
    <t>VSCOM</t>
  </si>
  <si>
    <t>VSCom</t>
  </si>
  <si>
    <t>TPĐL</t>
  </si>
  <si>
    <t>Intimex Bảo Lộc</t>
  </si>
  <si>
    <t>ĐV thành viên</t>
  </si>
  <si>
    <t>Stt</t>
  </si>
  <si>
    <t xml:space="preserve">Đơn vị </t>
  </si>
  <si>
    <t>Số nông hộ</t>
  </si>
  <si>
    <t>Diện tích 
(ha)</t>
  </si>
  <si>
    <t>Sản lượng 
(tấn)</t>
  </si>
  <si>
    <t>Chi nhánh BMT</t>
  </si>
  <si>
    <t>Intimex Mỹ Phước</t>
  </si>
  <si>
    <t>Intimex ĐakNông</t>
  </si>
  <si>
    <t>Intimex Nha Trang</t>
  </si>
  <si>
    <t>- Nông sản</t>
  </si>
  <si>
    <t>ĐV đầu tư NN</t>
  </si>
  <si>
    <t>Tên đơn vị</t>
  </si>
  <si>
    <t>Số lượng
(Tấn)</t>
  </si>
  <si>
    <t>Thực hiện
(Tấn)</t>
  </si>
  <si>
    <t>Chưa mua
(Tấn)</t>
  </si>
  <si>
    <t>% thực hiện</t>
  </si>
  <si>
    <t>Chi phí  (VNĐ)</t>
  </si>
  <si>
    <t>CNBMT</t>
  </si>
  <si>
    <t>Int Đaknong</t>
  </si>
  <si>
    <t>Lợi nhuận
 (VNĐ)</t>
  </si>
  <si>
    <t>Kế hoạch mở rộng
2013-2014</t>
  </si>
  <si>
    <t>4. Tổng kết mùa vụ 2012-2013</t>
  </si>
  <si>
    <t>SL mua trong tháng 
(tấn)</t>
  </si>
  <si>
    <t>30/7/2013</t>
  </si>
  <si>
    <t>TTTM VPCT</t>
  </si>
  <si>
    <t xml:space="preserve">    - Nông sản</t>
  </si>
  <si>
    <t>Lợi nhuận
 (triệu đồng)</t>
  </si>
  <si>
    <r>
      <t xml:space="preserve">Lũy kế 
lợi nhuận </t>
    </r>
    <r>
      <rPr>
        <b/>
        <sz val="10"/>
        <color theme="1"/>
        <rFont val="Times New Roman"/>
        <family val="1"/>
      </rPr>
      <t>(triệu đồng)</t>
    </r>
  </si>
  <si>
    <t>6. MỘT SỐ VẤN ĐỀ PHÁT SINH CẦN GIẢI QUYẾT:</t>
  </si>
  <si>
    <t>9. Công tác thực hiện theo chỉ đạo của TGĐ</t>
  </si>
  <si>
    <t>Mua hàng</t>
  </si>
  <si>
    <t>17/02/2014</t>
  </si>
  <si>
    <t>- ST ĐBP</t>
  </si>
  <si>
    <t>- ST Lạch Tray</t>
  </si>
  <si>
    <t xml:space="preserve">VP Công ty và CN
</t>
  </si>
  <si>
    <t>Diễn giải LN trong tháng</t>
  </si>
  <si>
    <t>% 
kế hoạch</t>
  </si>
  <si>
    <t>KH
Lợi nhuận</t>
  </si>
  <si>
    <t xml:space="preserve">    - Nông sản,CNP</t>
  </si>
  <si>
    <t>- P.XNK</t>
  </si>
  <si>
    <t>Trong đó:</t>
  </si>
  <si>
    <t>-  Khác</t>
  </si>
  <si>
    <t>1500  tấn cà phê NĐ</t>
  </si>
  <si>
    <t>Loại khiếu nại</t>
  </si>
  <si>
    <t>Hàng hóa
(cà phê)</t>
  </si>
  <si>
    <t>Cty giám định</t>
  </si>
  <si>
    <t>Tình trạng 
thanh toán</t>
  </si>
  <si>
    <t>CFC</t>
  </si>
  <si>
    <t>VCC&amp;C</t>
  </si>
  <si>
    <t>Giá trị
(USD)</t>
  </si>
  <si>
    <t>Trong hạn</t>
  </si>
  <si>
    <t>Quá hạn</t>
  </si>
  <si>
    <t>A/ phân loại theo tính chất</t>
  </si>
  <si>
    <t>- Khiếu nại về chất lượng</t>
  </si>
  <si>
    <t>- Khiếu nại về trọng lượng</t>
  </si>
  <si>
    <t>- Khiếu nại khác</t>
  </si>
  <si>
    <t>B/Phân loại theo khách hàng bán</t>
  </si>
  <si>
    <t>- Bero</t>
  </si>
  <si>
    <t>- Coffyhandel</t>
  </si>
  <si>
    <t>- Tchibo</t>
  </si>
  <si>
    <t>- Taloca</t>
  </si>
  <si>
    <t>C/ Phân loại theo khách hàng mua</t>
  </si>
  <si>
    <t>- Đồng Tiến</t>
  </si>
  <si>
    <t>- Intimex Mỹ Phước</t>
  </si>
  <si>
    <t>- Intimex Xuân Lộc</t>
  </si>
  <si>
    <t>- Việt Phương</t>
  </si>
  <si>
    <t>Số lượng còn lại 
chưa mua</t>
  </si>
  <si>
    <t>Số lượng khiếu nại đang giải quyết</t>
  </si>
  <si>
    <t>- Coex</t>
  </si>
  <si>
    <t>So KH 2015</t>
  </si>
  <si>
    <t>Không PS</t>
  </si>
  <si>
    <t>% KH</t>
  </si>
  <si>
    <t>- Hacofco</t>
  </si>
  <si>
    <t>- Mercon</t>
  </si>
  <si>
    <t>Chi nhánh Đak Mil</t>
  </si>
  <si>
    <t>CN Đak Mil</t>
  </si>
  <si>
    <t xml:space="preserve">    - Siêu thị</t>
  </si>
  <si>
    <t>- Intimex Bảo Lộc</t>
  </si>
  <si>
    <t>- Marubeni</t>
  </si>
  <si>
    <t>- Sopex</t>
  </si>
  <si>
    <t>31/12/2014
(Theo hợp đồng hoàn thành 27.01.2015)</t>
  </si>
  <si>
    <t>+ P.XNK</t>
  </si>
  <si>
    <t>+ TTTM VPCT</t>
  </si>
  <si>
    <t xml:space="preserve">Chưa mua hàng </t>
  </si>
  <si>
    <t>% so với tháng trước</t>
  </si>
  <si>
    <t>Đồng Tiến</t>
  </si>
  <si>
    <t>Cân đối chênh lệch Lượng hàng mua và bán, lượng hàng chưa giao đến thời điểm báo cáo</t>
  </si>
  <si>
    <t xml:space="preserve">- </t>
  </si>
  <si>
    <t>5.000 tấn gạo nội địa</t>
  </si>
  <si>
    <t>Báo cáo công việc thực hiện</t>
  </si>
  <si>
    <t>ATB</t>
  </si>
  <si>
    <t>Agrexport</t>
  </si>
  <si>
    <t xml:space="preserve">    - Siêu thị, CNP</t>
  </si>
  <si>
    <t xml:space="preserve">    - Hạt điều</t>
  </si>
  <si>
    <t xml:space="preserve">Mua dư  </t>
  </si>
  <si>
    <t>- Ecom</t>
  </si>
  <si>
    <t>Đầu Tư Intimex</t>
  </si>
  <si>
    <r>
      <t>PHÒ</t>
    </r>
    <r>
      <rPr>
        <b/>
        <u/>
        <sz val="10"/>
        <color theme="1"/>
        <rFont val="Times New Roman"/>
        <family val="1"/>
      </rPr>
      <t>NG KINH TẾ TỔNG</t>
    </r>
    <r>
      <rPr>
        <b/>
        <sz val="10"/>
        <color theme="1"/>
        <rFont val="Times New Roman"/>
        <family val="1"/>
      </rPr>
      <t xml:space="preserve"> HỢP</t>
    </r>
  </si>
  <si>
    <t xml:space="preserve">  -  P. XK gạo</t>
  </si>
  <si>
    <t xml:space="preserve"> -   TTTM</t>
  </si>
  <si>
    <t>- Bán sỉ &amp; lẻ</t>
  </si>
  <si>
    <t>So KH 2016</t>
  </si>
  <si>
    <t>% KH 2016</t>
  </si>
  <si>
    <t>KHĐC 2016</t>
  </si>
  <si>
    <t>% cùng kì năm trước</t>
  </si>
  <si>
    <t>Cty</t>
  </si>
  <si>
    <t>TV</t>
  </si>
  <si>
    <t>Toàn TĐ</t>
  </si>
  <si>
    <t>+ P.XK gạo</t>
  </si>
  <si>
    <t>KH 2016</t>
  </si>
  <si>
    <t>Giá trị</t>
  </si>
  <si>
    <t>KNXNK</t>
  </si>
  <si>
    <t xml:space="preserve">    - Bán sỉ &amp; lẻ</t>
  </si>
  <si>
    <t>So với tháng trước</t>
  </si>
  <si>
    <t>Quá hạn giao hàng :</t>
  </si>
  <si>
    <t>Thời gian 
hoàn thành</t>
  </si>
  <si>
    <t>- P. XK gao</t>
  </si>
  <si>
    <t>P.XK gạo</t>
  </si>
  <si>
    <t>Kho hàng</t>
  </si>
  <si>
    <t>Thua lỗ</t>
  </si>
  <si>
    <t>- Intimex Buôn Mê Thuột</t>
  </si>
  <si>
    <t>- Intimex Đak Min</t>
  </si>
  <si>
    <t>CN Dakmil</t>
  </si>
  <si>
    <t xml:space="preserve">    - Cà phê TM</t>
  </si>
  <si>
    <t xml:space="preserve">    - Cà phê</t>
  </si>
  <si>
    <t>+ Thu hồi khiếu nại tháng 01/2016: 13,486.55  USD</t>
  </si>
  <si>
    <t xml:space="preserve">0% </t>
  </si>
  <si>
    <t>2. CN TÂY NINH</t>
  </si>
  <si>
    <t>- Xưởng điều Tây Ninh</t>
  </si>
  <si>
    <t>1. P.XNK</t>
  </si>
  <si>
    <t>1. P.XK GẠO</t>
  </si>
  <si>
    <t>- Mua dư chưa bán</t>
  </si>
  <si>
    <t>- Mua chưa giao hàng</t>
  </si>
  <si>
    <t>2. CN THĂNG LONG</t>
  </si>
  <si>
    <t>GIÁ TRỊ TỒN KHO (tỷ đồng)</t>
  </si>
  <si>
    <t>Biện pháp xử lý</t>
  </si>
  <si>
    <t>Tổng tồn hàng hóa</t>
  </si>
  <si>
    <t xml:space="preserve">Trong đó: Hàng chậm luân chuyển </t>
  </si>
  <si>
    <t xml:space="preserve"> Trong đó: Hàng cận date</t>
  </si>
  <si>
    <t>Tháng này</t>
  </si>
  <si>
    <t>% so tháng trước</t>
  </si>
  <si>
    <t>Hàng bán bình thường</t>
  </si>
  <si>
    <t xml:space="preserve">- Cà phê SX </t>
  </si>
  <si>
    <t>- Cà phê TM</t>
  </si>
  <si>
    <t>Đẩy mạnh tư vấn bán hàng, kết hợp chạy CTKM, 
giảm giá, dùng hàng CLC làm quà tặng khách hàng</t>
  </si>
  <si>
    <t>Int Food</t>
  </si>
  <si>
    <t>CHI CHÚ</t>
  </si>
  <si>
    <t>a. HĐ mua chưa giao hàng</t>
  </si>
  <si>
    <t>Int Dakmin</t>
  </si>
  <si>
    <t>Int BMT</t>
  </si>
  <si>
    <t>Hoàng Gia Luân</t>
  </si>
  <si>
    <t>b. Tồn kho dịch vụ</t>
  </si>
  <si>
    <t>- Coffiroasters SA</t>
  </si>
  <si>
    <t>- Sucafina</t>
  </si>
  <si>
    <t>- Strauss</t>
  </si>
  <si>
    <t>- Volcafe</t>
  </si>
  <si>
    <t>- Finagra</t>
  </si>
  <si>
    <t>- Itochu</t>
  </si>
  <si>
    <t>- Hoàng Gia Luân</t>
  </si>
  <si>
    <t>- Intimex Bình Dương</t>
  </si>
  <si>
    <t>Số lượng
đã mua năm 2016
(Tấn)</t>
  </si>
  <si>
    <t>TRƯỞNG PHÒNG KT-TH</t>
  </si>
  <si>
    <t>- KH và lãi vay dự án</t>
  </si>
  <si>
    <t>P.XNK
mặt hàng
Cà phê</t>
  </si>
  <si>
    <t xml:space="preserve">TỔNG LƯỢNG (TẤN)
</t>
  </si>
  <si>
    <t>A. HẠT ĐIỀU</t>
  </si>
  <si>
    <t>B. GẠO</t>
  </si>
  <si>
    <t>C. HỒ TIÊU</t>
  </si>
  <si>
    <t xml:space="preserve">  -  P. XKG</t>
  </si>
  <si>
    <t>Café</t>
  </si>
  <si>
    <t>Tieu</t>
  </si>
  <si>
    <t xml:space="preserve">Dieu </t>
  </si>
  <si>
    <t>gao</t>
  </si>
  <si>
    <t xml:space="preserve">Lượng hàng hóa đơn vị đang có </t>
  </si>
  <si>
    <t>Lượng hàng hóa phải giao,  phải trả</t>
  </si>
  <si>
    <t>Cân đối 
nguồn hàng</t>
  </si>
  <si>
    <t>Các hợp đồng đã giao chưa chốt giá</t>
  </si>
  <si>
    <t>Chi tiết</t>
  </si>
  <si>
    <t xml:space="preserve">- Hàng tồn kho </t>
  </si>
  <si>
    <t xml:space="preserve">- Hàng gửi kho 
</t>
  </si>
  <si>
    <t>Hợp đồng bán
chưa chốt giá</t>
  </si>
  <si>
    <t>Cân đối</t>
  </si>
  <si>
    <t>+ Hàng tồn kho BMT</t>
  </si>
  <si>
    <t xml:space="preserve">- Hợp đồng mua 
chưa giao </t>
  </si>
  <si>
    <t>- Hợp đồng 
bán chưa giao(***)</t>
  </si>
  <si>
    <t>+ Đã chốt  giá</t>
  </si>
  <si>
    <t>+ Đã chốt giá</t>
  </si>
  <si>
    <t>+ Chưa chốt giá trừ lùi
(không tính HĐ trừ lùi gửi kho) (4)</t>
  </si>
  <si>
    <t>+ Chưa chốt giá
 (5)</t>
  </si>
  <si>
    <t>Kết luận:</t>
  </si>
  <si>
    <r>
      <t xml:space="preserve">1. Bán chưa mua 
</t>
    </r>
    <r>
      <rPr>
        <b/>
        <sz val="10"/>
        <color theme="1"/>
        <rFont val="Times New Roman"/>
        <family val="1"/>
      </rPr>
      <t>= (2) - (1)</t>
    </r>
  </si>
  <si>
    <t>tấn</t>
  </si>
  <si>
    <r>
      <t xml:space="preserve">2. Đã mua chờ fix
</t>
    </r>
    <r>
      <rPr>
        <b/>
        <sz val="10"/>
        <color theme="1"/>
        <rFont val="Times New Roman"/>
        <family val="1"/>
      </rPr>
      <t xml:space="preserve"> = (1) - (2) -(3) -(4) + (5)</t>
    </r>
  </si>
  <si>
    <t xml:space="preserve"> * TỒN KHO HÀNG NÔNG SẢN VPCT VÀ CÁC CHI NHÁNH</t>
  </si>
  <si>
    <t>* Tồn kho TTTM, bán buôn</t>
  </si>
  <si>
    <t>* TỒN KHO MẶT HÀNG KHÁC</t>
  </si>
  <si>
    <t>Tồn kho</t>
  </si>
  <si>
    <t>Mua trữ</t>
  </si>
  <si>
    <t>500 tấn  cà phê nội địa</t>
  </si>
  <si>
    <t>- Công nợ cũ/ CFC</t>
  </si>
  <si>
    <t>Cân đối nguồn hàng</t>
  </si>
  <si>
    <t>Các hợp đồng đã giao chưa fix</t>
  </si>
  <si>
    <t xml:space="preserve">- Hàng khách hàng gửi kho </t>
  </si>
  <si>
    <t>- Hàng đi mượn</t>
  </si>
  <si>
    <t>- Hợp đồng mua chưa giao hàng</t>
  </si>
  <si>
    <t>- Hợp đồng bán chưa giao(*)</t>
  </si>
  <si>
    <t xml:space="preserve">+ Đã chốt  giá                    </t>
  </si>
  <si>
    <t xml:space="preserve">+ Đã chốt giá   </t>
  </si>
  <si>
    <t>1. Mua dư  = (1) - (2)</t>
  </si>
  <si>
    <t>CN ĐAKMIL:</t>
  </si>
  <si>
    <t>- Khác (môi giới và thanh lý CCDC)</t>
  </si>
  <si>
    <t>- Các mặt hàng khác</t>
  </si>
  <si>
    <t>KL NL 
sản xuất (Kg)</t>
  </si>
  <si>
    <t>KL SP sau
 chế biến(Kg)</t>
  </si>
  <si>
    <t>Tổng KL
 hao hụt(Kg)</t>
  </si>
  <si>
    <t>Hao hụt 
độ ẩm(kg)</t>
  </si>
  <si>
    <t>% hao
 hụt ẩm</t>
  </si>
  <si>
    <t>hao hụt
 đánh bóng(kg)</t>
  </si>
  <si>
    <t>KL hao hụt 
vô hình(kg)</t>
  </si>
  <si>
    <t>Tổng LN</t>
  </si>
  <si>
    <t>Lợi nhuận/
(kg)</t>
  </si>
  <si>
    <t>% so 
tháng trước</t>
  </si>
  <si>
    <t>Lượng 
trừ CL</t>
  </si>
  <si>
    <t>Int Gia Lai</t>
  </si>
  <si>
    <t>Int Dakmilk</t>
  </si>
  <si>
    <t>Int DakNong</t>
  </si>
  <si>
    <t>1200 tấn  cà phê nội địa</t>
  </si>
  <si>
    <t>CN Đakmil: đang chờ hướng dẫn để giao hàng</t>
  </si>
  <si>
    <t>+ Hàng tồn kho Dakmil</t>
  </si>
  <si>
    <t>+ Chưa chốt giá (không tính HĐ trừ lùi gửi kho)  (5)</t>
  </si>
  <si>
    <t>Số liệu kế toán:</t>
  </si>
  <si>
    <t>Số liệu các phòng tính:</t>
  </si>
  <si>
    <t>* Nông sản</t>
  </si>
  <si>
    <t>* Thép</t>
  </si>
  <si>
    <t>Int Xuân Lộc ( tồn cũ )</t>
  </si>
  <si>
    <t>Sóng Thần</t>
  </si>
  <si>
    <t>- EGH/BTG Pactual</t>
  </si>
  <si>
    <t>- Cofco/Noble</t>
  </si>
  <si>
    <t>- Neddcoffee/Sucden</t>
  </si>
  <si>
    <t>- RCMA/Tongteik</t>
  </si>
  <si>
    <t>Tổng tồn</t>
  </si>
  <si>
    <t>- Xưởng điều Bình Chuẩn</t>
  </si>
  <si>
    <t>+ Thái Hà</t>
  </si>
  <si>
    <t>+ Mỹ Lệ</t>
  </si>
  <si>
    <t>+ Hoàng Gia Luân</t>
  </si>
  <si>
    <t>- Int Bình Dương</t>
  </si>
  <si>
    <t xml:space="preserve">hàng Eurosa: đem về tái chế </t>
  </si>
  <si>
    <t>* Các mặt hàng NK khác: PVC, bóng đèn…</t>
  </si>
  <si>
    <t>Bán trước chưa mua</t>
  </si>
  <si>
    <t>Chi nhánh Đakmil</t>
  </si>
  <si>
    <t>OMIC</t>
  </si>
  <si>
    <t>% Giá trị 
so với  tháng trước</t>
  </si>
  <si>
    <t>% Giá trị so với
tháng trước</t>
  </si>
  <si>
    <t>- Atlantic</t>
  </si>
  <si>
    <t>+ Gửi của NH Bản Việt</t>
  </si>
  <si>
    <t>2000 tấn  cà phê nội địa</t>
  </si>
  <si>
    <t>P. Xuất nhập khẩu</t>
  </si>
  <si>
    <t>P. Xuất khẩu gạo</t>
  </si>
  <si>
    <t>Bê tông: 28.000 m3</t>
  </si>
  <si>
    <t>Lợi nhuận
(tháng
 trước)
(kg)</t>
  </si>
  <si>
    <t>2.500 tấn  cà phê nội địa</t>
  </si>
  <si>
    <t>+ Tâm Liên</t>
  </si>
  <si>
    <t>08/2016</t>
  </si>
  <si>
    <t>8.200 tấn  cà phê nội địa</t>
  </si>
  <si>
    <t>Hàng nội địa: 3000 tấn cà phê.</t>
  </si>
  <si>
    <t>+Hàng gửi đi(MP)</t>
  </si>
  <si>
    <t>+ Chưa chốt giá trừ lùi (không tính HĐ trừ lùi gửi kho)  (6)</t>
  </si>
  <si>
    <t>Bán chưa chốt giá</t>
  </si>
  <si>
    <t>Mua chưa chốt giá</t>
  </si>
  <si>
    <t>3200 tấn  cà phê nội địa</t>
  </si>
  <si>
    <t>Hợp đồng mua trừ lùi, khách chưa chốt giá</t>
  </si>
  <si>
    <t>+ Hàng gửi kho Sóng Thần</t>
  </si>
  <si>
    <t>+ Gửi trực tiếp 
cho CN BMT</t>
  </si>
  <si>
    <t>+ Hàng gửi vào kho Đồng Tiến</t>
  </si>
  <si>
    <t>+ Hàng tồn kho Đồng Tiến</t>
  </si>
  <si>
    <t>+ Hàng tồn kho Sóng Thần</t>
  </si>
  <si>
    <t>850 tấn  cà phê nội địa</t>
  </si>
  <si>
    <t>7.500 tấn  cà phê nội địa</t>
  </si>
  <si>
    <t>Gà ĐL 211 triệu, trâu ĐL -168 triệu.</t>
  </si>
  <si>
    <t xml:space="preserve">Thanh lý hàng tồn </t>
  </si>
  <si>
    <t>TTTM Đà Nẵng</t>
  </si>
  <si>
    <t>TTTM Hải Phòng (ST Lạch Tray)</t>
  </si>
  <si>
    <t>Bảo Phúc Khang</t>
  </si>
  <si>
    <t>hàng mượn</t>
  </si>
  <si>
    <t>Tồn kho Thép: Tồn kho hàng DA (QH Plus)    3.977 tấn + Tồn kho hàng LC (Int đầu tư)   :  231 tấn;  Tổng tồn: 4.208 tấn</t>
  </si>
  <si>
    <t xml:space="preserve">Hồ tiêu: 140 triệu, hạt điều 536 triệu, điều thô 2,04 tỷ triệu.
</t>
  </si>
  <si>
    <t>Không tính mặt hàng cà phê</t>
  </si>
  <si>
    <t>% hao hụt
 vô hình</t>
  </si>
  <si>
    <t>Tỷ lệ 
hao hụt%</t>
  </si>
  <si>
    <t>6. Chi nhánh</t>
  </si>
  <si>
    <t>2. Hiệu quả :</t>
  </si>
  <si>
    <t>BÁO CÁO TỔNG HỢP TÌNH HÌNH HOẠT ĐỘNG CÔNG TY THÁNG ... - NĂM …</t>
  </si>
  <si>
    <t>THÁNG….</t>
  </si>
  <si>
    <t>HÀNG HÓA XUẤT KHẨU THÁNG .../... (Tấn)</t>
  </si>
  <si>
    <t>HÀNG HÓA KINH DOANH NỘI ĐỊA THÁNG .../... (Tấn)</t>
  </si>
  <si>
    <t>I. VP công ty và các chi nhánh</t>
  </si>
  <si>
    <t>II. Đơn vị Thành viên</t>
  </si>
  <si>
    <t xml:space="preserve"> Cộng</t>
  </si>
  <si>
    <r>
      <t>·</t>
    </r>
    <r>
      <rPr>
        <sz val="7"/>
        <color theme="1"/>
        <rFont val="Times New Roman"/>
        <family val="1"/>
      </rPr>
      <t xml:space="preserve">        </t>
    </r>
    <r>
      <rPr>
        <b/>
        <sz val="12.5"/>
        <color theme="1"/>
        <rFont val="Times New Roman"/>
        <family val="1"/>
      </rPr>
      <t>HIỆU QUẢ SẢN XUẤT CỦA CÁC NHÀ MÁY CHẾ BIẾN TRONG TẬP ĐOÀN THÁNG…</t>
    </r>
  </si>
  <si>
    <t>5. KẾ HỌACH KINH DOANH THÁNG TIẾP THEO:</t>
  </si>
  <si>
    <t>Tình hình trễ hạn giao hàng các đơn vị tổng hợp phát sinh đến ngày…</t>
  </si>
  <si>
    <t>7. Khiếu nại: đến ngày …</t>
  </si>
  <si>
    <t>Phát sinh trong Tháng…</t>
  </si>
  <si>
    <t>Giải quyết trong Tháng …</t>
  </si>
  <si>
    <t>8. Báo cáo thực hiện cà phê 4C tháng …</t>
  </si>
  <si>
    <t xml:space="preserve"> 1. Phòng KTTH</t>
  </si>
  <si>
    <t xml:space="preserve"> 2. Phòng TCHC</t>
  </si>
  <si>
    <t xml:space="preserve"> 3. Phòng …</t>
  </si>
  <si>
    <r>
      <rPr>
        <b/>
        <sz val="12"/>
        <color theme="1"/>
        <rFont val="Times New Roman"/>
        <family val="1"/>
      </rPr>
      <t>II. Nhà máy chế biến cà phê Đăk Mil</t>
    </r>
    <r>
      <rPr>
        <sz val="12"/>
        <color theme="1"/>
        <rFont val="Times New Roman"/>
        <family val="1"/>
      </rPr>
      <t xml:space="preserve">
-  Phần xây lắp: 
+ Chưa tiến hành ký biên bản ngiệm thu bàn giao đưa vào sử dụng do nhà thầu chưa bố trí được thời gian.
+ Nhà thầu đã hoàn thành bản vẽ hoàn công, BP ĐTXDCB đang kiểm tra. Nhà thầu tiếp tục làm quyết toán chi tiết.
</t>
    </r>
  </si>
  <si>
    <t xml:space="preserve">- Tiến hành ký biên bản nghiệm thu bàn giao đưa vào sử dụng.
-Viết Hiền tiếp tục làm hoàn công và cung cấp tài liệu hướng dẫn vận hành.
</t>
  </si>
  <si>
    <r>
      <rPr>
        <b/>
        <sz val="12"/>
        <color theme="1"/>
        <rFont val="Times New Roman"/>
        <family val="1"/>
      </rPr>
      <t>V. Văn phòng làm việc Intimex Hòa Cầm</t>
    </r>
    <r>
      <rPr>
        <sz val="12"/>
        <color theme="1"/>
        <rFont val="Times New Roman"/>
        <family val="1"/>
      </rPr>
      <t xml:space="preserve">.
-  Thực hiện công tác hoàn công, thanh quyết toán công trình.
</t>
    </r>
  </si>
  <si>
    <r>
      <rPr>
        <b/>
        <sz val="12"/>
        <color theme="1"/>
        <rFont val="Times New Roman"/>
        <family val="1"/>
      </rPr>
      <t>VI. TTTM Tây Ninh</t>
    </r>
    <r>
      <rPr>
        <sz val="12"/>
        <color theme="1"/>
        <rFont val="Times New Roman"/>
        <family val="1"/>
      </rPr>
      <t xml:space="preserve">
- Đã nhận Sổ hồng.</t>
    </r>
  </si>
  <si>
    <r>
      <rPr>
        <b/>
        <sz val="12"/>
        <color theme="1"/>
        <rFont val="Times New Roman"/>
        <family val="1"/>
      </rPr>
      <t>III.  Intimex Bình Dương</t>
    </r>
    <r>
      <rPr>
        <sz val="12"/>
        <color theme="1"/>
        <rFont val="Times New Roman"/>
        <family val="1"/>
      </rPr>
      <t xml:space="preserve">
</t>
    </r>
  </si>
  <si>
    <t>- Tiếp tục đề nghị Bình Dương báo cáo về việc nghiệm thu dây chuyền chế biến của Vina Nha Trang.</t>
  </si>
  <si>
    <r>
      <rPr>
        <b/>
        <sz val="12"/>
        <color theme="1"/>
        <rFont val="Times New Roman"/>
        <family val="1"/>
      </rPr>
      <t>III.  Nhà máy CBCF Sóng thần</t>
    </r>
    <r>
      <rPr>
        <sz val="12"/>
        <color theme="1"/>
        <rFont val="Times New Roman"/>
        <family val="1"/>
      </rPr>
      <t xml:space="preserve">
- Đã thi công và lắp đặt thiết bị cho toàn bộ công trình. Chưa ký biên bản nghiệm thu bàn giao đưa vào sử dụng.
</t>
    </r>
  </si>
  <si>
    <t>- Nhà thầu chưa hoàn thành hoàn công và quyết toán để có cơ sở kiểm toán công trình .</t>
  </si>
  <si>
    <t>2. Phòng TCKT</t>
  </si>
  <si>
    <t>3. Ban KSRR</t>
  </si>
  <si>
    <t>5. Trung tâm Thương mại</t>
  </si>
  <si>
    <t>- Tình hình kinh doanh.</t>
  </si>
  <si>
    <t xml:space="preserve"> - Tập trung đẩy lượng hàng còn tồn kho.</t>
  </si>
  <si>
    <t xml:space="preserve"> - Về việc giải quyết lô hàng ủy thác thịt nạc dây heo của Int Đầu tư:</t>
  </si>
  <si>
    <t>- TT đã làm việc với khách và nhu cầu đến đâu khách hàng hỗ trợ lấy đến đó.</t>
  </si>
  <si>
    <t>-Công nợ Thảo Tiến:</t>
  </si>
  <si>
    <t>- TTTM đã làm việc với Anh Long ( Int Đầu tư) và thu hồi phần công nợ còn lại của Thảo Tiến qua phần đặt cọc của Int Đầu tư .</t>
  </si>
  <si>
    <t>- Về việc giải quyết thuế VAT của chi nhánh</t>
  </si>
  <si>
    <t>- Chi nhánh đã làm đơn khiếu nại lên tổng cục thuế vào ngày 17/2/2014
- Đối với cục thuế Daklak, đang chờ ra văn bản hướng dẫn áp dụng công văn 1752.</t>
  </si>
  <si>
    <t xml:space="preserve">- Về vấn đề hoàn thuế:
 </t>
  </si>
  <si>
    <t>24/03/2014</t>
  </si>
  <si>
    <t>- Chi nhánh đã nhận được số tiền hoàn thuế  2.138.742.486 đồng vào ngày 26.04.2014.</t>
  </si>
  <si>
    <t>- Về sản lượng kinh doanh mặt hàng cà phê, hạt điều:</t>
  </si>
  <si>
    <t>-  Chi nhánh đang cố gắng ký hợp đồng mua bán cà phê TM và đẩy mạnh việc kinh doanh điều nội địa.</t>
  </si>
  <si>
    <t xml:space="preserve">- Hoàn thiện hồ sơ chứng từ năm 2014 và lượng tồn kho TTTM. 
</t>
  </si>
  <si>
    <t>23/3/2015</t>
  </si>
  <si>
    <t>- P.TCKT công ty đã lên chi nhánh kiểm tra ngày 28/03/2015.</t>
  </si>
  <si>
    <t>-  P.Kt cty đã tiến hành kiểm tra ngày 28/03/2014.</t>
  </si>
  <si>
    <t xml:space="preserve">- Công nợ công ty Thái Sơn
 </t>
  </si>
  <si>
    <t>- Đã nộp hồ sơ khởi kiện tại Tòa án Nhân Dân huyện Hòa Thành tỉnh Tây Ninh.</t>
  </si>
  <si>
    <t xml:space="preserve">- Về  vấn đề Ban QTRR  kiểm tra tại CN:
 </t>
  </si>
  <si>
    <t>22/12/2014</t>
  </si>
  <si>
    <t>- CN đã cung cấp, đối chiều và chốt các số liệu về nhân sự, kinh doanh và kế toán với ban QTRR.</t>
  </si>
  <si>
    <t xml:space="preserve">- Về việc kinh doanh mặt hàng cà phê:
 </t>
  </si>
  <si>
    <t>- Trong tuần chi nhánh ký kết hợp đồng mua bán số lượng 737 tấn.</t>
  </si>
  <si>
    <t>- Đã chốt xong số tiền tạm hòan của hòan thuế tháng 3+4+5/2013,dự kiến tuần sau sẽ nhận được  tiền hòan  thuế, số tiền 2.220.942.486  đồng.(số tiền tạm lọai trừ 801.869.238 đồng, bao gồm: 701.884.151 đồng số thuế GTGT đầu vào của CTY TNHH TMDV Hòang Long Tân &amp;CTY TNHH Đất Xanh; 99.985.087 đồng số thuê đầu vào liên quan đến việc xuất hàng cho  Công ty Veng Seng (Vương quốc Campuchia) thanh tóan qua tài khỏan vãng lai tại NH TMCP Công Thương VN-CN Châu Đốc tỉnh An Giang).</t>
  </si>
  <si>
    <t xml:space="preserve">- Về vấn đề nhập số liệu vào phần mềm KD:
 </t>
  </si>
  <si>
    <t>- Chi nhánh xin rút kinh nghiệm và hứa sẽ sâu sát hơn trong việc quản lý nhân viên.</t>
  </si>
  <si>
    <t xml:space="preserve">6.1 TTTM BMT </t>
  </si>
  <si>
    <t xml:space="preserve">- Hoạt động kinh doanh tại TTTM và Siêu thị Đakmil. 
</t>
  </si>
  <si>
    <t>26/11/2015</t>
  </si>
  <si>
    <t>- Doanh thu siêu thị BMT trong tuần có tăng nhẹ so với tuần trước, tuy nhiên vẫn ở mức thấp ( bình quân 1 tỷ/ tuần, tuần này 700 triệu) , về cơ bản doanh thu siêu thị đến thời điểm này đã đạt kế hoạch năm 2015. TT đang lên kế hoạch hàng hóa, sự kiện cho các dịp bán hàng lớn mùa cuối năm. 
- Siêu thị Đakmil: Tiếp tục thực hiện chạy chương trình khuyến mãi : Bùng nổ cùng Asanzo từ ngày 06/11 đến 28/11/2015. Triển khai phát Posmail và thực hiện CTKM “ Khởi động mùa bán hàng cuối năm” từ ngày 25/11/2015 đến ngày 10/12/2015.</t>
  </si>
  <si>
    <t xml:space="preserve"> - Kinh doanh nông sản.
</t>
  </si>
  <si>
    <t>6.2 Chi nhánh Đakmil:</t>
  </si>
  <si>
    <t>- Lượng hàng mua về kho sản xuất tăng 39% so với tuần trước</t>
  </si>
  <si>
    <t xml:space="preserve"> - Nhà máy  Đakmil.
</t>
  </si>
  <si>
    <t>6.3 Chi nhánh TL</t>
  </si>
  <si>
    <t>-Công nợ anh Thiện</t>
  </si>
  <si>
    <t xml:space="preserve">- Chi nhánh vẫn đang tư vấn pháp luật can thiệp.
</t>
  </si>
  <si>
    <t>- Xem xét kinh doanh thêm các mặt hàng quế, hoa hồi…</t>
  </si>
  <si>
    <t>- Chi nhánh vẫn đang chào bán các mặt hàng hoa hồi, quế nhưng giá nội địa trong nước  còn cao hơn giá ngoại.</t>
  </si>
  <si>
    <t xml:space="preserve">-Công nợ Cty Mai Hồ.
</t>
  </si>
  <si>
    <t>01/09/2010</t>
  </si>
  <si>
    <t>- Khởi kiện Cty Trung Thành</t>
  </si>
  <si>
    <t>18/6/2011</t>
  </si>
  <si>
    <t xml:space="preserve">- Phương hướng 6 tháng cuối năm 2013.
</t>
  </si>
  <si>
    <t>5.4 Chi nhánh TN</t>
  </si>
  <si>
    <t xml:space="preserve">- Về vấn đề khoán lương của 02 bộ phận xưởng điều và đại lý bán sỉ:
 </t>
  </si>
  <si>
    <t>- Chi nhánh đã làm tờ trình gửi P.TCHC  và đang chờ Công ty xem xét duyệt PA khoán lương.</t>
  </si>
  <si>
    <t xml:space="preserve">- Hoạt động kinh doanh tại TTTM. 
</t>
  </si>
  <si>
    <t>-  Tình hình kinh doanh bán lẻ trong tuần có sự sụt giảm nhẹ. TT đang chuẩn bị các chương trình cho ngày quốc tế thiếu nhu 1.6, tích cực làm các chương trình điểm nhấn cho mùa World Cup. Tập trung đẩy mạnh bán sỉ các mặt hàng phục vụ mùa nóng, mùa World Cup.</t>
  </si>
  <si>
    <t>- Về tình hình nhân sự</t>
  </si>
  <si>
    <t>- Nhân sự ổn định, các hãng có hỗ trợ thêm nhân viên phục vụ bán hàng Tết tại TT.
- Có kế hoạch và lịch nghỉ Tết, lịch trực Tết cho CBNV các ngành hàng.</t>
  </si>
  <si>
    <t>- Cho thuê mặt bằng TTTM</t>
  </si>
  <si>
    <t>-TT đã có tờ trình Tổng Giám Đốc về việc cho công ty bảo hiểm Dai-Ichi thuê mặt bằng tầng 3- Khu vực Game.</t>
  </si>
  <si>
    <t>- Về nông sản</t>
  </si>
  <si>
    <t>- Chủ yếu mua bán nội địa, mua ngay bán ngay.</t>
  </si>
  <si>
    <t>- Về dự án Đakmil.</t>
  </si>
  <si>
    <t>01/8/2012</t>
  </si>
  <si>
    <t>-  Đã bàn giao hồ sơ xin cấp giấy chứng nhận quyền sử dụng đất thuê dự án cho cụm CN Thuận An. Dự kiến 20/7 có giấy chứng nhận</t>
  </si>
  <si>
    <t>4. Công việc thực hiện còn tồn đọng</t>
  </si>
  <si>
    <t>1. Công tác XDCB</t>
  </si>
  <si>
    <t>Tiến độ thực hiện %</t>
  </si>
  <si>
    <r>
      <t xml:space="preserve">- </t>
    </r>
    <r>
      <rPr>
        <b/>
        <sz val="12"/>
        <color theme="1"/>
        <rFont val="Times New Roman"/>
        <family val="1"/>
      </rPr>
      <t xml:space="preserve">Nhà kho Intimex Bình Dương: </t>
    </r>
    <r>
      <rPr>
        <sz val="12"/>
        <color theme="1"/>
        <rFont val="Times New Roman"/>
        <family val="1"/>
      </rPr>
      <t>Tạm dừng chờ HĐQT có chủ trương mới.</t>
    </r>
  </si>
  <si>
    <t>1. Phòng Xuất nhập khẩu</t>
  </si>
  <si>
    <t>- Kinh doanh mặt hàng phân bón.</t>
  </si>
  <si>
    <t>23/7/2012</t>
  </si>
  <si>
    <t>31/10/2012</t>
  </si>
  <si>
    <t>- Đã khảo sát thị trường phân SA.</t>
  </si>
  <si>
    <t>- Đang tham khảo giá.</t>
  </si>
  <si>
    <t>3. TTTM VPCT</t>
  </si>
  <si>
    <t>- Định hướng kinh doanh mới cho TTTM.</t>
  </si>
  <si>
    <t>24/9/2012</t>
  </si>
  <si>
    <t>- Hiện tại TTTM chỉ nhập những mã hàng thịt trâu  có hiệu quả. Gà đông lạnh có dấu hiệu thiếu hàng trên thị trường nên sắp tới TTTM sẽ nhập cầm chừng.</t>
  </si>
  <si>
    <t>- Phát triển kinh doanh mặt hàng mới.</t>
  </si>
  <si>
    <t>15/10/2012</t>
  </si>
  <si>
    <t>- Hỗ trợ TTTM BMT giám sát, và tham gia bán mặt hàng Media.</t>
  </si>
  <si>
    <t>2. Chi nhánh TN</t>
  </si>
  <si>
    <t>- Tình hình khởi kiện Cty Trung Thành và Thái Sơn.</t>
  </si>
  <si>
    <t>20/2/2012</t>
  </si>
  <si>
    <t xml:space="preserve">- Chi nhánh tiếp tục phối hợp với Anh Dũng luật sư làm việc với Cty TNHH Thái Sơn về việc thu hồi công nợ.
</t>
  </si>
  <si>
    <t>5. Chi nhánh TL</t>
  </si>
  <si>
    <t xml:space="preserve">
- Công nợ của Quốc Đản.</t>
  </si>
  <si>
    <t xml:space="preserve">
- Chưa có kết quả thu hồi. </t>
  </si>
  <si>
    <t>- Chi nhánh vẫn đang chờ Anh Dũng P.PCTH hướng dẫn chọn thời điểm thích hợp để khởi kiện.</t>
  </si>
</sst>
</file>

<file path=xl/styles.xml><?xml version="1.0" encoding="utf-8"?>
<styleSheet xmlns="http://schemas.openxmlformats.org/spreadsheetml/2006/main" xmlns:mc="http://schemas.openxmlformats.org/markup-compatibility/2006" xmlns:x14ac="http://schemas.microsoft.com/office/spreadsheetml/2009/9/ac" mc:Ignorable="x14ac">
  <numFmts count="54">
    <numFmt numFmtId="5" formatCode="&quot;$&quot;#,##0_);\(&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0.0"/>
    <numFmt numFmtId="166" formatCode="#,##0.000"/>
    <numFmt numFmtId="167" formatCode="0.000"/>
    <numFmt numFmtId="168" formatCode="#,##0.0"/>
    <numFmt numFmtId="169" formatCode="_(* #,##0_);_(* \(#,##0\);_(* &quot;-&quot;??_);_(@_)"/>
    <numFmt numFmtId="170" formatCode="_(* #,##0.000_);_(* \(#,##0.000\);_(* &quot;-&quot;??_);_(@_)"/>
    <numFmt numFmtId="171" formatCode="_(* #,##0.0000_);_(* \(#,##0.0000\);_(* &quot;-&quot;??_);_(@_)"/>
    <numFmt numFmtId="172" formatCode="_(* #,##0.0_);_(* \(#,##0.0\);_(* &quot;-&quot;??_);_(@_)"/>
    <numFmt numFmtId="173" formatCode="&quot;\&quot;#,##0;[Red]&quot;\&quot;\-#,##0"/>
    <numFmt numFmtId="174" formatCode="&quot;\&quot;#,##0.00;[Red]&quot;\&quot;\-#,##0.00"/>
    <numFmt numFmtId="175" formatCode="\$#,##0\ ;\(\$#,##0\)"/>
    <numFmt numFmtId="176" formatCode="_-* #,##0_-;\-* #,##0_-;_-* &quot;-&quot;_-;_-@_-"/>
    <numFmt numFmtId="177" formatCode="_-* #,##0.00_-;\-* #,##0.00_-;_-* &quot;-&quot;??_-;_-@_-"/>
    <numFmt numFmtId="178" formatCode="&quot;VND&quot;#,##0_);[Red]\(&quot;VND&quot;#,##0\)"/>
    <numFmt numFmtId="179" formatCode="_-&quot;F&quot;* #,##0_-;\-&quot;F&quot;* #,##0_-;_-&quot;F&quot;* &quot;-&quot;_-;_-@_-"/>
    <numFmt numFmtId="180" formatCode="&quot;F&quot;\ #,##0;[Red]&quot;F&quot;\ \-#,##0"/>
    <numFmt numFmtId="181" formatCode="_-&quot;F&quot;* #,##0.00_-;\-&quot;F&quot;* #,##0.00_-;_-&quot;F&quot;* &quot;-&quot;??_-;_-@_-"/>
    <numFmt numFmtId="182" formatCode="_-&quot;$&quot;* #,##0_-;\-&quot;$&quot;* #,##0_-;_-&quot;$&quot;* &quot;-&quot;_-;_-@_-"/>
    <numFmt numFmtId="183" formatCode="_-* #,##0\ _V_N_D_-;\-* #,##0\ _V_N_D_-;_-* &quot;-&quot;\ _V_N_D_-;_-@_-"/>
    <numFmt numFmtId="184" formatCode="_-* #,##0.00\ _V_N_D_-;\-* #,##0.00\ _V_N_D_-;_-* &quot;-&quot;??\ _V_N_D_-;_-@_-"/>
    <numFmt numFmtId="185" formatCode="&quot;SFr.&quot;\ #,##0.00;&quot;SFr.&quot;\ \-#,##0.00"/>
    <numFmt numFmtId="186" formatCode="_ * #,##0_ ;_ * \-#,##0_ ;_ * &quot;-&quot;_ ;_ @_ "/>
    <numFmt numFmtId="187" formatCode="_ * #,##0.00_ ;_ * \-#,##0.00_ ;_ * &quot;-&quot;??_ ;_ @_ "/>
    <numFmt numFmtId="188" formatCode="_-* #,##0\ &quot;DM&quot;_-;\-* #,##0\ &quot;DM&quot;_-;_-* &quot;-&quot;\ &quot;DM&quot;_-;_-@_-"/>
    <numFmt numFmtId="189" formatCode="_-* #,##0\ _D_M_-;\-* #,##0\ _D_M_-;_-* &quot;-&quot;\ _D_M_-;_-@_-"/>
    <numFmt numFmtId="190" formatCode="_-* #,##0.00\ &quot;DM&quot;_-;\-* #,##0.00\ &quot;DM&quot;_-;_-* &quot;-&quot;??\ &quot;DM&quot;_-;_-@_-"/>
    <numFmt numFmtId="191" formatCode="_-* #,##0.00\ _D_M_-;\-* #,##0.00\ _D_M_-;_-* &quot;-&quot;??\ _D_M_-;_-@_-"/>
    <numFmt numFmtId="192" formatCode="#."/>
    <numFmt numFmtId="193" formatCode="_-* #,##0\ &quot;$&quot;_-;\-* #,##0\ &quot;$&quot;_-;_-* &quot;-&quot;\ &quot;$&quot;_-;_-@_-"/>
    <numFmt numFmtId="194" formatCode="_-* #,##0\ _$_-;\-* #,##0\ _$_-;_-* &quot;-&quot;\ _$_-;_-@_-"/>
    <numFmt numFmtId="195" formatCode="#,##0\ &quot;F&quot;;\-#,##0\ &quot;F&quot;"/>
    <numFmt numFmtId="196" formatCode="_-* #,##0.00\ _F_-;\-* #,##0.00\ _F_-;_-* &quot;-&quot;??\ _F_-;_-@_-"/>
    <numFmt numFmtId="197" formatCode="&quot;$&quot;\ #,##0.00;&quot;$&quot;\ \-#,##0.00"/>
    <numFmt numFmtId="198" formatCode="_ * #,##0.00_)\ &quot;F&quot;_ ;_ * \(#,##0.00\)\ &quot;F&quot;_ ;_ * &quot;-&quot;??_)\ &quot;F&quot;_ ;_ @_ "/>
    <numFmt numFmtId="199" formatCode="_-* #,##0\ &quot;F&quot;_-;\-* #,##0\ &quot;F&quot;_-;_-* &quot;-&quot;\ &quot;F&quot;_-;_-@_-"/>
    <numFmt numFmtId="200" formatCode="_-* #,##0\ _F_-;\-* #,##0\ _F_-;_-* &quot;-&quot;\ _F_-;_-@_-"/>
    <numFmt numFmtId="201" formatCode="_-* #,##0.00\ &quot;F&quot;_-;\-* #,##0.00\ &quot;F&quot;_-;_-* &quot;-&quot;??\ &quot;F&quot;_-;_-@_-"/>
    <numFmt numFmtId="202" formatCode="_ &quot;\&quot;* #,##0.00_ ;_ &quot;\&quot;* \-#,##0.00_ ;_ &quot;\&quot;* &quot;-&quot;??_ ;_ @_ "/>
    <numFmt numFmtId="203" formatCode="_(&quot;$&quot;\ * #,##0_);_(&quot;$&quot;\ * \(#,##0\);_(&quot;$&quot;\ * &quot;-&quot;_);_(@_)"/>
    <numFmt numFmtId="204" formatCode="_-* #,##0.0\ _F_-;\-* #,##0.0\ _F_-;_-* &quot;-&quot;?\ _F_-;_-@_-"/>
    <numFmt numFmtId="205" formatCode="_-* #,##0\ &quot;ñ&quot;_-;\-* #,##0\ &quot;ñ&quot;_-;_-* &quot;-&quot;\ &quot;ñ&quot;_-;_-@_-"/>
    <numFmt numFmtId="206" formatCode="_-* #,##0\ _ñ_-;\-* #,##0\ _ñ_-;_-* &quot;-&quot;\ _ñ_-;_-@_-"/>
    <numFmt numFmtId="207" formatCode="_-* #,##0.00\ _ñ_-;\-* #,##0.00\ _ñ_-;_-* &quot;-&quot;??\ _ñ_-;_-@_-"/>
    <numFmt numFmtId="208" formatCode="_-&quot;ñ&quot;* #,##0_-;\-&quot;ñ&quot;* #,##0_-;_-&quot;ñ&quot;* &quot;-&quot;_-;_-@_-"/>
    <numFmt numFmtId="209" formatCode="#,##0.00\ &quot;F&quot;;[Red]\-#,##0.00\ &quot;F&quot;"/>
    <numFmt numFmtId="210" formatCode="_(* #,##0.000_);_(* \(#,##0.000\);_(* &quot;-&quot;???_);_(@_)"/>
    <numFmt numFmtId="211" formatCode="00000"/>
    <numFmt numFmtId="212" formatCode="_(* #,##0.00_);_(* \(#,##0.00\);_(* &quot;-&quot;???_);_(@_)"/>
  </numFmts>
  <fonts count="125">
    <font>
      <sz val="12"/>
      <name val="Times New Roman"/>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Times New Roman"/>
      <family val="1"/>
    </font>
    <font>
      <b/>
      <sz val="12"/>
      <name val="Times New Roman"/>
      <family val="1"/>
    </font>
    <font>
      <sz val="10"/>
      <name val="Times New Roman"/>
      <family val="1"/>
    </font>
    <font>
      <sz val="12"/>
      <name val="Times New Roman"/>
      <family val="1"/>
    </font>
    <font>
      <sz val="10"/>
      <name val="VNI-Times"/>
    </font>
    <font>
      <sz val="9"/>
      <name val="Arial"/>
      <family val="2"/>
    </font>
    <font>
      <sz val="12"/>
      <name val="VNI-Times"/>
    </font>
    <font>
      <sz val="12"/>
      <name val="VNtimes new roman"/>
    </font>
    <font>
      <sz val="12"/>
      <name val=".VnTime"/>
      <family val="2"/>
    </font>
    <font>
      <sz val="10"/>
      <name val=".VnArial"/>
      <family val="2"/>
    </font>
    <font>
      <sz val="11"/>
      <name val="??"/>
      <family val="3"/>
      <charset val="129"/>
    </font>
    <font>
      <sz val="10"/>
      <name val="???"/>
      <family val="3"/>
      <charset val="129"/>
    </font>
    <font>
      <b/>
      <u/>
      <sz val="14"/>
      <color indexed="8"/>
      <name val=".VnBook-AntiquaH"/>
      <family val="2"/>
    </font>
    <font>
      <sz val="12"/>
      <name val="¹ÙÅÁÃ¼"/>
      <charset val="129"/>
    </font>
    <font>
      <i/>
      <sz val="12"/>
      <color indexed="8"/>
      <name val=".VnBook-AntiquaH"/>
      <family val="2"/>
    </font>
    <font>
      <sz val="11"/>
      <color indexed="8"/>
      <name val="Calibri"/>
      <family val="2"/>
    </font>
    <font>
      <b/>
      <sz val="12"/>
      <color indexed="8"/>
      <name val=".VnBook-Antiqua"/>
      <family val="2"/>
    </font>
    <font>
      <i/>
      <sz val="12"/>
      <color indexed="8"/>
      <name val=".VnBook-Antiqua"/>
      <family val="2"/>
    </font>
    <font>
      <sz val="11"/>
      <color indexed="9"/>
      <name val="Calibri"/>
      <family val="2"/>
    </font>
    <font>
      <sz val="10"/>
      <name val="Arial"/>
      <family val="2"/>
    </font>
    <font>
      <sz val="12"/>
      <name val="¹UAAA¼"/>
      <family val="3"/>
      <charset val="129"/>
    </font>
    <font>
      <sz val="11"/>
      <color indexed="20"/>
      <name val="Calibri"/>
      <family val="2"/>
    </font>
    <font>
      <sz val="11"/>
      <name val="µ¸¿ò"/>
      <charset val="129"/>
    </font>
    <font>
      <b/>
      <sz val="11"/>
      <color indexed="52"/>
      <name val="Calibri"/>
      <family val="2"/>
    </font>
    <font>
      <b/>
      <sz val="10"/>
      <name val="Helv"/>
    </font>
    <font>
      <b/>
      <sz val="11"/>
      <color indexed="9"/>
      <name val="Calibri"/>
      <family val="2"/>
    </font>
    <font>
      <sz val="10"/>
      <name val="VNI-Aptima"/>
    </font>
    <font>
      <sz val="10"/>
      <name val="Arial"/>
      <family val="2"/>
    </font>
    <font>
      <i/>
      <sz val="11"/>
      <color indexed="23"/>
      <name val="Calibri"/>
      <family val="2"/>
    </font>
    <font>
      <sz val="11"/>
      <color indexed="17"/>
      <name val="Calibri"/>
      <family val="2"/>
    </font>
    <font>
      <sz val="8"/>
      <name val="Arial"/>
      <family val="2"/>
    </font>
    <font>
      <b/>
      <sz val="12"/>
      <name val="Helv"/>
    </font>
    <font>
      <b/>
      <sz val="12"/>
      <name val="Arial"/>
      <family val="2"/>
    </font>
    <font>
      <b/>
      <sz val="18"/>
      <name val="Arial"/>
      <family val="2"/>
    </font>
    <font>
      <b/>
      <sz val="11"/>
      <color indexed="56"/>
      <name val="Calibri"/>
      <family val="2"/>
    </font>
    <font>
      <b/>
      <sz val="1"/>
      <color indexed="8"/>
      <name val="Courier"/>
      <family val="3"/>
    </font>
    <font>
      <sz val="11"/>
      <color indexed="62"/>
      <name val="Calibri"/>
      <family val="2"/>
    </font>
    <font>
      <sz val="11"/>
      <color indexed="52"/>
      <name val="Calibri"/>
      <family val="2"/>
    </font>
    <font>
      <b/>
      <sz val="11"/>
      <name val="Helv"/>
    </font>
    <font>
      <sz val="12"/>
      <name val="Arial"/>
      <family val="2"/>
    </font>
    <font>
      <sz val="9"/>
      <name val="VNI-Helve-Condense"/>
    </font>
    <font>
      <sz val="11"/>
      <color indexed="60"/>
      <name val="Calibri"/>
      <family val="2"/>
    </font>
    <font>
      <b/>
      <sz val="12"/>
      <name val="VN-NTime"/>
    </font>
    <font>
      <sz val="10"/>
      <name val="VNtimes new roman"/>
    </font>
    <font>
      <b/>
      <sz val="11"/>
      <color indexed="63"/>
      <name val="Calibri"/>
      <family val="2"/>
    </font>
    <font>
      <sz val="13"/>
      <name val=".VnTime"/>
      <family val="2"/>
    </font>
    <font>
      <b/>
      <sz val="18"/>
      <color indexed="56"/>
      <name val="Cambria"/>
      <family val="2"/>
    </font>
    <font>
      <b/>
      <sz val="12"/>
      <name val=".VnTime"/>
      <family val="2"/>
    </font>
    <font>
      <b/>
      <sz val="10"/>
      <name val=".VnTime"/>
      <family val="2"/>
    </font>
    <font>
      <sz val="10"/>
      <name val=".VnTime"/>
      <family val="2"/>
    </font>
    <font>
      <sz val="9"/>
      <name val=".VnTime"/>
      <family val="2"/>
    </font>
    <font>
      <sz val="11"/>
      <color indexed="10"/>
      <name val="Calibri"/>
      <family val="2"/>
    </font>
    <font>
      <sz val="16"/>
      <name val="AngsanaUPC"/>
      <family val="3"/>
    </font>
    <font>
      <sz val="14"/>
      <name val="뼻뮝"/>
      <family val="3"/>
      <charset val="129"/>
    </font>
    <font>
      <sz val="12"/>
      <name val="바탕체"/>
      <family val="3"/>
    </font>
    <font>
      <sz val="12"/>
      <name val="뼻뮝"/>
      <family val="1"/>
      <charset val="129"/>
    </font>
    <font>
      <sz val="12"/>
      <name val="바탕체"/>
      <family val="1"/>
    </font>
    <font>
      <sz val="12"/>
      <name val="바탕체"/>
      <family val="1"/>
      <charset val="129"/>
    </font>
    <font>
      <sz val="10"/>
      <name val="굴림체"/>
      <family val="3"/>
      <charset val="129"/>
    </font>
    <font>
      <sz val="10"/>
      <name val=".VnArial"/>
      <family val="1"/>
    </font>
    <font>
      <sz val="12"/>
      <name val="Courier"/>
      <family val="3"/>
    </font>
    <font>
      <sz val="10"/>
      <name val=" "/>
      <family val="1"/>
      <charset val="136"/>
    </font>
    <font>
      <sz val="8"/>
      <name val="Times New Roman"/>
      <family val="1"/>
    </font>
    <font>
      <b/>
      <sz val="10"/>
      <color theme="1"/>
      <name val="Times New Roman"/>
      <family val="1"/>
    </font>
    <font>
      <sz val="10"/>
      <color theme="1"/>
      <name val="Times New Roman"/>
      <family val="1"/>
    </font>
    <font>
      <b/>
      <sz val="14"/>
      <color theme="1"/>
      <name val="Times New Roman"/>
      <family val="1"/>
    </font>
    <font>
      <b/>
      <u/>
      <sz val="10"/>
      <color theme="1"/>
      <name val="Times New Roman"/>
      <family val="1"/>
    </font>
    <font>
      <sz val="10"/>
      <color theme="1"/>
      <name val="VNI-Times"/>
    </font>
    <font>
      <i/>
      <sz val="10"/>
      <color theme="1"/>
      <name val="Times New Roman"/>
      <family val="1"/>
    </font>
    <font>
      <b/>
      <i/>
      <sz val="10"/>
      <color theme="1"/>
      <name val="Times New Roman"/>
      <family val="1"/>
    </font>
    <font>
      <b/>
      <sz val="13"/>
      <color theme="1"/>
      <name val="Times New Roman"/>
      <family val="1"/>
    </font>
    <font>
      <sz val="12"/>
      <color theme="1"/>
      <name val="Times New Roman"/>
      <family val="1"/>
    </font>
    <font>
      <b/>
      <sz val="9"/>
      <color theme="1"/>
      <name val="Times New Roman"/>
      <family val="1"/>
    </font>
    <font>
      <b/>
      <sz val="12"/>
      <color theme="1"/>
      <name val="Times New Roman"/>
      <family val="1"/>
    </font>
    <font>
      <b/>
      <sz val="11"/>
      <color theme="1"/>
      <name val="Times New Roman"/>
      <family val="1"/>
    </font>
    <font>
      <b/>
      <sz val="10.5"/>
      <color theme="1"/>
      <name val="Times New Roman"/>
      <family val="1"/>
    </font>
    <font>
      <sz val="10.5"/>
      <color theme="1"/>
      <name val="Times New Roman"/>
      <family val="1"/>
    </font>
    <font>
      <sz val="11"/>
      <color theme="1"/>
      <name val="Times New Roman"/>
      <family val="1"/>
    </font>
    <font>
      <b/>
      <sz val="11"/>
      <color theme="1"/>
      <name val="Cambria"/>
      <family val="1"/>
      <scheme val="major"/>
    </font>
    <font>
      <sz val="11"/>
      <color theme="1"/>
      <name val="Cambria"/>
      <family val="1"/>
      <scheme val="major"/>
    </font>
    <font>
      <b/>
      <u/>
      <sz val="12"/>
      <color theme="1"/>
      <name val="Times New Roman"/>
      <family val="1"/>
    </font>
    <font>
      <u/>
      <sz val="10"/>
      <color theme="1"/>
      <name val="Times New Roman"/>
      <family val="1"/>
    </font>
    <font>
      <sz val="12"/>
      <color rgb="FFFF0000"/>
      <name val="Times New Roman"/>
      <family val="1"/>
    </font>
    <font>
      <b/>
      <sz val="12"/>
      <color rgb="FFFF0000"/>
      <name val="Times New Roman"/>
      <family val="1"/>
    </font>
    <font>
      <sz val="10"/>
      <color theme="1"/>
      <name val=".VnTime"/>
      <family val="2"/>
    </font>
    <font>
      <sz val="12"/>
      <name val="VNtimes new roman"/>
      <family val="2"/>
    </font>
    <font>
      <sz val="10"/>
      <name val="VNtimes new roman"/>
      <family val="2"/>
    </font>
    <font>
      <sz val="10"/>
      <name val="Arial"/>
      <family val="2"/>
    </font>
    <font>
      <sz val="11"/>
      <color rgb="FFFF0000"/>
      <name val="Calibri"/>
      <family val="2"/>
      <scheme val="minor"/>
    </font>
    <font>
      <sz val="9"/>
      <color theme="1"/>
      <name val="Times New Roman"/>
      <family val="1"/>
    </font>
    <font>
      <b/>
      <i/>
      <sz val="12"/>
      <color theme="1"/>
      <name val="Times New Roman"/>
      <family val="1"/>
    </font>
    <font>
      <sz val="11"/>
      <color indexed="8"/>
      <name val="Cambria"/>
      <family val="2"/>
    </font>
    <font>
      <i/>
      <sz val="12"/>
      <color theme="1"/>
      <name val="Times New Roman"/>
      <family val="1"/>
    </font>
    <font>
      <sz val="13"/>
      <color theme="1"/>
      <name val="Times New Roman"/>
      <family val="1"/>
    </font>
    <font>
      <sz val="12"/>
      <color theme="1"/>
      <name val="Helvetica"/>
      <family val="2"/>
    </font>
    <font>
      <i/>
      <sz val="11"/>
      <color theme="1"/>
      <name val="Times New Roman"/>
      <family val="1"/>
    </font>
    <font>
      <i/>
      <sz val="10"/>
      <color rgb="FFFF0000"/>
      <name val="Times New Roman"/>
      <family val="1"/>
    </font>
    <font>
      <b/>
      <i/>
      <sz val="11"/>
      <color theme="1"/>
      <name val="Times New Roman"/>
      <family val="1"/>
    </font>
    <font>
      <b/>
      <i/>
      <sz val="13"/>
      <color theme="1"/>
      <name val="Times New Roman"/>
      <family val="1"/>
    </font>
    <font>
      <i/>
      <sz val="13"/>
      <color theme="1"/>
      <name val="Times New Roman"/>
      <family val="1"/>
    </font>
    <font>
      <b/>
      <i/>
      <u/>
      <sz val="12"/>
      <color theme="1"/>
      <name val="Times New Roman"/>
      <family val="1"/>
    </font>
    <font>
      <i/>
      <sz val="12"/>
      <color rgb="FFFF0000"/>
      <name val="Times New Roman"/>
      <family val="1"/>
    </font>
    <font>
      <sz val="8"/>
      <color theme="1"/>
      <name val="Times New Roman"/>
      <family val="1"/>
    </font>
    <font>
      <sz val="12.5"/>
      <color theme="1"/>
      <name val="Symbol"/>
      <family val="1"/>
      <charset val="2"/>
    </font>
    <font>
      <sz val="7"/>
      <color theme="1"/>
      <name val="Times New Roman"/>
      <family val="1"/>
    </font>
    <font>
      <b/>
      <sz val="12.5"/>
      <color theme="1"/>
      <name val="Times New Roman"/>
      <family val="1"/>
    </font>
    <font>
      <b/>
      <sz val="9"/>
      <color theme="1"/>
      <name val="Calibri"/>
      <family val="2"/>
    </font>
    <font>
      <b/>
      <sz val="11"/>
      <color theme="1"/>
      <name val="Calibri"/>
      <family val="2"/>
    </font>
    <font>
      <b/>
      <sz val="11"/>
      <color theme="1"/>
      <name val="Calibri"/>
      <family val="2"/>
      <scheme val="minor"/>
    </font>
    <font>
      <b/>
      <i/>
      <u/>
      <sz val="11"/>
      <color theme="1"/>
      <name val="Times New Roman"/>
      <family val="1"/>
    </font>
    <font>
      <i/>
      <sz val="10"/>
      <color theme="1"/>
      <name val="VNI-Times"/>
    </font>
    <font>
      <b/>
      <i/>
      <sz val="12"/>
      <color rgb="FFFF0000"/>
      <name val="Times New Roman"/>
      <family val="1"/>
    </font>
    <font>
      <i/>
      <u/>
      <sz val="11"/>
      <color theme="1"/>
      <name val="Times New Roman"/>
      <family val="1"/>
    </font>
    <font>
      <sz val="11"/>
      <color theme="1"/>
      <name val="Garamond"/>
      <family val="2"/>
    </font>
  </fonts>
  <fills count="41">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43"/>
      </patternFill>
    </fill>
    <fill>
      <patternFill patternType="solid">
        <fgColor indexed="26"/>
      </patternFill>
    </fill>
    <fill>
      <patternFill patternType="gray125">
        <fgColor indexed="35"/>
      </patternFill>
    </fill>
    <fill>
      <patternFill patternType="solid">
        <fgColor indexed="41"/>
        <bgColor indexed="64"/>
      </patternFill>
    </fill>
    <fill>
      <patternFill patternType="solid">
        <fgColor indexed="47"/>
        <bgColor indexed="64"/>
      </patternFill>
    </fill>
    <fill>
      <patternFill patternType="solid">
        <fgColor indexed="45"/>
        <bgColor indexed="64"/>
      </patternFill>
    </fill>
    <fill>
      <patternFill patternType="solid">
        <fgColor indexed="43"/>
        <bgColor indexed="64"/>
      </patternFill>
    </fill>
    <fill>
      <patternFill patternType="solid">
        <fgColor indexed="13"/>
        <bgColor indexed="64"/>
      </patternFill>
    </fill>
    <fill>
      <patternFill patternType="solid">
        <fgColor indexed="10"/>
        <bgColor indexed="64"/>
      </patternFill>
    </fill>
    <fill>
      <patternFill patternType="gray0625"/>
    </fill>
    <fill>
      <patternFill patternType="solid">
        <fgColor indexed="51"/>
        <bgColor indexed="64"/>
      </patternFill>
    </fill>
    <fill>
      <patternFill patternType="solid">
        <fgColor rgb="FFFFFF99"/>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rgb="FFFFFFFF"/>
        <bgColor rgb="FF000000"/>
      </patternFill>
    </fill>
  </fills>
  <borders count="92">
    <border>
      <left/>
      <right/>
      <top/>
      <bottom/>
      <diagonal/>
    </border>
    <border>
      <left style="thin">
        <color indexed="64"/>
      </left>
      <right style="thin">
        <color indexed="64"/>
      </right>
      <top style="double">
        <color indexed="64"/>
      </top>
      <bottom style="hair">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right/>
      <top/>
      <bottom style="medium">
        <color indexed="64"/>
      </bottom>
      <diagonal/>
    </border>
    <border>
      <left style="thin">
        <color indexed="64"/>
      </left>
      <right style="thin">
        <color indexed="64"/>
      </right>
      <top style="hair">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double">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right style="thin">
        <color indexed="64"/>
      </right>
      <top style="thin">
        <color indexed="64"/>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hair">
        <color indexed="64"/>
      </top>
      <bottom style="hair">
        <color indexed="64"/>
      </bottom>
      <diagonal/>
    </border>
    <border>
      <left/>
      <right/>
      <top style="thin">
        <color indexed="64"/>
      </top>
      <bottom style="hair">
        <color indexed="64"/>
      </bottom>
      <diagonal/>
    </border>
    <border>
      <left/>
      <right/>
      <top style="hair">
        <color indexed="64"/>
      </top>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top style="thin">
        <color indexed="64"/>
      </top>
      <bottom/>
      <diagonal/>
    </border>
    <border>
      <left/>
      <right style="thin">
        <color indexed="64"/>
      </right>
      <top/>
      <bottom style="hair">
        <color indexed="64"/>
      </bottom>
      <diagonal/>
    </border>
    <border>
      <left style="thin">
        <color indexed="64"/>
      </left>
      <right style="thin">
        <color indexed="64"/>
      </right>
      <top style="dotted">
        <color indexed="64"/>
      </top>
      <bottom/>
      <diagonal/>
    </border>
    <border>
      <left/>
      <right style="thin">
        <color indexed="64"/>
      </right>
      <top style="hair">
        <color indexed="64"/>
      </top>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bottom style="hair">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bottom style="dotted">
        <color indexed="64"/>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auto="1"/>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style="thin">
        <color auto="1"/>
      </bottom>
      <diagonal/>
    </border>
    <border>
      <left/>
      <right style="thin">
        <color indexed="64"/>
      </right>
      <top/>
      <bottom style="dotted">
        <color indexed="64"/>
      </bottom>
      <diagonal/>
    </border>
    <border>
      <left/>
      <right style="thin">
        <color indexed="64"/>
      </right>
      <top style="dotted">
        <color indexed="64"/>
      </top>
      <bottom style="dotted">
        <color indexed="64"/>
      </bottom>
      <diagonal/>
    </border>
    <border>
      <left style="thin">
        <color auto="1"/>
      </left>
      <right style="thin">
        <color auto="1"/>
      </right>
      <top style="thin">
        <color auto="1"/>
      </top>
      <bottom style="thin">
        <color auto="1"/>
      </bottom>
      <diagonal/>
    </border>
    <border>
      <left style="thin">
        <color indexed="64"/>
      </left>
      <right/>
      <top style="thin">
        <color auto="1"/>
      </top>
      <bottom style="hair">
        <color indexed="64"/>
      </bottom>
      <diagonal/>
    </border>
    <border>
      <left/>
      <right/>
      <top style="thin">
        <color auto="1"/>
      </top>
      <bottom style="hair">
        <color indexed="64"/>
      </bottom>
      <diagonal/>
    </border>
    <border>
      <left/>
      <right style="thin">
        <color indexed="64"/>
      </right>
      <top style="thin">
        <color auto="1"/>
      </top>
      <bottom style="hair">
        <color indexed="64"/>
      </bottom>
      <diagonal/>
    </border>
    <border>
      <left style="thin">
        <color auto="1"/>
      </left>
      <right style="thin">
        <color indexed="64"/>
      </right>
      <top style="thin">
        <color auto="1"/>
      </top>
      <bottom style="hair">
        <color indexed="64"/>
      </bottom>
      <diagonal/>
    </border>
    <border>
      <left/>
      <right style="hair">
        <color indexed="64"/>
      </right>
      <top/>
      <bottom style="hair">
        <color indexed="64"/>
      </bottom>
      <diagonal/>
    </border>
    <border>
      <left style="double">
        <color indexed="64"/>
      </left>
      <right/>
      <top/>
      <bottom style="dotted">
        <color indexed="64"/>
      </bottom>
      <diagonal/>
    </border>
    <border>
      <left style="double">
        <color indexed="64"/>
      </left>
      <right/>
      <top/>
      <bottom/>
      <diagonal/>
    </border>
    <border>
      <left style="double">
        <color indexed="64"/>
      </left>
      <right/>
      <top style="dotted">
        <color indexed="64"/>
      </top>
      <bottom style="dotted">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auto="1"/>
      </left>
      <right style="hair">
        <color auto="1"/>
      </right>
      <top style="hair">
        <color auto="1"/>
      </top>
      <bottom style="hair">
        <color auto="1"/>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bottom style="hair">
        <color auto="1"/>
      </bottom>
      <diagonal/>
    </border>
  </borders>
  <cellStyleXfs count="1973">
    <xf numFmtId="0" fontId="0" fillId="0" borderId="0"/>
    <xf numFmtId="208" fontId="17" fillId="0" borderId="0" applyFont="0" applyFill="0" applyBorder="0" applyAlignment="0" applyProtection="0"/>
    <xf numFmtId="169" fontId="18" fillId="0" borderId="1" applyFont="0" applyBorder="0"/>
    <xf numFmtId="199" fontId="15" fillId="0" borderId="0" applyFont="0" applyFill="0" applyBorder="0" applyAlignment="0" applyProtection="0"/>
    <xf numFmtId="200" fontId="15" fillId="0" borderId="0" applyFont="0" applyFill="0" applyBorder="0" applyAlignment="0" applyProtection="0"/>
    <xf numFmtId="204" fontId="19" fillId="0" borderId="0" applyFont="0" applyFill="0" applyBorder="0" applyAlignment="0" applyProtection="0"/>
    <xf numFmtId="187" fontId="20" fillId="0" borderId="0" applyFont="0" applyFill="0" applyBorder="0" applyAlignment="0" applyProtection="0"/>
    <xf numFmtId="186" fontId="20" fillId="0" borderId="0" applyFont="0" applyFill="0" applyBorder="0" applyAlignment="0" applyProtection="0"/>
    <xf numFmtId="9" fontId="21" fillId="0" borderId="0" applyFont="0" applyFill="0" applyBorder="0" applyAlignment="0" applyProtection="0"/>
    <xf numFmtId="0" fontId="22" fillId="0" borderId="0"/>
    <xf numFmtId="199" fontId="17" fillId="0" borderId="0" applyFont="0" applyFill="0" applyBorder="0" applyAlignment="0" applyProtection="0"/>
    <xf numFmtId="193" fontId="15" fillId="0" borderId="0" applyFont="0" applyFill="0" applyBorder="0" applyAlignment="0" applyProtection="0"/>
    <xf numFmtId="42" fontId="15" fillId="0" borderId="0" applyFont="0" applyFill="0" applyBorder="0" applyAlignment="0" applyProtection="0"/>
    <xf numFmtId="182" fontId="17" fillId="0" borderId="0" applyFont="0" applyFill="0" applyBorder="0" applyAlignment="0" applyProtection="0"/>
    <xf numFmtId="182" fontId="17" fillId="0" borderId="0" applyFont="0" applyFill="0" applyBorder="0" applyAlignment="0" applyProtection="0"/>
    <xf numFmtId="208" fontId="17" fillId="0" borderId="0" applyFont="0" applyFill="0" applyBorder="0" applyAlignment="0" applyProtection="0"/>
    <xf numFmtId="177" fontId="17" fillId="0" borderId="0" applyFont="0" applyFill="0" applyBorder="0" applyAlignment="0" applyProtection="0"/>
    <xf numFmtId="184" fontId="15" fillId="0" borderId="0" applyFont="0" applyFill="0" applyBorder="0" applyAlignment="0" applyProtection="0"/>
    <xf numFmtId="187"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84" fontId="15" fillId="0" borderId="0" applyFont="0" applyFill="0" applyBorder="0" applyAlignment="0" applyProtection="0"/>
    <xf numFmtId="187" fontId="15" fillId="0" borderId="0" applyFont="0" applyFill="0" applyBorder="0" applyAlignment="0" applyProtection="0"/>
    <xf numFmtId="0" fontId="15" fillId="0" borderId="0" applyFont="0" applyFill="0" applyBorder="0" applyAlignment="0" applyProtection="0"/>
    <xf numFmtId="43" fontId="15" fillId="0" borderId="0" applyFont="0" applyFill="0" applyBorder="0" applyAlignment="0" applyProtection="0"/>
    <xf numFmtId="177"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84"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207" fontId="15" fillId="0" borderId="0" applyFont="0" applyFill="0" applyBorder="0" applyAlignment="0" applyProtection="0"/>
    <xf numFmtId="207" fontId="15" fillId="0" borderId="0" applyFont="0" applyFill="0" applyBorder="0" applyAlignment="0" applyProtection="0"/>
    <xf numFmtId="177" fontId="15" fillId="0" borderId="0" applyFont="0" applyFill="0" applyBorder="0" applyAlignment="0" applyProtection="0"/>
    <xf numFmtId="43" fontId="15" fillId="0" borderId="0" applyFont="0" applyFill="0" applyBorder="0" applyAlignment="0" applyProtection="0"/>
    <xf numFmtId="177" fontId="15" fillId="0" borderId="0" applyFont="0" applyFill="0" applyBorder="0" applyAlignment="0" applyProtection="0"/>
    <xf numFmtId="177" fontId="15" fillId="0" borderId="0" applyFont="0" applyFill="0" applyBorder="0" applyAlignment="0" applyProtection="0"/>
    <xf numFmtId="177" fontId="15" fillId="0" borderId="0" applyFont="0" applyFill="0" applyBorder="0" applyAlignment="0" applyProtection="0"/>
    <xf numFmtId="176" fontId="17" fillId="0" borderId="0" applyFont="0" applyFill="0" applyBorder="0" applyAlignment="0" applyProtection="0"/>
    <xf numFmtId="42" fontId="15" fillId="0" borderId="0" applyFont="0" applyFill="0" applyBorder="0" applyAlignment="0" applyProtection="0"/>
    <xf numFmtId="199" fontId="17" fillId="0" borderId="0" applyFont="0" applyFill="0" applyBorder="0" applyAlignment="0" applyProtection="0"/>
    <xf numFmtId="193" fontId="15" fillId="0" borderId="0" applyFont="0" applyFill="0" applyBorder="0" applyAlignment="0" applyProtection="0"/>
    <xf numFmtId="42" fontId="15" fillId="0" borderId="0" applyFont="0" applyFill="0" applyBorder="0" applyAlignment="0" applyProtection="0"/>
    <xf numFmtId="199" fontId="15" fillId="0" borderId="0" applyFont="0" applyFill="0" applyBorder="0" applyAlignment="0" applyProtection="0"/>
    <xf numFmtId="199" fontId="17" fillId="0" borderId="0" applyFont="0" applyFill="0" applyBorder="0" applyAlignment="0" applyProtection="0"/>
    <xf numFmtId="203" fontId="15" fillId="0" borderId="0" applyFont="0" applyFill="0" applyBorder="0" applyAlignment="0" applyProtection="0"/>
    <xf numFmtId="199" fontId="17"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199" fontId="15" fillId="0" borderId="0" applyFont="0" applyFill="0" applyBorder="0" applyAlignment="0" applyProtection="0"/>
    <xf numFmtId="205" fontId="15" fillId="0" borderId="0" applyFont="0" applyFill="0" applyBorder="0" applyAlignment="0" applyProtection="0"/>
    <xf numFmtId="184" fontId="15" fillId="0" borderId="0" applyFont="0" applyFill="0" applyBorder="0" applyAlignment="0" applyProtection="0"/>
    <xf numFmtId="187"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84" fontId="15" fillId="0" borderId="0" applyFont="0" applyFill="0" applyBorder="0" applyAlignment="0" applyProtection="0"/>
    <xf numFmtId="187" fontId="15" fillId="0" borderId="0" applyFont="0" applyFill="0" applyBorder="0" applyAlignment="0" applyProtection="0"/>
    <xf numFmtId="0" fontId="15" fillId="0" borderId="0" applyFont="0" applyFill="0" applyBorder="0" applyAlignment="0" applyProtection="0"/>
    <xf numFmtId="43" fontId="15" fillId="0" borderId="0" applyFont="0" applyFill="0" applyBorder="0" applyAlignment="0" applyProtection="0"/>
    <xf numFmtId="177"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207" fontId="15" fillId="0" borderId="0" applyFont="0" applyFill="0" applyBorder="0" applyAlignment="0" applyProtection="0"/>
    <xf numFmtId="177" fontId="17" fillId="0" borderId="0" applyFont="0" applyFill="0" applyBorder="0" applyAlignment="0" applyProtection="0"/>
    <xf numFmtId="43" fontId="15" fillId="0" borderId="0" applyFont="0" applyFill="0" applyBorder="0" applyAlignment="0" applyProtection="0"/>
    <xf numFmtId="177" fontId="15" fillId="0" borderId="0" applyFont="0" applyFill="0" applyBorder="0" applyAlignment="0" applyProtection="0"/>
    <xf numFmtId="177" fontId="15" fillId="0" borderId="0" applyFont="0" applyFill="0" applyBorder="0" applyAlignment="0" applyProtection="0"/>
    <xf numFmtId="177" fontId="15" fillId="0" borderId="0" applyFont="0" applyFill="0" applyBorder="0" applyAlignment="0" applyProtection="0"/>
    <xf numFmtId="183" fontId="15" fillId="0" borderId="0" applyFont="0" applyFill="0" applyBorder="0" applyAlignment="0" applyProtection="0"/>
    <xf numFmtId="186"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186" fontId="15" fillId="0" borderId="0" applyFont="0" applyFill="0" applyBorder="0" applyAlignment="0" applyProtection="0"/>
    <xf numFmtId="200" fontId="17" fillId="0" borderId="0" applyFont="0" applyFill="0" applyBorder="0" applyAlignment="0" applyProtection="0"/>
    <xf numFmtId="41" fontId="15" fillId="0" borderId="0" applyFont="0" applyFill="0" applyBorder="0" applyAlignment="0" applyProtection="0"/>
    <xf numFmtId="176" fontId="15" fillId="0" borderId="0" applyFont="0" applyFill="0" applyBorder="0" applyAlignment="0" applyProtection="0"/>
    <xf numFmtId="194"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206" fontId="15" fillId="0" borderId="0" applyFont="0" applyFill="0" applyBorder="0" applyAlignment="0" applyProtection="0"/>
    <xf numFmtId="41"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99" fontId="17" fillId="0" borderId="0" applyFont="0" applyFill="0" applyBorder="0" applyAlignment="0" applyProtection="0"/>
    <xf numFmtId="193" fontId="15" fillId="0" borderId="0" applyFont="0" applyFill="0" applyBorder="0" applyAlignment="0" applyProtection="0"/>
    <xf numFmtId="42" fontId="15" fillId="0" borderId="0" applyFont="0" applyFill="0" applyBorder="0" applyAlignment="0" applyProtection="0"/>
    <xf numFmtId="199" fontId="15" fillId="0" borderId="0" applyFont="0" applyFill="0" applyBorder="0" applyAlignment="0" applyProtection="0"/>
    <xf numFmtId="199" fontId="17" fillId="0" borderId="0" applyFont="0" applyFill="0" applyBorder="0" applyAlignment="0" applyProtection="0"/>
    <xf numFmtId="203" fontId="15" fillId="0" borderId="0" applyFont="0" applyFill="0" applyBorder="0" applyAlignment="0" applyProtection="0"/>
    <xf numFmtId="199" fontId="17"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199" fontId="15" fillId="0" borderId="0" applyFont="0" applyFill="0" applyBorder="0" applyAlignment="0" applyProtection="0"/>
    <xf numFmtId="205" fontId="15" fillId="0" borderId="0" applyFont="0" applyFill="0" applyBorder="0" applyAlignment="0" applyProtection="0"/>
    <xf numFmtId="176" fontId="17" fillId="0" borderId="0" applyFont="0" applyFill="0" applyBorder="0" applyAlignment="0" applyProtection="0"/>
    <xf numFmtId="177" fontId="17" fillId="0" borderId="0" applyFont="0" applyFill="0" applyBorder="0" applyAlignment="0" applyProtection="0"/>
    <xf numFmtId="183" fontId="15" fillId="0" borderId="0" applyFont="0" applyFill="0" applyBorder="0" applyAlignment="0" applyProtection="0"/>
    <xf numFmtId="186"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186" fontId="15" fillId="0" borderId="0" applyFont="0" applyFill="0" applyBorder="0" applyAlignment="0" applyProtection="0"/>
    <xf numFmtId="200" fontId="17" fillId="0" borderId="0" applyFont="0" applyFill="0" applyBorder="0" applyAlignment="0" applyProtection="0"/>
    <xf numFmtId="41" fontId="15" fillId="0" borderId="0" applyFont="0" applyFill="0" applyBorder="0" applyAlignment="0" applyProtection="0"/>
    <xf numFmtId="176" fontId="15" fillId="0" borderId="0" applyFont="0" applyFill="0" applyBorder="0" applyAlignment="0" applyProtection="0"/>
    <xf numFmtId="194"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206" fontId="15" fillId="0" borderId="0" applyFont="0" applyFill="0" applyBorder="0" applyAlignment="0" applyProtection="0"/>
    <xf numFmtId="41"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84" fontId="15" fillId="0" borderId="0" applyFont="0" applyFill="0" applyBorder="0" applyAlignment="0" applyProtection="0"/>
    <xf numFmtId="187"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84" fontId="15" fillId="0" borderId="0" applyFont="0" applyFill="0" applyBorder="0" applyAlignment="0" applyProtection="0"/>
    <xf numFmtId="187" fontId="15" fillId="0" borderId="0" applyFont="0" applyFill="0" applyBorder="0" applyAlignment="0" applyProtection="0"/>
    <xf numFmtId="0" fontId="15" fillId="0" borderId="0" applyFont="0" applyFill="0" applyBorder="0" applyAlignment="0" applyProtection="0"/>
    <xf numFmtId="43" fontId="15" fillId="0" borderId="0" applyFont="0" applyFill="0" applyBorder="0" applyAlignment="0" applyProtection="0"/>
    <xf numFmtId="177"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207" fontId="15" fillId="0" borderId="0" applyFont="0" applyFill="0" applyBorder="0" applyAlignment="0" applyProtection="0"/>
    <xf numFmtId="43" fontId="15" fillId="0" borderId="0" applyFont="0" applyFill="0" applyBorder="0" applyAlignment="0" applyProtection="0"/>
    <xf numFmtId="177" fontId="15" fillId="0" borderId="0" applyFont="0" applyFill="0" applyBorder="0" applyAlignment="0" applyProtection="0"/>
    <xf numFmtId="177" fontId="15" fillId="0" borderId="0" applyFont="0" applyFill="0" applyBorder="0" applyAlignment="0" applyProtection="0"/>
    <xf numFmtId="177" fontId="15" fillId="0" borderId="0" applyFont="0" applyFill="0" applyBorder="0" applyAlignment="0" applyProtection="0"/>
    <xf numFmtId="176" fontId="17" fillId="0" borderId="0" applyFont="0" applyFill="0" applyBorder="0" applyAlignment="0" applyProtection="0"/>
    <xf numFmtId="182" fontId="17" fillId="0" borderId="0" applyFont="0" applyFill="0" applyBorder="0" applyAlignment="0" applyProtection="0"/>
    <xf numFmtId="182" fontId="17" fillId="0" borderId="0" applyFont="0" applyFill="0" applyBorder="0" applyAlignment="0" applyProtection="0"/>
    <xf numFmtId="208" fontId="17" fillId="0" borderId="0" applyFont="0" applyFill="0" applyBorder="0" applyAlignment="0" applyProtection="0"/>
    <xf numFmtId="42" fontId="15" fillId="0" borderId="0" applyFont="0" applyFill="0" applyBorder="0" applyAlignment="0" applyProtection="0"/>
    <xf numFmtId="199" fontId="15" fillId="0" borderId="0" applyFont="0" applyFill="0" applyBorder="0" applyAlignment="0" applyProtection="0"/>
    <xf numFmtId="199" fontId="17" fillId="0" borderId="0" applyFont="0" applyFill="0" applyBorder="0" applyAlignment="0" applyProtection="0"/>
    <xf numFmtId="203" fontId="15" fillId="0" borderId="0" applyFont="0" applyFill="0" applyBorder="0" applyAlignment="0" applyProtection="0"/>
    <xf numFmtId="199" fontId="17"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199" fontId="15" fillId="0" borderId="0" applyFont="0" applyFill="0" applyBorder="0" applyAlignment="0" applyProtection="0"/>
    <xf numFmtId="205" fontId="15" fillId="0" borderId="0" applyFont="0" applyFill="0" applyBorder="0" applyAlignment="0" applyProtection="0"/>
    <xf numFmtId="176" fontId="17" fillId="0" borderId="0" applyFont="0" applyFill="0" applyBorder="0" applyAlignment="0" applyProtection="0"/>
    <xf numFmtId="183" fontId="15" fillId="0" borderId="0" applyFont="0" applyFill="0" applyBorder="0" applyAlignment="0" applyProtection="0"/>
    <xf numFmtId="186"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186" fontId="15" fillId="0" borderId="0" applyFont="0" applyFill="0" applyBorder="0" applyAlignment="0" applyProtection="0"/>
    <xf numFmtId="200" fontId="17" fillId="0" borderId="0" applyFont="0" applyFill="0" applyBorder="0" applyAlignment="0" applyProtection="0"/>
    <xf numFmtId="41" fontId="15" fillId="0" borderId="0" applyFont="0" applyFill="0" applyBorder="0" applyAlignment="0" applyProtection="0"/>
    <xf numFmtId="176" fontId="15" fillId="0" borderId="0" applyFont="0" applyFill="0" applyBorder="0" applyAlignment="0" applyProtection="0"/>
    <xf numFmtId="194"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206" fontId="15" fillId="0" borderId="0" applyFont="0" applyFill="0" applyBorder="0" applyAlignment="0" applyProtection="0"/>
    <xf numFmtId="41"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84" fontId="15" fillId="0" borderId="0" applyFont="0" applyFill="0" applyBorder="0" applyAlignment="0" applyProtection="0"/>
    <xf numFmtId="187"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84" fontId="15" fillId="0" borderId="0" applyFont="0" applyFill="0" applyBorder="0" applyAlignment="0" applyProtection="0"/>
    <xf numFmtId="187" fontId="15" fillId="0" borderId="0" applyFont="0" applyFill="0" applyBorder="0" applyAlignment="0" applyProtection="0"/>
    <xf numFmtId="0" fontId="15" fillId="0" borderId="0" applyFont="0" applyFill="0" applyBorder="0" applyAlignment="0" applyProtection="0"/>
    <xf numFmtId="43" fontId="15" fillId="0" borderId="0" applyFont="0" applyFill="0" applyBorder="0" applyAlignment="0" applyProtection="0"/>
    <xf numFmtId="177"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207" fontId="15" fillId="0" borderId="0" applyFont="0" applyFill="0" applyBorder="0" applyAlignment="0" applyProtection="0"/>
    <xf numFmtId="43" fontId="15" fillId="0" borderId="0" applyFont="0" applyFill="0" applyBorder="0" applyAlignment="0" applyProtection="0"/>
    <xf numFmtId="177" fontId="15" fillId="0" borderId="0" applyFont="0" applyFill="0" applyBorder="0" applyAlignment="0" applyProtection="0"/>
    <xf numFmtId="177" fontId="15" fillId="0" borderId="0" applyFont="0" applyFill="0" applyBorder="0" applyAlignment="0" applyProtection="0"/>
    <xf numFmtId="177" fontId="15" fillId="0" borderId="0" applyFont="0" applyFill="0" applyBorder="0" applyAlignment="0" applyProtection="0"/>
    <xf numFmtId="182" fontId="17" fillId="0" borderId="0" applyFont="0" applyFill="0" applyBorder="0" applyAlignment="0" applyProtection="0"/>
    <xf numFmtId="182" fontId="17" fillId="0" borderId="0" applyFont="0" applyFill="0" applyBorder="0" applyAlignment="0" applyProtection="0"/>
    <xf numFmtId="208" fontId="17" fillId="0" borderId="0" applyFont="0" applyFill="0" applyBorder="0" applyAlignment="0" applyProtection="0"/>
    <xf numFmtId="177" fontId="17" fillId="0" borderId="0" applyFont="0" applyFill="0" applyBorder="0" applyAlignment="0" applyProtection="0"/>
    <xf numFmtId="0" fontId="30" fillId="0" borderId="0"/>
    <xf numFmtId="0" fontId="23" fillId="2" borderId="0"/>
    <xf numFmtId="9" fontId="24" fillId="0" borderId="0" applyFont="0" applyFill="0" applyBorder="0" applyAlignment="0" applyProtection="0"/>
    <xf numFmtId="0" fontId="25" fillId="2" borderId="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7" fillId="2" borderId="0"/>
    <xf numFmtId="0" fontId="28" fillId="0" borderId="0">
      <alignment wrapText="1"/>
    </xf>
    <xf numFmtId="0" fontId="26"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6" borderId="0" applyNumberFormat="0" applyBorder="0" applyAlignment="0" applyProtection="0"/>
    <xf numFmtId="0" fontId="26" fillId="9" borderId="0" applyNumberFormat="0" applyBorder="0" applyAlignment="0" applyProtection="0"/>
    <xf numFmtId="0" fontId="26" fillId="12" borderId="0" applyNumberFormat="0" applyBorder="0" applyAlignment="0" applyProtection="0"/>
    <xf numFmtId="0" fontId="29" fillId="13"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20" borderId="0" applyNumberFormat="0" applyBorder="0" applyAlignment="0" applyProtection="0"/>
    <xf numFmtId="198" fontId="30" fillId="0" borderId="0" applyFont="0" applyFill="0" applyBorder="0" applyAlignment="0" applyProtection="0"/>
    <xf numFmtId="0" fontId="31" fillId="0" borderId="0" applyFont="0" applyFill="0" applyBorder="0" applyAlignment="0" applyProtection="0"/>
    <xf numFmtId="185" fontId="17" fillId="0" borderId="0" applyFont="0" applyFill="0" applyBorder="0" applyAlignment="0" applyProtection="0"/>
    <xf numFmtId="165" fontId="30" fillId="0" borderId="0" applyFont="0" applyFill="0" applyBorder="0" applyAlignment="0" applyProtection="0"/>
    <xf numFmtId="0" fontId="31" fillId="0" borderId="0" applyFont="0" applyFill="0" applyBorder="0" applyAlignment="0" applyProtection="0"/>
    <xf numFmtId="202" fontId="24" fillId="0" borderId="0" applyFont="0" applyFill="0" applyBorder="0" applyAlignment="0" applyProtection="0"/>
    <xf numFmtId="171" fontId="17" fillId="0" borderId="0" applyFont="0" applyFill="0" applyBorder="0" applyAlignment="0" applyProtection="0"/>
    <xf numFmtId="0" fontId="31" fillId="0" borderId="0" applyFont="0" applyFill="0" applyBorder="0" applyAlignment="0" applyProtection="0"/>
    <xf numFmtId="186" fontId="24" fillId="0" borderId="0" applyFont="0" applyFill="0" applyBorder="0" applyAlignment="0" applyProtection="0"/>
    <xf numFmtId="167" fontId="30" fillId="0" borderId="0" applyFont="0" applyFill="0" applyBorder="0" applyAlignment="0" applyProtection="0"/>
    <xf numFmtId="0" fontId="31" fillId="0" borderId="0" applyFont="0" applyFill="0" applyBorder="0" applyAlignment="0" applyProtection="0"/>
    <xf numFmtId="187" fontId="24" fillId="0" borderId="0" applyFont="0" applyFill="0" applyBorder="0" applyAlignment="0" applyProtection="0"/>
    <xf numFmtId="182" fontId="17" fillId="0" borderId="0" applyFont="0" applyFill="0" applyBorder="0" applyAlignment="0" applyProtection="0"/>
    <xf numFmtId="0" fontId="32" fillId="4" borderId="0" applyNumberFormat="0" applyBorder="0" applyAlignment="0" applyProtection="0"/>
    <xf numFmtId="0" fontId="31" fillId="0" borderId="0"/>
    <xf numFmtId="0" fontId="33" fillId="0" borderId="0"/>
    <xf numFmtId="0" fontId="17" fillId="0" borderId="0"/>
    <xf numFmtId="0" fontId="33" fillId="0" borderId="0"/>
    <xf numFmtId="0" fontId="34" fillId="21" borderId="2" applyNumberFormat="0" applyAlignment="0" applyProtection="0"/>
    <xf numFmtId="0" fontId="35" fillId="0" borderId="0"/>
    <xf numFmtId="201" fontId="15" fillId="0" borderId="0" applyFont="0" applyFill="0" applyBorder="0" applyAlignment="0" applyProtection="0"/>
    <xf numFmtId="0" fontId="36" fillId="22" borderId="3" applyNumberFormat="0" applyAlignment="0" applyProtection="0"/>
    <xf numFmtId="1" fontId="37" fillId="0" borderId="4" applyBorder="0"/>
    <xf numFmtId="43" fontId="11" fillId="0" borderId="0" applyFont="0" applyFill="0" applyBorder="0" applyAlignment="0" applyProtection="0"/>
    <xf numFmtId="43" fontId="14" fillId="0" borderId="0" applyFont="0" applyFill="0" applyBorder="0" applyAlignment="0" applyProtection="0"/>
    <xf numFmtId="43" fontId="26" fillId="0" borderId="0" applyFont="0" applyFill="0" applyBorder="0" applyAlignment="0" applyProtection="0"/>
    <xf numFmtId="3" fontId="30" fillId="0" borderId="0" applyFont="0" applyFill="0" applyBorder="0" applyAlignment="0" applyProtection="0"/>
    <xf numFmtId="175" fontId="30" fillId="0" borderId="0" applyFont="0" applyFill="0" applyBorder="0" applyAlignment="0" applyProtection="0"/>
    <xf numFmtId="0" fontId="30" fillId="0" borderId="0" applyFont="0" applyFill="0" applyBorder="0" applyAlignment="0" applyProtection="0"/>
    <xf numFmtId="189" fontId="30" fillId="0" borderId="0" applyFont="0" applyFill="0" applyBorder="0" applyAlignment="0" applyProtection="0"/>
    <xf numFmtId="191" fontId="30" fillId="0" borderId="0" applyFont="0" applyFill="0" applyBorder="0" applyAlignment="0" applyProtection="0"/>
    <xf numFmtId="0" fontId="39" fillId="0" borderId="0" applyNumberFormat="0" applyFill="0" applyBorder="0" applyAlignment="0" applyProtection="0"/>
    <xf numFmtId="2" fontId="30" fillId="0" borderId="0" applyFont="0" applyFill="0" applyBorder="0" applyAlignment="0" applyProtection="0"/>
    <xf numFmtId="0" fontId="40" fillId="5" borderId="0" applyNumberFormat="0" applyBorder="0" applyAlignment="0" applyProtection="0"/>
    <xf numFmtId="38" fontId="41" fillId="23" borderId="0" applyNumberFormat="0" applyBorder="0" applyAlignment="0" applyProtection="0"/>
    <xf numFmtId="0" fontId="42" fillId="0" borderId="0">
      <alignment horizontal="left"/>
    </xf>
    <xf numFmtId="0" fontId="43" fillId="0" borderId="5" applyNumberFormat="0" applyAlignment="0" applyProtection="0">
      <alignment horizontal="left" vertical="center"/>
    </xf>
    <xf numFmtId="0" fontId="43" fillId="0" borderId="6">
      <alignment horizontal="left" vertical="center"/>
    </xf>
    <xf numFmtId="0" fontId="44" fillId="0" borderId="0" applyNumberFormat="0" applyFill="0" applyBorder="0" applyAlignment="0" applyProtection="0"/>
    <xf numFmtId="0" fontId="43" fillId="0" borderId="0" applyNumberFormat="0" applyFill="0" applyBorder="0" applyAlignment="0" applyProtection="0"/>
    <xf numFmtId="0" fontId="45" fillId="0" borderId="7" applyNumberFormat="0" applyFill="0" applyAlignment="0" applyProtection="0"/>
    <xf numFmtId="0" fontId="45" fillId="0" borderId="0" applyNumberFormat="0" applyFill="0" applyBorder="0" applyAlignment="0" applyProtection="0"/>
    <xf numFmtId="192" fontId="46" fillId="0" borderId="0">
      <protection locked="0"/>
    </xf>
    <xf numFmtId="192" fontId="46" fillId="0" borderId="0">
      <protection locked="0"/>
    </xf>
    <xf numFmtId="176" fontId="15" fillId="0" borderId="0" applyFont="0" applyFill="0" applyBorder="0" applyAlignment="0" applyProtection="0"/>
    <xf numFmtId="0" fontId="47" fillId="8" borderId="2" applyNumberFormat="0" applyAlignment="0" applyProtection="0"/>
    <xf numFmtId="10" fontId="41" fillId="23" borderId="8" applyNumberFormat="0" applyBorder="0" applyAlignment="0" applyProtection="0"/>
    <xf numFmtId="177" fontId="15" fillId="0" borderId="0" applyFont="0" applyFill="0" applyBorder="0" applyAlignment="0" applyProtection="0"/>
    <xf numFmtId="0" fontId="48" fillId="0" borderId="9" applyNumberFormat="0" applyFill="0" applyAlignment="0" applyProtection="0"/>
    <xf numFmtId="0" fontId="49" fillId="0" borderId="10"/>
    <xf numFmtId="0" fontId="50" fillId="0" borderId="0" applyNumberFormat="0" applyFont="0" applyFill="0" applyAlignment="0"/>
    <xf numFmtId="0" fontId="50" fillId="0" borderId="0" applyNumberFormat="0" applyFont="0" applyFill="0" applyAlignment="0"/>
    <xf numFmtId="4" fontId="51" fillId="0" borderId="11" applyBorder="0"/>
    <xf numFmtId="0" fontId="50" fillId="0" borderId="0" applyNumberFormat="0" applyFont="0" applyFill="0" applyAlignment="0"/>
    <xf numFmtId="0" fontId="50" fillId="0" borderId="0" applyNumberFormat="0" applyFont="0" applyFill="0" applyAlignment="0"/>
    <xf numFmtId="0" fontId="52" fillId="24" borderId="0" applyNumberFormat="0" applyBorder="0" applyAlignment="0" applyProtection="0"/>
    <xf numFmtId="0" fontId="53" fillId="0" borderId="8" applyNumberFormat="0" applyFont="0" applyFill="0" applyBorder="0" applyAlignment="0">
      <alignment horizontal="center"/>
    </xf>
    <xf numFmtId="178" fontId="54" fillId="0" borderId="0"/>
    <xf numFmtId="0" fontId="14" fillId="0" borderId="0"/>
    <xf numFmtId="0" fontId="26" fillId="0" borderId="0"/>
    <xf numFmtId="0" fontId="15" fillId="0" borderId="0"/>
    <xf numFmtId="0" fontId="15" fillId="25" borderId="12" applyNumberFormat="0" applyFont="0" applyAlignment="0" applyProtection="0"/>
    <xf numFmtId="0" fontId="30" fillId="0" borderId="0" applyFont="0" applyFill="0" applyBorder="0" applyAlignment="0" applyProtection="0"/>
    <xf numFmtId="0" fontId="13" fillId="0" borderId="0"/>
    <xf numFmtId="0" fontId="55" fillId="21" borderId="13" applyNumberFormat="0" applyAlignment="0" applyProtection="0"/>
    <xf numFmtId="9" fontId="11" fillId="0" borderId="0" applyFont="0" applyFill="0" applyBorder="0" applyAlignment="0" applyProtection="0"/>
    <xf numFmtId="10" fontId="38" fillId="0" borderId="0" applyFont="0" applyFill="0" applyBorder="0" applyAlignment="0" applyProtection="0"/>
    <xf numFmtId="9" fontId="14" fillId="0" borderId="0" applyFont="0" applyFill="0" applyBorder="0" applyAlignment="0" applyProtection="0"/>
    <xf numFmtId="176" fontId="15" fillId="0" borderId="0" applyFont="0" applyFill="0" applyBorder="0" applyAlignment="0" applyProtection="0"/>
    <xf numFmtId="42" fontId="15" fillId="0" borderId="0" applyFont="0" applyFill="0" applyBorder="0" applyAlignment="0" applyProtection="0"/>
    <xf numFmtId="41" fontId="15" fillId="0" borderId="0" applyFont="0" applyFill="0" applyBorder="0" applyAlignment="0" applyProtection="0"/>
    <xf numFmtId="176" fontId="15" fillId="0" borderId="0" applyFont="0" applyFill="0" applyBorder="0" applyAlignment="0" applyProtection="0"/>
    <xf numFmtId="194"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206" fontId="15" fillId="0" borderId="0" applyFont="0" applyFill="0" applyBorder="0" applyAlignment="0" applyProtection="0"/>
    <xf numFmtId="41"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83" fontId="15" fillId="0" borderId="0" applyFont="0" applyFill="0" applyBorder="0" applyAlignment="0" applyProtection="0"/>
    <xf numFmtId="186" fontId="15" fillId="0" borderId="0" applyFont="0" applyFill="0" applyBorder="0" applyAlignment="0" applyProtection="0"/>
    <xf numFmtId="186"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186" fontId="15" fillId="0" borderId="0" applyFont="0" applyFill="0" applyBorder="0" applyAlignment="0" applyProtection="0"/>
    <xf numFmtId="200" fontId="17" fillId="0" borderId="0" applyFont="0" applyFill="0" applyBorder="0" applyAlignment="0" applyProtection="0"/>
    <xf numFmtId="41" fontId="15" fillId="0" borderId="0" applyFont="0" applyFill="0" applyBorder="0" applyAlignment="0" applyProtection="0"/>
    <xf numFmtId="176" fontId="15" fillId="0" borderId="0" applyFont="0" applyFill="0" applyBorder="0" applyAlignment="0" applyProtection="0"/>
    <xf numFmtId="194"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6" fontId="15" fillId="0" borderId="0" applyFont="0" applyFill="0" applyBorder="0" applyAlignment="0" applyProtection="0"/>
    <xf numFmtId="41"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42" fontId="15" fillId="0" borderId="0" applyFont="0" applyFill="0" applyBorder="0" applyAlignment="0" applyProtection="0"/>
    <xf numFmtId="199" fontId="17" fillId="0" borderId="0" applyFont="0" applyFill="0" applyBorder="0" applyAlignment="0" applyProtection="0"/>
    <xf numFmtId="193" fontId="15" fillId="0" borderId="0" applyFont="0" applyFill="0" applyBorder="0" applyAlignment="0" applyProtection="0"/>
    <xf numFmtId="42" fontId="15" fillId="0" borderId="0" applyFont="0" applyFill="0" applyBorder="0" applyAlignment="0" applyProtection="0"/>
    <xf numFmtId="183" fontId="15" fillId="0" borderId="0" applyFont="0" applyFill="0" applyBorder="0" applyAlignment="0" applyProtection="0"/>
    <xf numFmtId="199" fontId="15" fillId="0" borderId="0" applyFont="0" applyFill="0" applyBorder="0" applyAlignment="0" applyProtection="0"/>
    <xf numFmtId="199" fontId="17" fillId="0" borderId="0" applyFont="0" applyFill="0" applyBorder="0" applyAlignment="0" applyProtection="0"/>
    <xf numFmtId="203" fontId="15" fillId="0" borderId="0" applyFont="0" applyFill="0" applyBorder="0" applyAlignment="0" applyProtection="0"/>
    <xf numFmtId="199" fontId="17"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199" fontId="15" fillId="0" borderId="0" applyFont="0" applyFill="0" applyBorder="0" applyAlignment="0" applyProtection="0"/>
    <xf numFmtId="205" fontId="15" fillId="0" borderId="0" applyFont="0" applyFill="0" applyBorder="0" applyAlignment="0" applyProtection="0"/>
    <xf numFmtId="183" fontId="15" fillId="0" borderId="0" applyFont="0" applyFill="0" applyBorder="0" applyAlignment="0" applyProtection="0"/>
    <xf numFmtId="186" fontId="15" fillId="0" borderId="0" applyFont="0" applyFill="0" applyBorder="0" applyAlignment="0" applyProtection="0"/>
    <xf numFmtId="200" fontId="17" fillId="0" borderId="0" applyFont="0" applyFill="0" applyBorder="0" applyAlignment="0" applyProtection="0"/>
    <xf numFmtId="0" fontId="49" fillId="0" borderId="0"/>
    <xf numFmtId="209" fontId="56" fillId="0" borderId="14">
      <alignment horizontal="right" vertical="center"/>
    </xf>
    <xf numFmtId="195" fontId="15" fillId="0" borderId="8">
      <alignment horizontal="left"/>
    </xf>
    <xf numFmtId="0" fontId="57" fillId="0" borderId="0" applyNumberFormat="0" applyFill="0" applyBorder="0" applyAlignment="0" applyProtection="0"/>
    <xf numFmtId="0" fontId="30" fillId="0" borderId="15" applyNumberFormat="0" applyFont="0" applyFill="0" applyAlignment="0" applyProtection="0"/>
    <xf numFmtId="165" fontId="15" fillId="0" borderId="0"/>
    <xf numFmtId="197" fontId="15" fillId="0" borderId="8"/>
    <xf numFmtId="0" fontId="54" fillId="0" borderId="0"/>
    <xf numFmtId="0" fontId="54" fillId="0" borderId="0"/>
    <xf numFmtId="0" fontId="58" fillId="26" borderId="8">
      <alignment horizontal="left" vertical="center"/>
    </xf>
    <xf numFmtId="5" fontId="59" fillId="0" borderId="16">
      <alignment horizontal="left" vertical="top"/>
    </xf>
    <xf numFmtId="5" fontId="60" fillId="0" borderId="17">
      <alignment horizontal="left" vertical="top"/>
    </xf>
    <xf numFmtId="0" fontId="61" fillId="0" borderId="17">
      <alignment horizontal="left" vertical="center"/>
    </xf>
    <xf numFmtId="188" fontId="30" fillId="0" borderId="0" applyFont="0" applyFill="0" applyBorder="0" applyAlignment="0" applyProtection="0"/>
    <xf numFmtId="190" fontId="30" fillId="0" borderId="0" applyFont="0" applyFill="0" applyBorder="0" applyAlignment="0" applyProtection="0"/>
    <xf numFmtId="0" fontId="62" fillId="0" borderId="0" applyNumberFormat="0" applyFill="0" applyBorder="0" applyAlignment="0" applyProtection="0"/>
    <xf numFmtId="42" fontId="63" fillId="0" borderId="0" applyFont="0" applyFill="0" applyBorder="0" applyAlignment="0" applyProtection="0"/>
    <xf numFmtId="44" fontId="63" fillId="0" borderId="0" applyFont="0" applyFill="0" applyBorder="0" applyAlignment="0" applyProtection="0"/>
    <xf numFmtId="0" fontId="63" fillId="0" borderId="0"/>
    <xf numFmtId="0" fontId="72" fillId="0" borderId="0" applyFont="0" applyFill="0" applyBorder="0" applyAlignment="0" applyProtection="0"/>
    <xf numFmtId="0" fontId="72" fillId="0" borderId="0" applyFont="0" applyFill="0" applyBorder="0" applyAlignment="0" applyProtection="0"/>
    <xf numFmtId="0" fontId="14" fillId="0" borderId="0">
      <alignment vertical="center"/>
    </xf>
    <xf numFmtId="40" fontId="64" fillId="0" borderId="0" applyFont="0" applyFill="0" applyBorder="0" applyAlignment="0" applyProtection="0"/>
    <xf numFmtId="38" fontId="64" fillId="0" borderId="0" applyFont="0" applyFill="0" applyBorder="0" applyAlignment="0" applyProtection="0"/>
    <xf numFmtId="0" fontId="64" fillId="0" borderId="0" applyFont="0" applyFill="0" applyBorder="0" applyAlignment="0" applyProtection="0"/>
    <xf numFmtId="0" fontId="64" fillId="0" borderId="0" applyFont="0" applyFill="0" applyBorder="0" applyAlignment="0" applyProtection="0"/>
    <xf numFmtId="9" fontId="65" fillId="0" borderId="0" applyFont="0" applyFill="0" applyBorder="0" applyAlignment="0" applyProtection="0"/>
    <xf numFmtId="0" fontId="66" fillId="0" borderId="0"/>
    <xf numFmtId="0" fontId="67" fillId="0" borderId="0" applyFont="0" applyFill="0" applyBorder="0" applyAlignment="0" applyProtection="0"/>
    <xf numFmtId="0" fontId="67" fillId="0" borderId="0" applyFont="0" applyFill="0" applyBorder="0" applyAlignment="0" applyProtection="0"/>
    <xf numFmtId="174" fontId="68" fillId="0" borderId="0" applyFont="0" applyFill="0" applyBorder="0" applyAlignment="0" applyProtection="0"/>
    <xf numFmtId="173" fontId="68" fillId="0" borderId="0" applyFont="0" applyFill="0" applyBorder="0" applyAlignment="0" applyProtection="0"/>
    <xf numFmtId="0" fontId="69" fillId="0" borderId="0"/>
    <xf numFmtId="0" fontId="50" fillId="0" borderId="0"/>
    <xf numFmtId="176" fontId="16" fillId="0" borderId="0" applyFont="0" applyFill="0" applyBorder="0" applyAlignment="0" applyProtection="0"/>
    <xf numFmtId="177" fontId="16" fillId="0" borderId="0" applyFont="0" applyFill="0" applyBorder="0" applyAlignment="0" applyProtection="0"/>
    <xf numFmtId="187" fontId="70" fillId="0" borderId="0" applyFont="0" applyFill="0" applyBorder="0" applyAlignment="0" applyProtection="0"/>
    <xf numFmtId="186" fontId="70" fillId="0" borderId="0" applyFont="0" applyFill="0" applyBorder="0" applyAlignment="0" applyProtection="0"/>
    <xf numFmtId="0" fontId="70" fillId="0" borderId="0"/>
    <xf numFmtId="179" fontId="16" fillId="0" borderId="0" applyFont="0" applyFill="0" applyBorder="0" applyAlignment="0" applyProtection="0"/>
    <xf numFmtId="180" fontId="71" fillId="0" borderId="0" applyFont="0" applyFill="0" applyBorder="0" applyAlignment="0" applyProtection="0"/>
    <xf numFmtId="181" fontId="16" fillId="0" borderId="0" applyFont="0" applyFill="0" applyBorder="0" applyAlignment="0" applyProtection="0"/>
    <xf numFmtId="44" fontId="70" fillId="0" borderId="0" applyFont="0" applyFill="0" applyBorder="0" applyAlignment="0" applyProtection="0"/>
    <xf numFmtId="42" fontId="70" fillId="0" borderId="0" applyFont="0" applyFill="0" applyBorder="0" applyAlignment="0" applyProtection="0"/>
    <xf numFmtId="0" fontId="17" fillId="0" borderId="0"/>
    <xf numFmtId="0" fontId="60" fillId="0" borderId="0"/>
    <xf numFmtId="0" fontId="11" fillId="0" borderId="0"/>
    <xf numFmtId="0" fontId="95" fillId="0" borderId="0"/>
    <xf numFmtId="169" fontId="96" fillId="0" borderId="1" applyFont="0" applyBorder="0"/>
    <xf numFmtId="0" fontId="30" fillId="0" borderId="0"/>
    <xf numFmtId="43" fontId="15" fillId="0" borderId="0" applyFont="0" applyFill="0" applyBorder="0" applyAlignment="0" applyProtection="0"/>
    <xf numFmtId="43" fontId="17" fillId="0" borderId="0" applyFont="0" applyFill="0" applyBorder="0" applyAlignment="0" applyProtection="0"/>
    <xf numFmtId="43" fontId="30" fillId="0" borderId="0" applyFont="0" applyFill="0" applyBorder="0" applyAlignment="0" applyProtection="0"/>
    <xf numFmtId="178" fontId="97" fillId="0" borderId="0"/>
    <xf numFmtId="0" fontId="17" fillId="0" borderId="0"/>
    <xf numFmtId="0" fontId="98" fillId="0" borderId="0"/>
    <xf numFmtId="10" fontId="30" fillId="0" borderId="0" applyFont="0" applyFill="0" applyBorder="0" applyAlignment="0" applyProtection="0"/>
    <xf numFmtId="9" fontId="17" fillId="0" borderId="0" applyFont="0" applyFill="0" applyBorder="0" applyAlignment="0" applyProtection="0"/>
    <xf numFmtId="0" fontId="97" fillId="0" borderId="0"/>
    <xf numFmtId="0" fontId="97" fillId="0" borderId="0"/>
    <xf numFmtId="0" fontId="95" fillId="0" borderId="0"/>
    <xf numFmtId="0" fontId="10" fillId="0" borderId="0"/>
    <xf numFmtId="0" fontId="99" fillId="0" borderId="0" applyNumberFormat="0" applyFill="0" applyBorder="0" applyAlignment="0" applyProtection="0"/>
    <xf numFmtId="0" fontId="9" fillId="0" borderId="0"/>
    <xf numFmtId="43" fontId="9" fillId="0" borderId="0" applyFont="0" applyFill="0" applyBorder="0" applyAlignment="0" applyProtection="0"/>
    <xf numFmtId="0" fontId="9" fillId="0" borderId="0"/>
    <xf numFmtId="9" fontId="9" fillId="0" borderId="0" applyFont="0" applyFill="0" applyBorder="0" applyAlignment="0" applyProtection="0"/>
    <xf numFmtId="9" fontId="9" fillId="0" borderId="0" applyFont="0" applyFill="0" applyBorder="0" applyAlignment="0" applyProtection="0"/>
    <xf numFmtId="0" fontId="17" fillId="0" borderId="0"/>
    <xf numFmtId="0" fontId="17" fillId="0" borderId="0"/>
    <xf numFmtId="0" fontId="17" fillId="0" borderId="0"/>
    <xf numFmtId="0" fontId="17" fillId="0" borderId="0"/>
    <xf numFmtId="208" fontId="11" fillId="0" borderId="0" applyFont="0" applyFill="0" applyBorder="0" applyAlignment="0" applyProtection="0"/>
    <xf numFmtId="169" fontId="11" fillId="0" borderId="1" applyFont="0" applyBorder="0"/>
    <xf numFmtId="199" fontId="11" fillId="0" borderId="0" applyFont="0" applyFill="0" applyBorder="0" applyAlignment="0" applyProtection="0"/>
    <xf numFmtId="199" fontId="11" fillId="0" borderId="0" applyFont="0" applyFill="0" applyBorder="0" applyAlignment="0" applyProtection="0"/>
    <xf numFmtId="193" fontId="11" fillId="0" borderId="0" applyFont="0" applyFill="0" applyBorder="0" applyAlignment="0" applyProtection="0"/>
    <xf numFmtId="42" fontId="11" fillId="0" borderId="0" applyFont="0" applyFill="0" applyBorder="0" applyAlignment="0" applyProtection="0"/>
    <xf numFmtId="182" fontId="11" fillId="0" borderId="0" applyFont="0" applyFill="0" applyBorder="0" applyAlignment="0" applyProtection="0"/>
    <xf numFmtId="182" fontId="11" fillId="0" borderId="0" applyFont="0" applyFill="0" applyBorder="0" applyAlignment="0" applyProtection="0"/>
    <xf numFmtId="208" fontId="11" fillId="0" borderId="0" applyFont="0" applyFill="0" applyBorder="0" applyAlignment="0" applyProtection="0"/>
    <xf numFmtId="177" fontId="11" fillId="0" borderId="0" applyFont="0" applyFill="0" applyBorder="0" applyAlignment="0" applyProtection="0"/>
    <xf numFmtId="184" fontId="11" fillId="0" borderId="0" applyFont="0" applyFill="0" applyBorder="0" applyAlignment="0" applyProtection="0"/>
    <xf numFmtId="187"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87" fontId="11" fillId="0" borderId="0" applyFont="0" applyFill="0" applyBorder="0" applyAlignment="0" applyProtection="0"/>
    <xf numFmtId="0"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207" fontId="11" fillId="0" borderId="0" applyFont="0" applyFill="0" applyBorder="0" applyAlignment="0" applyProtection="0"/>
    <xf numFmtId="207" fontId="11" fillId="0" borderId="0" applyFont="0" applyFill="0" applyBorder="0" applyAlignment="0" applyProtection="0"/>
    <xf numFmtId="17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176" fontId="11" fillId="0" borderId="0" applyFont="0" applyFill="0" applyBorder="0" applyAlignment="0" applyProtection="0"/>
    <xf numFmtId="42" fontId="11" fillId="0" borderId="0" applyFont="0" applyFill="0" applyBorder="0" applyAlignment="0" applyProtection="0"/>
    <xf numFmtId="199" fontId="11" fillId="0" borderId="0" applyFont="0" applyFill="0" applyBorder="0" applyAlignment="0" applyProtection="0"/>
    <xf numFmtId="193" fontId="11" fillId="0" borderId="0" applyFont="0" applyFill="0" applyBorder="0" applyAlignment="0" applyProtection="0"/>
    <xf numFmtId="42" fontId="11" fillId="0" borderId="0" applyFont="0" applyFill="0" applyBorder="0" applyAlignment="0" applyProtection="0"/>
    <xf numFmtId="199" fontId="11" fillId="0" borderId="0" applyFont="0" applyFill="0" applyBorder="0" applyAlignment="0" applyProtection="0"/>
    <xf numFmtId="199" fontId="11" fillId="0" borderId="0" applyFont="0" applyFill="0" applyBorder="0" applyAlignment="0" applyProtection="0"/>
    <xf numFmtId="203" fontId="11" fillId="0" borderId="0" applyFont="0" applyFill="0" applyBorder="0" applyAlignment="0" applyProtection="0"/>
    <xf numFmtId="199"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199" fontId="11" fillId="0" borderId="0" applyFont="0" applyFill="0" applyBorder="0" applyAlignment="0" applyProtection="0"/>
    <xf numFmtId="205" fontId="11" fillId="0" borderId="0" applyFont="0" applyFill="0" applyBorder="0" applyAlignment="0" applyProtection="0"/>
    <xf numFmtId="184" fontId="11" fillId="0" borderId="0" applyFont="0" applyFill="0" applyBorder="0" applyAlignment="0" applyProtection="0"/>
    <xf numFmtId="187"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87" fontId="11" fillId="0" borderId="0" applyFont="0" applyFill="0" applyBorder="0" applyAlignment="0" applyProtection="0"/>
    <xf numFmtId="0"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207" fontId="11" fillId="0" borderId="0" applyFont="0" applyFill="0" applyBorder="0" applyAlignment="0" applyProtection="0"/>
    <xf numFmtId="17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183" fontId="11" fillId="0" borderId="0" applyFont="0" applyFill="0" applyBorder="0" applyAlignment="0" applyProtection="0"/>
    <xf numFmtId="186"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186" fontId="11" fillId="0" borderId="0" applyFont="0" applyFill="0" applyBorder="0" applyAlignment="0" applyProtection="0"/>
    <xf numFmtId="200"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94"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20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99" fontId="11" fillId="0" borderId="0" applyFont="0" applyFill="0" applyBorder="0" applyAlignment="0" applyProtection="0"/>
    <xf numFmtId="193" fontId="11" fillId="0" borderId="0" applyFont="0" applyFill="0" applyBorder="0" applyAlignment="0" applyProtection="0"/>
    <xf numFmtId="42" fontId="11" fillId="0" borderId="0" applyFont="0" applyFill="0" applyBorder="0" applyAlignment="0" applyProtection="0"/>
    <xf numFmtId="199" fontId="11" fillId="0" borderId="0" applyFont="0" applyFill="0" applyBorder="0" applyAlignment="0" applyProtection="0"/>
    <xf numFmtId="199" fontId="11" fillId="0" borderId="0" applyFont="0" applyFill="0" applyBorder="0" applyAlignment="0" applyProtection="0"/>
    <xf numFmtId="203" fontId="11" fillId="0" borderId="0" applyFont="0" applyFill="0" applyBorder="0" applyAlignment="0" applyProtection="0"/>
    <xf numFmtId="199"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199" fontId="11" fillId="0" borderId="0" applyFont="0" applyFill="0" applyBorder="0" applyAlignment="0" applyProtection="0"/>
    <xf numFmtId="205" fontId="11" fillId="0" borderId="0" applyFont="0" applyFill="0" applyBorder="0" applyAlignment="0" applyProtection="0"/>
    <xf numFmtId="176" fontId="11" fillId="0" borderId="0" applyFont="0" applyFill="0" applyBorder="0" applyAlignment="0" applyProtection="0"/>
    <xf numFmtId="177" fontId="11" fillId="0" borderId="0" applyFont="0" applyFill="0" applyBorder="0" applyAlignment="0" applyProtection="0"/>
    <xf numFmtId="183" fontId="11" fillId="0" borderId="0" applyFont="0" applyFill="0" applyBorder="0" applyAlignment="0" applyProtection="0"/>
    <xf numFmtId="186"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186" fontId="11" fillId="0" borderId="0" applyFont="0" applyFill="0" applyBorder="0" applyAlignment="0" applyProtection="0"/>
    <xf numFmtId="200"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94"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20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84" fontId="11" fillId="0" borderId="0" applyFont="0" applyFill="0" applyBorder="0" applyAlignment="0" applyProtection="0"/>
    <xf numFmtId="187"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87" fontId="11" fillId="0" borderId="0" applyFont="0" applyFill="0" applyBorder="0" applyAlignment="0" applyProtection="0"/>
    <xf numFmtId="0"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20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176" fontId="11" fillId="0" borderId="0" applyFont="0" applyFill="0" applyBorder="0" applyAlignment="0" applyProtection="0"/>
    <xf numFmtId="182" fontId="11" fillId="0" borderId="0" applyFont="0" applyFill="0" applyBorder="0" applyAlignment="0" applyProtection="0"/>
    <xf numFmtId="182" fontId="11" fillId="0" borderId="0" applyFont="0" applyFill="0" applyBorder="0" applyAlignment="0" applyProtection="0"/>
    <xf numFmtId="208" fontId="11" fillId="0" borderId="0" applyFont="0" applyFill="0" applyBorder="0" applyAlignment="0" applyProtection="0"/>
    <xf numFmtId="42" fontId="11" fillId="0" borderId="0" applyFont="0" applyFill="0" applyBorder="0" applyAlignment="0" applyProtection="0"/>
    <xf numFmtId="199" fontId="11" fillId="0" borderId="0" applyFont="0" applyFill="0" applyBorder="0" applyAlignment="0" applyProtection="0"/>
    <xf numFmtId="199" fontId="11" fillId="0" borderId="0" applyFont="0" applyFill="0" applyBorder="0" applyAlignment="0" applyProtection="0"/>
    <xf numFmtId="203" fontId="11" fillId="0" borderId="0" applyFont="0" applyFill="0" applyBorder="0" applyAlignment="0" applyProtection="0"/>
    <xf numFmtId="199"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199" fontId="11" fillId="0" borderId="0" applyFont="0" applyFill="0" applyBorder="0" applyAlignment="0" applyProtection="0"/>
    <xf numFmtId="205" fontId="11" fillId="0" borderId="0" applyFont="0" applyFill="0" applyBorder="0" applyAlignment="0" applyProtection="0"/>
    <xf numFmtId="176" fontId="11" fillId="0" borderId="0" applyFont="0" applyFill="0" applyBorder="0" applyAlignment="0" applyProtection="0"/>
    <xf numFmtId="183" fontId="11" fillId="0" borderId="0" applyFont="0" applyFill="0" applyBorder="0" applyAlignment="0" applyProtection="0"/>
    <xf numFmtId="186"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186" fontId="11" fillId="0" borderId="0" applyFont="0" applyFill="0" applyBorder="0" applyAlignment="0" applyProtection="0"/>
    <xf numFmtId="200"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94"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20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84" fontId="11" fillId="0" borderId="0" applyFont="0" applyFill="0" applyBorder="0" applyAlignment="0" applyProtection="0"/>
    <xf numFmtId="187"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87" fontId="11" fillId="0" borderId="0" applyFont="0" applyFill="0" applyBorder="0" applyAlignment="0" applyProtection="0"/>
    <xf numFmtId="0"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20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182" fontId="11" fillId="0" borderId="0" applyFont="0" applyFill="0" applyBorder="0" applyAlignment="0" applyProtection="0"/>
    <xf numFmtId="182" fontId="11" fillId="0" borderId="0" applyFont="0" applyFill="0" applyBorder="0" applyAlignment="0" applyProtection="0"/>
    <xf numFmtId="208" fontId="11" fillId="0" borderId="0" applyFont="0" applyFill="0" applyBorder="0" applyAlignment="0" applyProtection="0"/>
    <xf numFmtId="177" fontId="11" fillId="0" borderId="0" applyFont="0" applyFill="0" applyBorder="0" applyAlignment="0" applyProtection="0"/>
    <xf numFmtId="0" fontId="11" fillId="2" borderId="0"/>
    <xf numFmtId="0" fontId="11" fillId="2" borderId="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2" borderId="0"/>
    <xf numFmtId="0" fontId="11" fillId="0" borderId="0">
      <alignment wrapText="1"/>
    </xf>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6" borderId="0" applyNumberFormat="0" applyBorder="0" applyAlignment="0" applyProtection="0"/>
    <xf numFmtId="0" fontId="11" fillId="9"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20" borderId="0" applyNumberFormat="0" applyBorder="0" applyAlignment="0" applyProtection="0"/>
    <xf numFmtId="182" fontId="11" fillId="0" borderId="0" applyFont="0" applyFill="0" applyBorder="0" applyAlignment="0" applyProtection="0"/>
    <xf numFmtId="0" fontId="11" fillId="4" borderId="0" applyNumberFormat="0" applyBorder="0" applyAlignment="0" applyProtection="0"/>
    <xf numFmtId="0" fontId="11" fillId="21" borderId="60" applyNumberFormat="0" applyAlignment="0" applyProtection="0"/>
    <xf numFmtId="0" fontId="11" fillId="0" borderId="0"/>
    <xf numFmtId="0" fontId="11" fillId="22" borderId="3" applyNumberFormat="0" applyAlignment="0" applyProtection="0"/>
    <xf numFmtId="1" fontId="11" fillId="0" borderId="4" applyBorder="0"/>
    <xf numFmtId="43" fontId="12" fillId="0" borderId="0" applyFont="0" applyFill="0" applyBorder="0" applyAlignment="0" applyProtection="0"/>
    <xf numFmtId="43" fontId="11" fillId="0" borderId="0" applyFont="0" applyFill="0" applyBorder="0" applyAlignment="0" applyProtection="0"/>
    <xf numFmtId="3" fontId="11" fillId="0" borderId="0" applyFont="0" applyFill="0" applyBorder="0" applyAlignment="0" applyProtection="0"/>
    <xf numFmtId="175" fontId="11" fillId="0" borderId="0" applyFont="0" applyFill="0" applyBorder="0" applyAlignment="0" applyProtection="0"/>
    <xf numFmtId="0" fontId="11" fillId="0" borderId="0" applyFont="0" applyFill="0" applyBorder="0" applyAlignment="0" applyProtection="0"/>
    <xf numFmtId="0" fontId="11" fillId="0" borderId="0" applyNumberFormat="0" applyFill="0" applyBorder="0" applyAlignment="0" applyProtection="0"/>
    <xf numFmtId="2" fontId="11" fillId="0" borderId="0" applyFont="0" applyFill="0" applyBorder="0" applyAlignment="0" applyProtection="0"/>
    <xf numFmtId="0" fontId="11" fillId="5" borderId="0" applyNumberFormat="0" applyBorder="0" applyAlignment="0" applyProtection="0"/>
    <xf numFmtId="38" fontId="11" fillId="23" borderId="0" applyNumberFormat="0" applyBorder="0" applyAlignment="0" applyProtection="0"/>
    <xf numFmtId="0" fontId="11" fillId="0" borderId="0">
      <alignment horizontal="left"/>
    </xf>
    <xf numFmtId="0" fontId="11" fillId="0" borderId="5" applyNumberFormat="0" applyAlignment="0" applyProtection="0">
      <alignment horizontal="left" vertical="center"/>
    </xf>
    <xf numFmtId="0" fontId="11" fillId="0" borderId="55">
      <alignment horizontal="left" vertical="center"/>
    </xf>
    <xf numFmtId="0" fontId="11" fillId="0" borderId="0" applyNumberFormat="0" applyFill="0" applyBorder="0" applyAlignment="0" applyProtection="0"/>
    <xf numFmtId="0" fontId="11" fillId="0" borderId="0" applyNumberFormat="0" applyFill="0" applyBorder="0" applyAlignment="0" applyProtection="0"/>
    <xf numFmtId="0" fontId="11" fillId="0" borderId="7" applyNumberFormat="0" applyFill="0" applyAlignment="0" applyProtection="0"/>
    <xf numFmtId="0" fontId="11" fillId="0" borderId="0" applyNumberFormat="0" applyFill="0" applyBorder="0" applyAlignment="0" applyProtection="0"/>
    <xf numFmtId="192" fontId="11" fillId="0" borderId="0">
      <protection locked="0"/>
    </xf>
    <xf numFmtId="192" fontId="11" fillId="0" borderId="0">
      <protection locked="0"/>
    </xf>
    <xf numFmtId="176" fontId="11" fillId="0" borderId="0" applyFont="0" applyFill="0" applyBorder="0" applyAlignment="0" applyProtection="0"/>
    <xf numFmtId="0" fontId="11" fillId="8" borderId="60" applyNumberFormat="0" applyAlignment="0" applyProtection="0"/>
    <xf numFmtId="10" fontId="11" fillId="23" borderId="8" applyNumberFormat="0" applyBorder="0" applyAlignment="0" applyProtection="0"/>
    <xf numFmtId="0" fontId="11" fillId="0" borderId="9" applyNumberFormat="0" applyFill="0" applyAlignment="0" applyProtection="0"/>
    <xf numFmtId="0" fontId="11" fillId="0" borderId="10"/>
    <xf numFmtId="0" fontId="11" fillId="0" borderId="0" applyNumberFormat="0" applyFont="0" applyFill="0" applyAlignment="0"/>
    <xf numFmtId="0" fontId="11" fillId="0" borderId="0" applyNumberFormat="0" applyFont="0" applyFill="0" applyAlignment="0"/>
    <xf numFmtId="4" fontId="11" fillId="0" borderId="11" applyBorder="0"/>
    <xf numFmtId="4" fontId="11" fillId="0" borderId="11" applyBorder="0"/>
    <xf numFmtId="0" fontId="11" fillId="0" borderId="0" applyNumberFormat="0" applyFont="0" applyFill="0" applyAlignment="0"/>
    <xf numFmtId="0" fontId="11" fillId="0" borderId="0" applyNumberFormat="0" applyFont="0" applyFill="0" applyAlignment="0"/>
    <xf numFmtId="0" fontId="11" fillId="24" borderId="0" applyNumberFormat="0" applyBorder="0" applyAlignment="0" applyProtection="0"/>
    <xf numFmtId="0" fontId="11" fillId="0" borderId="8" applyNumberFormat="0" applyFont="0" applyFill="0" applyBorder="0" applyAlignment="0">
      <alignment horizontal="center"/>
    </xf>
    <xf numFmtId="178" fontId="11" fillId="0" borderId="0"/>
    <xf numFmtId="0" fontId="11" fillId="25" borderId="61" applyNumberFormat="0" applyFont="0" applyAlignment="0" applyProtection="0"/>
    <xf numFmtId="0" fontId="11" fillId="21" borderId="62" applyNumberFormat="0" applyAlignment="0" applyProtection="0"/>
    <xf numFmtId="9" fontId="12" fillId="0" borderId="0" applyFont="0" applyFill="0" applyBorder="0" applyAlignment="0" applyProtection="0"/>
    <xf numFmtId="10" fontId="11" fillId="0" borderId="0" applyFont="0" applyFill="0" applyBorder="0" applyAlignment="0" applyProtection="0"/>
    <xf numFmtId="9" fontId="11" fillId="0" borderId="0" applyFont="0" applyFill="0" applyBorder="0" applyAlignment="0" applyProtection="0"/>
    <xf numFmtId="176" fontId="11" fillId="0" borderId="0" applyFont="0" applyFill="0" applyBorder="0" applyAlignment="0" applyProtection="0"/>
    <xf numFmtId="42"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94"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20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83" fontId="11" fillId="0" borderId="0" applyFont="0" applyFill="0" applyBorder="0" applyAlignment="0" applyProtection="0"/>
    <xf numFmtId="186" fontId="11" fillId="0" borderId="0" applyFont="0" applyFill="0" applyBorder="0" applyAlignment="0" applyProtection="0"/>
    <xf numFmtId="186"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186" fontId="11" fillId="0" borderId="0" applyFont="0" applyFill="0" applyBorder="0" applyAlignment="0" applyProtection="0"/>
    <xf numFmtId="200"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94"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42" fontId="11" fillId="0" borderId="0" applyFont="0" applyFill="0" applyBorder="0" applyAlignment="0" applyProtection="0"/>
    <xf numFmtId="199" fontId="11" fillId="0" borderId="0" applyFont="0" applyFill="0" applyBorder="0" applyAlignment="0" applyProtection="0"/>
    <xf numFmtId="193" fontId="11" fillId="0" borderId="0" applyFont="0" applyFill="0" applyBorder="0" applyAlignment="0" applyProtection="0"/>
    <xf numFmtId="42" fontId="11" fillId="0" borderId="0" applyFont="0" applyFill="0" applyBorder="0" applyAlignment="0" applyProtection="0"/>
    <xf numFmtId="183" fontId="11" fillId="0" borderId="0" applyFont="0" applyFill="0" applyBorder="0" applyAlignment="0" applyProtection="0"/>
    <xf numFmtId="199" fontId="11" fillId="0" borderId="0" applyFont="0" applyFill="0" applyBorder="0" applyAlignment="0" applyProtection="0"/>
    <xf numFmtId="199" fontId="11" fillId="0" borderId="0" applyFont="0" applyFill="0" applyBorder="0" applyAlignment="0" applyProtection="0"/>
    <xf numFmtId="203" fontId="11" fillId="0" borderId="0" applyFont="0" applyFill="0" applyBorder="0" applyAlignment="0" applyProtection="0"/>
    <xf numFmtId="199"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199" fontId="11" fillId="0" borderId="0" applyFont="0" applyFill="0" applyBorder="0" applyAlignment="0" applyProtection="0"/>
    <xf numFmtId="205" fontId="11" fillId="0" borderId="0" applyFont="0" applyFill="0" applyBorder="0" applyAlignment="0" applyProtection="0"/>
    <xf numFmtId="183"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42" fontId="11" fillId="0" borderId="0" applyFont="0" applyFill="0" applyBorder="0" applyAlignment="0" applyProtection="0"/>
    <xf numFmtId="199" fontId="11" fillId="0" borderId="0" applyFont="0" applyFill="0" applyBorder="0" applyAlignment="0" applyProtection="0"/>
    <xf numFmtId="193" fontId="11" fillId="0" borderId="0" applyFont="0" applyFill="0" applyBorder="0" applyAlignment="0" applyProtection="0"/>
    <xf numFmtId="42" fontId="11" fillId="0" borderId="0" applyFont="0" applyFill="0" applyBorder="0" applyAlignment="0" applyProtection="0"/>
    <xf numFmtId="199" fontId="11" fillId="0" borderId="0" applyFont="0" applyFill="0" applyBorder="0" applyAlignment="0" applyProtection="0"/>
    <xf numFmtId="199" fontId="11" fillId="0" borderId="0" applyFont="0" applyFill="0" applyBorder="0" applyAlignment="0" applyProtection="0"/>
    <xf numFmtId="203" fontId="11" fillId="0" borderId="0" applyFont="0" applyFill="0" applyBorder="0" applyAlignment="0" applyProtection="0"/>
    <xf numFmtId="199" fontId="11" fillId="0" borderId="0" applyFont="0" applyFill="0" applyBorder="0" applyAlignment="0" applyProtection="0"/>
    <xf numFmtId="186"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199" fontId="11" fillId="0" borderId="0" applyFont="0" applyFill="0" applyBorder="0" applyAlignment="0" applyProtection="0"/>
    <xf numFmtId="205" fontId="11" fillId="0" borderId="0" applyFont="0" applyFill="0" applyBorder="0" applyAlignment="0" applyProtection="0"/>
    <xf numFmtId="42" fontId="11" fillId="0" borderId="0" applyFont="0" applyFill="0" applyBorder="0" applyAlignment="0" applyProtection="0"/>
    <xf numFmtId="199" fontId="11" fillId="0" borderId="0" applyFont="0" applyFill="0" applyBorder="0" applyAlignment="0" applyProtection="0"/>
    <xf numFmtId="193" fontId="11" fillId="0" borderId="0" applyFont="0" applyFill="0" applyBorder="0" applyAlignment="0" applyProtection="0"/>
    <xf numFmtId="42" fontId="11" fillId="0" borderId="0" applyFont="0" applyFill="0" applyBorder="0" applyAlignment="0" applyProtection="0"/>
    <xf numFmtId="200" fontId="11" fillId="0" borderId="0" applyFont="0" applyFill="0" applyBorder="0" applyAlignment="0" applyProtection="0"/>
    <xf numFmtId="199" fontId="11" fillId="0" borderId="0" applyFont="0" applyFill="0" applyBorder="0" applyAlignment="0" applyProtection="0"/>
    <xf numFmtId="199" fontId="11" fillId="0" borderId="0" applyFont="0" applyFill="0" applyBorder="0" applyAlignment="0" applyProtection="0"/>
    <xf numFmtId="203" fontId="11" fillId="0" borderId="0" applyFont="0" applyFill="0" applyBorder="0" applyAlignment="0" applyProtection="0"/>
    <xf numFmtId="199"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199" fontId="11" fillId="0" borderId="0" applyFont="0" applyFill="0" applyBorder="0" applyAlignment="0" applyProtection="0"/>
    <xf numFmtId="205" fontId="11" fillId="0" borderId="0" applyFont="0" applyFill="0" applyBorder="0" applyAlignment="0" applyProtection="0"/>
    <xf numFmtId="0" fontId="11" fillId="0" borderId="0"/>
    <xf numFmtId="209" fontId="11" fillId="0" borderId="14">
      <alignment horizontal="right" vertical="center"/>
    </xf>
    <xf numFmtId="209" fontId="11" fillId="0" borderId="14">
      <alignment horizontal="right" vertical="center"/>
    </xf>
    <xf numFmtId="209" fontId="11" fillId="0" borderId="14">
      <alignment horizontal="right" vertical="center"/>
    </xf>
    <xf numFmtId="195" fontId="11" fillId="0" borderId="8">
      <alignment horizontal="left"/>
    </xf>
    <xf numFmtId="0" fontId="11" fillId="0" borderId="0" applyNumberFormat="0" applyFill="0" applyBorder="0" applyAlignment="0" applyProtection="0"/>
    <xf numFmtId="0" fontId="11" fillId="0" borderId="15" applyNumberFormat="0" applyFont="0" applyFill="0" applyAlignment="0" applyProtection="0"/>
    <xf numFmtId="165" fontId="11" fillId="0" borderId="0"/>
    <xf numFmtId="197" fontId="11" fillId="0" borderId="8"/>
    <xf numFmtId="0" fontId="11" fillId="0" borderId="0"/>
    <xf numFmtId="0" fontId="11" fillId="0" borderId="0"/>
    <xf numFmtId="0" fontId="11" fillId="26" borderId="8">
      <alignment horizontal="left" vertical="center"/>
    </xf>
    <xf numFmtId="5" fontId="11" fillId="0" borderId="53">
      <alignment horizontal="left" vertical="top"/>
    </xf>
    <xf numFmtId="5" fontId="11" fillId="0" borderId="17">
      <alignment horizontal="left" vertical="top"/>
    </xf>
    <xf numFmtId="0" fontId="11" fillId="0" borderId="17">
      <alignment horizontal="left" vertical="center"/>
    </xf>
    <xf numFmtId="0" fontId="11" fillId="0" borderId="0" applyNumberFormat="0" applyFill="0" applyBorder="0" applyAlignment="0" applyProtection="0"/>
    <xf numFmtId="43" fontId="8" fillId="0" borderId="0" applyFont="0" applyFill="0" applyBorder="0" applyAlignment="0" applyProtection="0"/>
    <xf numFmtId="0" fontId="11" fillId="0" borderId="0"/>
    <xf numFmtId="43" fontId="8" fillId="0" borderId="0" applyFont="0" applyFill="0" applyBorder="0" applyAlignment="0" applyProtection="0"/>
    <xf numFmtId="0" fontId="11" fillId="0" borderId="0"/>
    <xf numFmtId="208" fontId="17" fillId="0" borderId="0" applyFont="0" applyFill="0" applyBorder="0" applyAlignment="0" applyProtection="0"/>
    <xf numFmtId="169" fontId="18" fillId="0" borderId="1" applyFont="0" applyBorder="0"/>
    <xf numFmtId="199" fontId="15" fillId="0" borderId="0" applyFont="0" applyFill="0" applyBorder="0" applyAlignment="0" applyProtection="0"/>
    <xf numFmtId="199" fontId="17" fillId="0" borderId="0" applyFont="0" applyFill="0" applyBorder="0" applyAlignment="0" applyProtection="0"/>
    <xf numFmtId="193" fontId="15" fillId="0" borderId="0" applyFont="0" applyFill="0" applyBorder="0" applyAlignment="0" applyProtection="0"/>
    <xf numFmtId="42" fontId="15" fillId="0" borderId="0" applyFont="0" applyFill="0" applyBorder="0" applyAlignment="0" applyProtection="0"/>
    <xf numFmtId="182" fontId="17" fillId="0" borderId="0" applyFont="0" applyFill="0" applyBorder="0" applyAlignment="0" applyProtection="0"/>
    <xf numFmtId="182" fontId="17" fillId="0" borderId="0" applyFont="0" applyFill="0" applyBorder="0" applyAlignment="0" applyProtection="0"/>
    <xf numFmtId="208" fontId="17" fillId="0" borderId="0" applyFont="0" applyFill="0" applyBorder="0" applyAlignment="0" applyProtection="0"/>
    <xf numFmtId="177" fontId="17" fillId="0" borderId="0" applyFont="0" applyFill="0" applyBorder="0" applyAlignment="0" applyProtection="0"/>
    <xf numFmtId="184" fontId="15" fillId="0" borderId="0" applyFont="0" applyFill="0" applyBorder="0" applyAlignment="0" applyProtection="0"/>
    <xf numFmtId="187"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84" fontId="15" fillId="0" borderId="0" applyFont="0" applyFill="0" applyBorder="0" applyAlignment="0" applyProtection="0"/>
    <xf numFmtId="187" fontId="15" fillId="0" borderId="0" applyFont="0" applyFill="0" applyBorder="0" applyAlignment="0" applyProtection="0"/>
    <xf numFmtId="0" fontId="15" fillId="0" borderId="0" applyFont="0" applyFill="0" applyBorder="0" applyAlignment="0" applyProtection="0"/>
    <xf numFmtId="43" fontId="15" fillId="0" borderId="0" applyFont="0" applyFill="0" applyBorder="0" applyAlignment="0" applyProtection="0"/>
    <xf numFmtId="177"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84"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207" fontId="15" fillId="0" borderId="0" applyFont="0" applyFill="0" applyBorder="0" applyAlignment="0" applyProtection="0"/>
    <xf numFmtId="207" fontId="15" fillId="0" borderId="0" applyFont="0" applyFill="0" applyBorder="0" applyAlignment="0" applyProtection="0"/>
    <xf numFmtId="177" fontId="15" fillId="0" borderId="0" applyFont="0" applyFill="0" applyBorder="0" applyAlignment="0" applyProtection="0"/>
    <xf numFmtId="43" fontId="15" fillId="0" borderId="0" applyFont="0" applyFill="0" applyBorder="0" applyAlignment="0" applyProtection="0"/>
    <xf numFmtId="177" fontId="15" fillId="0" borderId="0" applyFont="0" applyFill="0" applyBorder="0" applyAlignment="0" applyProtection="0"/>
    <xf numFmtId="177" fontId="15" fillId="0" borderId="0" applyFont="0" applyFill="0" applyBorder="0" applyAlignment="0" applyProtection="0"/>
    <xf numFmtId="177" fontId="15" fillId="0" borderId="0" applyFont="0" applyFill="0" applyBorder="0" applyAlignment="0" applyProtection="0"/>
    <xf numFmtId="176" fontId="17" fillId="0" borderId="0" applyFont="0" applyFill="0" applyBorder="0" applyAlignment="0" applyProtection="0"/>
    <xf numFmtId="42" fontId="15" fillId="0" borderId="0" applyFont="0" applyFill="0" applyBorder="0" applyAlignment="0" applyProtection="0"/>
    <xf numFmtId="199" fontId="17" fillId="0" borderId="0" applyFont="0" applyFill="0" applyBorder="0" applyAlignment="0" applyProtection="0"/>
    <xf numFmtId="193" fontId="15" fillId="0" borderId="0" applyFont="0" applyFill="0" applyBorder="0" applyAlignment="0" applyProtection="0"/>
    <xf numFmtId="42" fontId="15" fillId="0" borderId="0" applyFont="0" applyFill="0" applyBorder="0" applyAlignment="0" applyProtection="0"/>
    <xf numFmtId="199" fontId="15" fillId="0" borderId="0" applyFont="0" applyFill="0" applyBorder="0" applyAlignment="0" applyProtection="0"/>
    <xf numFmtId="199" fontId="17" fillId="0" borderId="0" applyFont="0" applyFill="0" applyBorder="0" applyAlignment="0" applyProtection="0"/>
    <xf numFmtId="203" fontId="15" fillId="0" borderId="0" applyFont="0" applyFill="0" applyBorder="0" applyAlignment="0" applyProtection="0"/>
    <xf numFmtId="199" fontId="17"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199" fontId="15" fillId="0" borderId="0" applyFont="0" applyFill="0" applyBorder="0" applyAlignment="0" applyProtection="0"/>
    <xf numFmtId="205" fontId="15" fillId="0" borderId="0" applyFont="0" applyFill="0" applyBorder="0" applyAlignment="0" applyProtection="0"/>
    <xf numFmtId="184" fontId="15" fillId="0" borderId="0" applyFont="0" applyFill="0" applyBorder="0" applyAlignment="0" applyProtection="0"/>
    <xf numFmtId="187"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84" fontId="15" fillId="0" borderId="0" applyFont="0" applyFill="0" applyBorder="0" applyAlignment="0" applyProtection="0"/>
    <xf numFmtId="187" fontId="15" fillId="0" borderId="0" applyFont="0" applyFill="0" applyBorder="0" applyAlignment="0" applyProtection="0"/>
    <xf numFmtId="0" fontId="15" fillId="0" borderId="0" applyFont="0" applyFill="0" applyBorder="0" applyAlignment="0" applyProtection="0"/>
    <xf numFmtId="43" fontId="15" fillId="0" borderId="0" applyFont="0" applyFill="0" applyBorder="0" applyAlignment="0" applyProtection="0"/>
    <xf numFmtId="177"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207" fontId="15" fillId="0" borderId="0" applyFont="0" applyFill="0" applyBorder="0" applyAlignment="0" applyProtection="0"/>
    <xf numFmtId="177" fontId="17" fillId="0" borderId="0" applyFont="0" applyFill="0" applyBorder="0" applyAlignment="0" applyProtection="0"/>
    <xf numFmtId="43" fontId="15" fillId="0" borderId="0" applyFont="0" applyFill="0" applyBorder="0" applyAlignment="0" applyProtection="0"/>
    <xf numFmtId="177" fontId="15" fillId="0" borderId="0" applyFont="0" applyFill="0" applyBorder="0" applyAlignment="0" applyProtection="0"/>
    <xf numFmtId="177" fontId="15" fillId="0" borderId="0" applyFont="0" applyFill="0" applyBorder="0" applyAlignment="0" applyProtection="0"/>
    <xf numFmtId="177" fontId="15" fillId="0" borderId="0" applyFont="0" applyFill="0" applyBorder="0" applyAlignment="0" applyProtection="0"/>
    <xf numFmtId="183" fontId="15" fillId="0" borderId="0" applyFont="0" applyFill="0" applyBorder="0" applyAlignment="0" applyProtection="0"/>
    <xf numFmtId="186"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186" fontId="15" fillId="0" borderId="0" applyFont="0" applyFill="0" applyBorder="0" applyAlignment="0" applyProtection="0"/>
    <xf numFmtId="200" fontId="17" fillId="0" borderId="0" applyFont="0" applyFill="0" applyBorder="0" applyAlignment="0" applyProtection="0"/>
    <xf numFmtId="41" fontId="15" fillId="0" borderId="0" applyFont="0" applyFill="0" applyBorder="0" applyAlignment="0" applyProtection="0"/>
    <xf numFmtId="176" fontId="15" fillId="0" borderId="0" applyFont="0" applyFill="0" applyBorder="0" applyAlignment="0" applyProtection="0"/>
    <xf numFmtId="194"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206" fontId="15" fillId="0" borderId="0" applyFont="0" applyFill="0" applyBorder="0" applyAlignment="0" applyProtection="0"/>
    <xf numFmtId="41"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99" fontId="17" fillId="0" borderId="0" applyFont="0" applyFill="0" applyBorder="0" applyAlignment="0" applyProtection="0"/>
    <xf numFmtId="193" fontId="15" fillId="0" borderId="0" applyFont="0" applyFill="0" applyBorder="0" applyAlignment="0" applyProtection="0"/>
    <xf numFmtId="42" fontId="15" fillId="0" borderId="0" applyFont="0" applyFill="0" applyBorder="0" applyAlignment="0" applyProtection="0"/>
    <xf numFmtId="199" fontId="15" fillId="0" borderId="0" applyFont="0" applyFill="0" applyBorder="0" applyAlignment="0" applyProtection="0"/>
    <xf numFmtId="199" fontId="17" fillId="0" borderId="0" applyFont="0" applyFill="0" applyBorder="0" applyAlignment="0" applyProtection="0"/>
    <xf numFmtId="203" fontId="15" fillId="0" borderId="0" applyFont="0" applyFill="0" applyBorder="0" applyAlignment="0" applyProtection="0"/>
    <xf numFmtId="199" fontId="17"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199" fontId="15" fillId="0" borderId="0" applyFont="0" applyFill="0" applyBorder="0" applyAlignment="0" applyProtection="0"/>
    <xf numFmtId="205" fontId="15" fillId="0" borderId="0" applyFont="0" applyFill="0" applyBorder="0" applyAlignment="0" applyProtection="0"/>
    <xf numFmtId="176" fontId="17" fillId="0" borderId="0" applyFont="0" applyFill="0" applyBorder="0" applyAlignment="0" applyProtection="0"/>
    <xf numFmtId="177" fontId="17" fillId="0" borderId="0" applyFont="0" applyFill="0" applyBorder="0" applyAlignment="0" applyProtection="0"/>
    <xf numFmtId="183" fontId="15" fillId="0" borderId="0" applyFont="0" applyFill="0" applyBorder="0" applyAlignment="0" applyProtection="0"/>
    <xf numFmtId="186"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186" fontId="15" fillId="0" borderId="0" applyFont="0" applyFill="0" applyBorder="0" applyAlignment="0" applyProtection="0"/>
    <xf numFmtId="200" fontId="17" fillId="0" borderId="0" applyFont="0" applyFill="0" applyBorder="0" applyAlignment="0" applyProtection="0"/>
    <xf numFmtId="41" fontId="15" fillId="0" borderId="0" applyFont="0" applyFill="0" applyBorder="0" applyAlignment="0" applyProtection="0"/>
    <xf numFmtId="176" fontId="15" fillId="0" borderId="0" applyFont="0" applyFill="0" applyBorder="0" applyAlignment="0" applyProtection="0"/>
    <xf numFmtId="194"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206" fontId="15" fillId="0" borderId="0" applyFont="0" applyFill="0" applyBorder="0" applyAlignment="0" applyProtection="0"/>
    <xf numFmtId="41"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84" fontId="15" fillId="0" borderId="0" applyFont="0" applyFill="0" applyBorder="0" applyAlignment="0" applyProtection="0"/>
    <xf numFmtId="187"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84" fontId="15" fillId="0" borderId="0" applyFont="0" applyFill="0" applyBorder="0" applyAlignment="0" applyProtection="0"/>
    <xf numFmtId="187" fontId="15" fillId="0" borderId="0" applyFont="0" applyFill="0" applyBorder="0" applyAlignment="0" applyProtection="0"/>
    <xf numFmtId="0" fontId="15" fillId="0" borderId="0" applyFont="0" applyFill="0" applyBorder="0" applyAlignment="0" applyProtection="0"/>
    <xf numFmtId="43" fontId="15" fillId="0" borderId="0" applyFont="0" applyFill="0" applyBorder="0" applyAlignment="0" applyProtection="0"/>
    <xf numFmtId="177"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207" fontId="15" fillId="0" borderId="0" applyFont="0" applyFill="0" applyBorder="0" applyAlignment="0" applyProtection="0"/>
    <xf numFmtId="43" fontId="15" fillId="0" borderId="0" applyFont="0" applyFill="0" applyBorder="0" applyAlignment="0" applyProtection="0"/>
    <xf numFmtId="177" fontId="15" fillId="0" borderId="0" applyFont="0" applyFill="0" applyBorder="0" applyAlignment="0" applyProtection="0"/>
    <xf numFmtId="177" fontId="15" fillId="0" borderId="0" applyFont="0" applyFill="0" applyBorder="0" applyAlignment="0" applyProtection="0"/>
    <xf numFmtId="177" fontId="15" fillId="0" borderId="0" applyFont="0" applyFill="0" applyBorder="0" applyAlignment="0" applyProtection="0"/>
    <xf numFmtId="176" fontId="17" fillId="0" borderId="0" applyFont="0" applyFill="0" applyBorder="0" applyAlignment="0" applyProtection="0"/>
    <xf numFmtId="182" fontId="17" fillId="0" borderId="0" applyFont="0" applyFill="0" applyBorder="0" applyAlignment="0" applyProtection="0"/>
    <xf numFmtId="182" fontId="17" fillId="0" borderId="0" applyFont="0" applyFill="0" applyBorder="0" applyAlignment="0" applyProtection="0"/>
    <xf numFmtId="208" fontId="17" fillId="0" borderId="0" applyFont="0" applyFill="0" applyBorder="0" applyAlignment="0" applyProtection="0"/>
    <xf numFmtId="42" fontId="15" fillId="0" borderId="0" applyFont="0" applyFill="0" applyBorder="0" applyAlignment="0" applyProtection="0"/>
    <xf numFmtId="199" fontId="15" fillId="0" borderId="0" applyFont="0" applyFill="0" applyBorder="0" applyAlignment="0" applyProtection="0"/>
    <xf numFmtId="199" fontId="17" fillId="0" borderId="0" applyFont="0" applyFill="0" applyBorder="0" applyAlignment="0" applyProtection="0"/>
    <xf numFmtId="203" fontId="15" fillId="0" borderId="0" applyFont="0" applyFill="0" applyBorder="0" applyAlignment="0" applyProtection="0"/>
    <xf numFmtId="199" fontId="17"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199" fontId="15" fillId="0" borderId="0" applyFont="0" applyFill="0" applyBorder="0" applyAlignment="0" applyProtection="0"/>
    <xf numFmtId="205" fontId="15" fillId="0" borderId="0" applyFont="0" applyFill="0" applyBorder="0" applyAlignment="0" applyProtection="0"/>
    <xf numFmtId="176" fontId="17" fillId="0" borderId="0" applyFont="0" applyFill="0" applyBorder="0" applyAlignment="0" applyProtection="0"/>
    <xf numFmtId="183" fontId="15" fillId="0" borderId="0" applyFont="0" applyFill="0" applyBorder="0" applyAlignment="0" applyProtection="0"/>
    <xf numFmtId="186"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186" fontId="15" fillId="0" borderId="0" applyFont="0" applyFill="0" applyBorder="0" applyAlignment="0" applyProtection="0"/>
    <xf numFmtId="200" fontId="17" fillId="0" borderId="0" applyFont="0" applyFill="0" applyBorder="0" applyAlignment="0" applyProtection="0"/>
    <xf numFmtId="41" fontId="15" fillId="0" borderId="0" applyFont="0" applyFill="0" applyBorder="0" applyAlignment="0" applyProtection="0"/>
    <xf numFmtId="176" fontId="15" fillId="0" borderId="0" applyFont="0" applyFill="0" applyBorder="0" applyAlignment="0" applyProtection="0"/>
    <xf numFmtId="194"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206" fontId="15" fillId="0" borderId="0" applyFont="0" applyFill="0" applyBorder="0" applyAlignment="0" applyProtection="0"/>
    <xf numFmtId="41"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84" fontId="15" fillId="0" borderId="0" applyFont="0" applyFill="0" applyBorder="0" applyAlignment="0" applyProtection="0"/>
    <xf numFmtId="187"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84" fontId="15" fillId="0" borderId="0" applyFont="0" applyFill="0" applyBorder="0" applyAlignment="0" applyProtection="0"/>
    <xf numFmtId="187" fontId="15" fillId="0" borderId="0" applyFont="0" applyFill="0" applyBorder="0" applyAlignment="0" applyProtection="0"/>
    <xf numFmtId="0" fontId="15" fillId="0" borderId="0" applyFont="0" applyFill="0" applyBorder="0" applyAlignment="0" applyProtection="0"/>
    <xf numFmtId="43" fontId="15" fillId="0" borderId="0" applyFont="0" applyFill="0" applyBorder="0" applyAlignment="0" applyProtection="0"/>
    <xf numFmtId="177"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184" fontId="15" fillId="0" borderId="0" applyFont="0" applyFill="0" applyBorder="0" applyAlignment="0" applyProtection="0"/>
    <xf numFmtId="196" fontId="15" fillId="0" borderId="0" applyFont="0" applyFill="0" applyBorder="0" applyAlignment="0" applyProtection="0"/>
    <xf numFmtId="207" fontId="15" fillId="0" borderId="0" applyFont="0" applyFill="0" applyBorder="0" applyAlignment="0" applyProtection="0"/>
    <xf numFmtId="43" fontId="15" fillId="0" borderId="0" applyFont="0" applyFill="0" applyBorder="0" applyAlignment="0" applyProtection="0"/>
    <xf numFmtId="177" fontId="15" fillId="0" borderId="0" applyFont="0" applyFill="0" applyBorder="0" applyAlignment="0" applyProtection="0"/>
    <xf numFmtId="177" fontId="15" fillId="0" borderId="0" applyFont="0" applyFill="0" applyBorder="0" applyAlignment="0" applyProtection="0"/>
    <xf numFmtId="177" fontId="15" fillId="0" borderId="0" applyFont="0" applyFill="0" applyBorder="0" applyAlignment="0" applyProtection="0"/>
    <xf numFmtId="182" fontId="17" fillId="0" borderId="0" applyFont="0" applyFill="0" applyBorder="0" applyAlignment="0" applyProtection="0"/>
    <xf numFmtId="182" fontId="17" fillId="0" borderId="0" applyFont="0" applyFill="0" applyBorder="0" applyAlignment="0" applyProtection="0"/>
    <xf numFmtId="208" fontId="17" fillId="0" borderId="0" applyFont="0" applyFill="0" applyBorder="0" applyAlignment="0" applyProtection="0"/>
    <xf numFmtId="177" fontId="17" fillId="0" borderId="0" applyFont="0" applyFill="0" applyBorder="0" applyAlignment="0" applyProtection="0"/>
    <xf numFmtId="0" fontId="23" fillId="2" borderId="0"/>
    <xf numFmtId="0" fontId="25" fillId="2" borderId="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7" fillId="2" borderId="0"/>
    <xf numFmtId="0" fontId="28" fillId="0" borderId="0">
      <alignment wrapText="1"/>
    </xf>
    <xf numFmtId="0" fontId="26"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6" borderId="0" applyNumberFormat="0" applyBorder="0" applyAlignment="0" applyProtection="0"/>
    <xf numFmtId="0" fontId="26" fillId="9" borderId="0" applyNumberFormat="0" applyBorder="0" applyAlignment="0" applyProtection="0"/>
    <xf numFmtId="0" fontId="26" fillId="12" borderId="0" applyNumberFormat="0" applyBorder="0" applyAlignment="0" applyProtection="0"/>
    <xf numFmtId="0" fontId="29" fillId="13"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20" borderId="0" applyNumberFormat="0" applyBorder="0" applyAlignment="0" applyProtection="0"/>
    <xf numFmtId="182" fontId="17" fillId="0" borderId="0" applyFont="0" applyFill="0" applyBorder="0" applyAlignment="0" applyProtection="0"/>
    <xf numFmtId="0" fontId="32" fillId="4" borderId="0" applyNumberFormat="0" applyBorder="0" applyAlignment="0" applyProtection="0"/>
    <xf numFmtId="0" fontId="34" fillId="21" borderId="60" applyNumberFormat="0" applyAlignment="0" applyProtection="0"/>
    <xf numFmtId="0" fontId="35" fillId="0" borderId="0"/>
    <xf numFmtId="0" fontId="36" fillId="22" borderId="3" applyNumberFormat="0" applyAlignment="0" applyProtection="0"/>
    <xf numFmtId="1" fontId="37" fillId="0" borderId="4" applyBorder="0"/>
    <xf numFmtId="43" fontId="26" fillId="0" borderId="0" applyFont="0" applyFill="0" applyBorder="0" applyAlignment="0" applyProtection="0"/>
    <xf numFmtId="3" fontId="30" fillId="0" borderId="0" applyFont="0" applyFill="0" applyBorder="0" applyAlignment="0" applyProtection="0"/>
    <xf numFmtId="175" fontId="30" fillId="0" borderId="0" applyFont="0" applyFill="0" applyBorder="0" applyAlignment="0" applyProtection="0"/>
    <xf numFmtId="0" fontId="30" fillId="0" borderId="0" applyFont="0" applyFill="0" applyBorder="0" applyAlignment="0" applyProtection="0"/>
    <xf numFmtId="0" fontId="39" fillId="0" borderId="0" applyNumberFormat="0" applyFill="0" applyBorder="0" applyAlignment="0" applyProtection="0"/>
    <xf numFmtId="2" fontId="30" fillId="0" borderId="0" applyFont="0" applyFill="0" applyBorder="0" applyAlignment="0" applyProtection="0"/>
    <xf numFmtId="0" fontId="40" fillId="5" borderId="0" applyNumberFormat="0" applyBorder="0" applyAlignment="0" applyProtection="0"/>
    <xf numFmtId="38" fontId="41" fillId="23" borderId="0" applyNumberFormat="0" applyBorder="0" applyAlignment="0" applyProtection="0"/>
    <xf numFmtId="0" fontId="42" fillId="0" borderId="0">
      <alignment horizontal="left"/>
    </xf>
    <xf numFmtId="0" fontId="43" fillId="0" borderId="5" applyNumberFormat="0" applyAlignment="0" applyProtection="0">
      <alignment horizontal="left" vertical="center"/>
    </xf>
    <xf numFmtId="0" fontId="43" fillId="0" borderId="55">
      <alignment horizontal="left" vertical="center"/>
    </xf>
    <xf numFmtId="0" fontId="44" fillId="0" borderId="0" applyNumberFormat="0" applyFill="0" applyBorder="0" applyAlignment="0" applyProtection="0"/>
    <xf numFmtId="0" fontId="43" fillId="0" borderId="0" applyNumberFormat="0" applyFill="0" applyBorder="0" applyAlignment="0" applyProtection="0"/>
    <xf numFmtId="0" fontId="45" fillId="0" borderId="7" applyNumberFormat="0" applyFill="0" applyAlignment="0" applyProtection="0"/>
    <xf numFmtId="0" fontId="45" fillId="0" borderId="0" applyNumberFormat="0" applyFill="0" applyBorder="0" applyAlignment="0" applyProtection="0"/>
    <xf numFmtId="192" fontId="46" fillId="0" borderId="0">
      <protection locked="0"/>
    </xf>
    <xf numFmtId="192" fontId="46" fillId="0" borderId="0">
      <protection locked="0"/>
    </xf>
    <xf numFmtId="176" fontId="15" fillId="0" borderId="0" applyFont="0" applyFill="0" applyBorder="0" applyAlignment="0" applyProtection="0"/>
    <xf numFmtId="0" fontId="47" fillId="8" borderId="60" applyNumberFormat="0" applyAlignment="0" applyProtection="0"/>
    <xf numFmtId="10" fontId="41" fillId="23" borderId="8" applyNumberFormat="0" applyBorder="0" applyAlignment="0" applyProtection="0"/>
    <xf numFmtId="0" fontId="48" fillId="0" borderId="9" applyNumberFormat="0" applyFill="0" applyAlignment="0" applyProtection="0"/>
    <xf numFmtId="0" fontId="49" fillId="0" borderId="10"/>
    <xf numFmtId="0" fontId="50" fillId="0" borderId="0" applyNumberFormat="0" applyFont="0" applyFill="0" applyAlignment="0"/>
    <xf numFmtId="0" fontId="50" fillId="0" borderId="0" applyNumberFormat="0" applyFont="0" applyFill="0" applyAlignment="0"/>
    <xf numFmtId="4" fontId="51" fillId="0" borderId="11" applyBorder="0"/>
    <xf numFmtId="0" fontId="50" fillId="0" borderId="0" applyNumberFormat="0" applyFont="0" applyFill="0" applyAlignment="0"/>
    <xf numFmtId="0" fontId="50" fillId="0" borderId="0" applyNumberFormat="0" applyFont="0" applyFill="0" applyAlignment="0"/>
    <xf numFmtId="0" fontId="52" fillId="24" borderId="0" applyNumberFormat="0" applyBorder="0" applyAlignment="0" applyProtection="0"/>
    <xf numFmtId="0" fontId="53" fillId="0" borderId="8" applyNumberFormat="0" applyFont="0" applyFill="0" applyBorder="0" applyAlignment="0">
      <alignment horizontal="center"/>
    </xf>
    <xf numFmtId="178" fontId="54" fillId="0" borderId="0"/>
    <xf numFmtId="0" fontId="15" fillId="25" borderId="61" applyNumberFormat="0" applyFont="0" applyAlignment="0" applyProtection="0"/>
    <xf numFmtId="0" fontId="55" fillId="21" borderId="62" applyNumberFormat="0" applyAlignment="0" applyProtection="0"/>
    <xf numFmtId="9" fontId="11" fillId="0" borderId="0" applyFont="0" applyFill="0" applyBorder="0" applyAlignment="0" applyProtection="0"/>
    <xf numFmtId="10" fontId="30" fillId="0" borderId="0" applyFont="0" applyFill="0" applyBorder="0" applyAlignment="0" applyProtection="0"/>
    <xf numFmtId="176" fontId="15" fillId="0" borderId="0" applyFont="0" applyFill="0" applyBorder="0" applyAlignment="0" applyProtection="0"/>
    <xf numFmtId="42" fontId="15" fillId="0" borderId="0" applyFont="0" applyFill="0" applyBorder="0" applyAlignment="0" applyProtection="0"/>
    <xf numFmtId="41" fontId="15" fillId="0" borderId="0" applyFont="0" applyFill="0" applyBorder="0" applyAlignment="0" applyProtection="0"/>
    <xf numFmtId="176" fontId="15" fillId="0" borderId="0" applyFont="0" applyFill="0" applyBorder="0" applyAlignment="0" applyProtection="0"/>
    <xf numFmtId="194"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206" fontId="15" fillId="0" borderId="0" applyFont="0" applyFill="0" applyBorder="0" applyAlignment="0" applyProtection="0"/>
    <xf numFmtId="41"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83" fontId="15" fillId="0" borderId="0" applyFont="0" applyFill="0" applyBorder="0" applyAlignment="0" applyProtection="0"/>
    <xf numFmtId="186" fontId="15" fillId="0" borderId="0" applyFont="0" applyFill="0" applyBorder="0" applyAlignment="0" applyProtection="0"/>
    <xf numFmtId="186"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186" fontId="15" fillId="0" borderId="0" applyFont="0" applyFill="0" applyBorder="0" applyAlignment="0" applyProtection="0"/>
    <xf numFmtId="200" fontId="17" fillId="0" borderId="0" applyFont="0" applyFill="0" applyBorder="0" applyAlignment="0" applyProtection="0"/>
    <xf numFmtId="41" fontId="15" fillId="0" borderId="0" applyFont="0" applyFill="0" applyBorder="0" applyAlignment="0" applyProtection="0"/>
    <xf numFmtId="176" fontId="15" fillId="0" borderId="0" applyFont="0" applyFill="0" applyBorder="0" applyAlignment="0" applyProtection="0"/>
    <xf numFmtId="194"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183" fontId="15" fillId="0" borderId="0" applyFont="0" applyFill="0" applyBorder="0" applyAlignment="0" applyProtection="0"/>
    <xf numFmtId="200" fontId="15" fillId="0" borderId="0" applyFont="0" applyFill="0" applyBorder="0" applyAlignment="0" applyProtection="0"/>
    <xf numFmtId="200" fontId="15" fillId="0" borderId="0" applyFont="0" applyFill="0" applyBorder="0" applyAlignment="0" applyProtection="0"/>
    <xf numFmtId="206" fontId="15" fillId="0" borderId="0" applyFont="0" applyFill="0" applyBorder="0" applyAlignment="0" applyProtection="0"/>
    <xf numFmtId="41"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42" fontId="15" fillId="0" borderId="0" applyFont="0" applyFill="0" applyBorder="0" applyAlignment="0" applyProtection="0"/>
    <xf numFmtId="199" fontId="17" fillId="0" borderId="0" applyFont="0" applyFill="0" applyBorder="0" applyAlignment="0" applyProtection="0"/>
    <xf numFmtId="193" fontId="15" fillId="0" borderId="0" applyFont="0" applyFill="0" applyBorder="0" applyAlignment="0" applyProtection="0"/>
    <xf numFmtId="42" fontId="15" fillId="0" borderId="0" applyFont="0" applyFill="0" applyBorder="0" applyAlignment="0" applyProtection="0"/>
    <xf numFmtId="183" fontId="15" fillId="0" borderId="0" applyFont="0" applyFill="0" applyBorder="0" applyAlignment="0" applyProtection="0"/>
    <xf numFmtId="199" fontId="15" fillId="0" borderId="0" applyFont="0" applyFill="0" applyBorder="0" applyAlignment="0" applyProtection="0"/>
    <xf numFmtId="199" fontId="17" fillId="0" borderId="0" applyFont="0" applyFill="0" applyBorder="0" applyAlignment="0" applyProtection="0"/>
    <xf numFmtId="203" fontId="15" fillId="0" borderId="0" applyFont="0" applyFill="0" applyBorder="0" applyAlignment="0" applyProtection="0"/>
    <xf numFmtId="199" fontId="17"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203" fontId="15" fillId="0" borderId="0" applyFont="0" applyFill="0" applyBorder="0" applyAlignment="0" applyProtection="0"/>
    <xf numFmtId="199" fontId="15" fillId="0" borderId="0" applyFont="0" applyFill="0" applyBorder="0" applyAlignment="0" applyProtection="0"/>
    <xf numFmtId="205" fontId="15" fillId="0" borderId="0" applyFont="0" applyFill="0" applyBorder="0" applyAlignment="0" applyProtection="0"/>
    <xf numFmtId="183" fontId="15" fillId="0" borderId="0" applyFont="0" applyFill="0" applyBorder="0" applyAlignment="0" applyProtection="0"/>
    <xf numFmtId="186" fontId="15" fillId="0" borderId="0" applyFont="0" applyFill="0" applyBorder="0" applyAlignment="0" applyProtection="0"/>
    <xf numFmtId="200" fontId="17" fillId="0" borderId="0" applyFont="0" applyFill="0" applyBorder="0" applyAlignment="0" applyProtection="0"/>
    <xf numFmtId="0" fontId="49" fillId="0" borderId="0"/>
    <xf numFmtId="209" fontId="56" fillId="0" borderId="14">
      <alignment horizontal="right" vertical="center"/>
    </xf>
    <xf numFmtId="195" fontId="15" fillId="0" borderId="8">
      <alignment horizontal="left"/>
    </xf>
    <xf numFmtId="0" fontId="57" fillId="0" borderId="0" applyNumberFormat="0" applyFill="0" applyBorder="0" applyAlignment="0" applyProtection="0"/>
    <xf numFmtId="0" fontId="30" fillId="0" borderId="15" applyNumberFormat="0" applyFont="0" applyFill="0" applyAlignment="0" applyProtection="0"/>
    <xf numFmtId="165" fontId="15" fillId="0" borderId="0"/>
    <xf numFmtId="197" fontId="15" fillId="0" borderId="8"/>
    <xf numFmtId="0" fontId="54" fillId="0" borderId="0"/>
    <xf numFmtId="0" fontId="54" fillId="0" borderId="0"/>
    <xf numFmtId="0" fontId="58" fillId="26" borderId="8">
      <alignment horizontal="left" vertical="center"/>
    </xf>
    <xf numFmtId="5" fontId="59" fillId="0" borderId="53">
      <alignment horizontal="left" vertical="top"/>
    </xf>
    <xf numFmtId="5" fontId="60" fillId="0" borderId="17">
      <alignment horizontal="left" vertical="top"/>
    </xf>
    <xf numFmtId="0" fontId="61" fillId="0" borderId="17">
      <alignment horizontal="left" vertical="center"/>
    </xf>
    <xf numFmtId="0" fontId="62" fillId="0" borderId="0" applyNumberFormat="0" applyFill="0" applyBorder="0" applyAlignment="0" applyProtection="0"/>
    <xf numFmtId="0" fontId="11" fillId="0" borderId="0"/>
    <xf numFmtId="208" fontId="11" fillId="0" borderId="0" applyFont="0" applyFill="0" applyBorder="0" applyAlignment="0" applyProtection="0"/>
    <xf numFmtId="169" fontId="11" fillId="0" borderId="1" applyFont="0" applyBorder="0"/>
    <xf numFmtId="199" fontId="11" fillId="0" borderId="0" applyFont="0" applyFill="0" applyBorder="0" applyAlignment="0" applyProtection="0"/>
    <xf numFmtId="199" fontId="11" fillId="0" borderId="0" applyFont="0" applyFill="0" applyBorder="0" applyAlignment="0" applyProtection="0"/>
    <xf numFmtId="193" fontId="11" fillId="0" borderId="0" applyFont="0" applyFill="0" applyBorder="0" applyAlignment="0" applyProtection="0"/>
    <xf numFmtId="42" fontId="11" fillId="0" borderId="0" applyFont="0" applyFill="0" applyBorder="0" applyAlignment="0" applyProtection="0"/>
    <xf numFmtId="182" fontId="11" fillId="0" borderId="0" applyFont="0" applyFill="0" applyBorder="0" applyAlignment="0" applyProtection="0"/>
    <xf numFmtId="182" fontId="11" fillId="0" borderId="0" applyFont="0" applyFill="0" applyBorder="0" applyAlignment="0" applyProtection="0"/>
    <xf numFmtId="208" fontId="11" fillId="0" borderId="0" applyFont="0" applyFill="0" applyBorder="0" applyAlignment="0" applyProtection="0"/>
    <xf numFmtId="177" fontId="11" fillId="0" borderId="0" applyFont="0" applyFill="0" applyBorder="0" applyAlignment="0" applyProtection="0"/>
    <xf numFmtId="184" fontId="11" fillId="0" borderId="0" applyFont="0" applyFill="0" applyBorder="0" applyAlignment="0" applyProtection="0"/>
    <xf numFmtId="187"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87" fontId="11" fillId="0" borderId="0" applyFont="0" applyFill="0" applyBorder="0" applyAlignment="0" applyProtection="0"/>
    <xf numFmtId="0"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207" fontId="11" fillId="0" borderId="0" applyFont="0" applyFill="0" applyBorder="0" applyAlignment="0" applyProtection="0"/>
    <xf numFmtId="207" fontId="11" fillId="0" borderId="0" applyFont="0" applyFill="0" applyBorder="0" applyAlignment="0" applyProtection="0"/>
    <xf numFmtId="17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176" fontId="11" fillId="0" borderId="0" applyFont="0" applyFill="0" applyBorder="0" applyAlignment="0" applyProtection="0"/>
    <xf numFmtId="42" fontId="11" fillId="0" borderId="0" applyFont="0" applyFill="0" applyBorder="0" applyAlignment="0" applyProtection="0"/>
    <xf numFmtId="199" fontId="11" fillId="0" borderId="0" applyFont="0" applyFill="0" applyBorder="0" applyAlignment="0" applyProtection="0"/>
    <xf numFmtId="193" fontId="11" fillId="0" borderId="0" applyFont="0" applyFill="0" applyBorder="0" applyAlignment="0" applyProtection="0"/>
    <xf numFmtId="42" fontId="11" fillId="0" borderId="0" applyFont="0" applyFill="0" applyBorder="0" applyAlignment="0" applyProtection="0"/>
    <xf numFmtId="199" fontId="11" fillId="0" borderId="0" applyFont="0" applyFill="0" applyBorder="0" applyAlignment="0" applyProtection="0"/>
    <xf numFmtId="199" fontId="11" fillId="0" borderId="0" applyFont="0" applyFill="0" applyBorder="0" applyAlignment="0" applyProtection="0"/>
    <xf numFmtId="203" fontId="11" fillId="0" borderId="0" applyFont="0" applyFill="0" applyBorder="0" applyAlignment="0" applyProtection="0"/>
    <xf numFmtId="199"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199" fontId="11" fillId="0" borderId="0" applyFont="0" applyFill="0" applyBorder="0" applyAlignment="0" applyProtection="0"/>
    <xf numFmtId="205" fontId="11" fillId="0" borderId="0" applyFont="0" applyFill="0" applyBorder="0" applyAlignment="0" applyProtection="0"/>
    <xf numFmtId="184" fontId="11" fillId="0" borderId="0" applyFont="0" applyFill="0" applyBorder="0" applyAlignment="0" applyProtection="0"/>
    <xf numFmtId="187"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87" fontId="11" fillId="0" borderId="0" applyFont="0" applyFill="0" applyBorder="0" applyAlignment="0" applyProtection="0"/>
    <xf numFmtId="0"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207" fontId="11" fillId="0" borderId="0" applyFont="0" applyFill="0" applyBorder="0" applyAlignment="0" applyProtection="0"/>
    <xf numFmtId="17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183" fontId="11" fillId="0" borderId="0" applyFont="0" applyFill="0" applyBorder="0" applyAlignment="0" applyProtection="0"/>
    <xf numFmtId="186"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186" fontId="11" fillId="0" borderId="0" applyFont="0" applyFill="0" applyBorder="0" applyAlignment="0" applyProtection="0"/>
    <xf numFmtId="200"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94"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20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99" fontId="11" fillId="0" borderId="0" applyFont="0" applyFill="0" applyBorder="0" applyAlignment="0" applyProtection="0"/>
    <xf numFmtId="193" fontId="11" fillId="0" borderId="0" applyFont="0" applyFill="0" applyBorder="0" applyAlignment="0" applyProtection="0"/>
    <xf numFmtId="42" fontId="11" fillId="0" borderId="0" applyFont="0" applyFill="0" applyBorder="0" applyAlignment="0" applyProtection="0"/>
    <xf numFmtId="199" fontId="11" fillId="0" borderId="0" applyFont="0" applyFill="0" applyBorder="0" applyAlignment="0" applyProtection="0"/>
    <xf numFmtId="199" fontId="11" fillId="0" borderId="0" applyFont="0" applyFill="0" applyBorder="0" applyAlignment="0" applyProtection="0"/>
    <xf numFmtId="203" fontId="11" fillId="0" borderId="0" applyFont="0" applyFill="0" applyBorder="0" applyAlignment="0" applyProtection="0"/>
    <xf numFmtId="199"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199" fontId="11" fillId="0" borderId="0" applyFont="0" applyFill="0" applyBorder="0" applyAlignment="0" applyProtection="0"/>
    <xf numFmtId="205" fontId="11" fillId="0" borderId="0" applyFont="0" applyFill="0" applyBorder="0" applyAlignment="0" applyProtection="0"/>
    <xf numFmtId="176" fontId="11" fillId="0" borderId="0" applyFont="0" applyFill="0" applyBorder="0" applyAlignment="0" applyProtection="0"/>
    <xf numFmtId="177" fontId="11" fillId="0" borderId="0" applyFont="0" applyFill="0" applyBorder="0" applyAlignment="0" applyProtection="0"/>
    <xf numFmtId="183" fontId="11" fillId="0" borderId="0" applyFont="0" applyFill="0" applyBorder="0" applyAlignment="0" applyProtection="0"/>
    <xf numFmtId="186"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186" fontId="11" fillId="0" borderId="0" applyFont="0" applyFill="0" applyBorder="0" applyAlignment="0" applyProtection="0"/>
    <xf numFmtId="200"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94"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20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84" fontId="11" fillId="0" borderId="0" applyFont="0" applyFill="0" applyBorder="0" applyAlignment="0" applyProtection="0"/>
    <xf numFmtId="187"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87" fontId="11" fillId="0" borderId="0" applyFont="0" applyFill="0" applyBorder="0" applyAlignment="0" applyProtection="0"/>
    <xf numFmtId="0"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20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176" fontId="11" fillId="0" borderId="0" applyFont="0" applyFill="0" applyBorder="0" applyAlignment="0" applyProtection="0"/>
    <xf numFmtId="182" fontId="11" fillId="0" borderId="0" applyFont="0" applyFill="0" applyBorder="0" applyAlignment="0" applyProtection="0"/>
    <xf numFmtId="182" fontId="11" fillId="0" borderId="0" applyFont="0" applyFill="0" applyBorder="0" applyAlignment="0" applyProtection="0"/>
    <xf numFmtId="208" fontId="11" fillId="0" borderId="0" applyFont="0" applyFill="0" applyBorder="0" applyAlignment="0" applyProtection="0"/>
    <xf numFmtId="42" fontId="11" fillId="0" borderId="0" applyFont="0" applyFill="0" applyBorder="0" applyAlignment="0" applyProtection="0"/>
    <xf numFmtId="199" fontId="11" fillId="0" borderId="0" applyFont="0" applyFill="0" applyBorder="0" applyAlignment="0" applyProtection="0"/>
    <xf numFmtId="199" fontId="11" fillId="0" borderId="0" applyFont="0" applyFill="0" applyBorder="0" applyAlignment="0" applyProtection="0"/>
    <xf numFmtId="203" fontId="11" fillId="0" borderId="0" applyFont="0" applyFill="0" applyBorder="0" applyAlignment="0" applyProtection="0"/>
    <xf numFmtId="199"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199" fontId="11" fillId="0" borderId="0" applyFont="0" applyFill="0" applyBorder="0" applyAlignment="0" applyProtection="0"/>
    <xf numFmtId="205" fontId="11" fillId="0" borderId="0" applyFont="0" applyFill="0" applyBorder="0" applyAlignment="0" applyProtection="0"/>
    <xf numFmtId="176" fontId="11" fillId="0" borderId="0" applyFont="0" applyFill="0" applyBorder="0" applyAlignment="0" applyProtection="0"/>
    <xf numFmtId="183" fontId="11" fillId="0" borderId="0" applyFont="0" applyFill="0" applyBorder="0" applyAlignment="0" applyProtection="0"/>
    <xf numFmtId="186"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186" fontId="11" fillId="0" borderId="0" applyFont="0" applyFill="0" applyBorder="0" applyAlignment="0" applyProtection="0"/>
    <xf numFmtId="200"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94"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20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84" fontId="11" fillId="0" borderId="0" applyFont="0" applyFill="0" applyBorder="0" applyAlignment="0" applyProtection="0"/>
    <xf numFmtId="187"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87" fontId="11" fillId="0" borderId="0" applyFont="0" applyFill="0" applyBorder="0" applyAlignment="0" applyProtection="0"/>
    <xf numFmtId="0"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184" fontId="11" fillId="0" borderId="0" applyFont="0" applyFill="0" applyBorder="0" applyAlignment="0" applyProtection="0"/>
    <xf numFmtId="196" fontId="11" fillId="0" borderId="0" applyFont="0" applyFill="0" applyBorder="0" applyAlignment="0" applyProtection="0"/>
    <xf numFmtId="207" fontId="11" fillId="0" borderId="0" applyFont="0" applyFill="0" applyBorder="0" applyAlignment="0" applyProtection="0"/>
    <xf numFmtId="43"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182" fontId="11" fillId="0" borderId="0" applyFont="0" applyFill="0" applyBorder="0" applyAlignment="0" applyProtection="0"/>
    <xf numFmtId="182" fontId="11" fillId="0" borderId="0" applyFont="0" applyFill="0" applyBorder="0" applyAlignment="0" applyProtection="0"/>
    <xf numFmtId="208" fontId="11" fillId="0" borderId="0" applyFont="0" applyFill="0" applyBorder="0" applyAlignment="0" applyProtection="0"/>
    <xf numFmtId="177" fontId="11" fillId="0" borderId="0" applyFont="0" applyFill="0" applyBorder="0" applyAlignment="0" applyProtection="0"/>
    <xf numFmtId="0" fontId="11" fillId="2" borderId="0"/>
    <xf numFmtId="0" fontId="11" fillId="2" borderId="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2" borderId="0"/>
    <xf numFmtId="0" fontId="11" fillId="0" borderId="0">
      <alignment wrapText="1"/>
    </xf>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6" borderId="0" applyNumberFormat="0" applyBorder="0" applyAlignment="0" applyProtection="0"/>
    <xf numFmtId="0" fontId="11" fillId="9"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20" borderId="0" applyNumberFormat="0" applyBorder="0" applyAlignment="0" applyProtection="0"/>
    <xf numFmtId="182" fontId="11" fillId="0" borderId="0" applyFont="0" applyFill="0" applyBorder="0" applyAlignment="0" applyProtection="0"/>
    <xf numFmtId="0" fontId="11" fillId="4" borderId="0" applyNumberFormat="0" applyBorder="0" applyAlignment="0" applyProtection="0"/>
    <xf numFmtId="0" fontId="11" fillId="21" borderId="60" applyNumberFormat="0" applyAlignment="0" applyProtection="0"/>
    <xf numFmtId="0" fontId="11" fillId="0" borderId="0"/>
    <xf numFmtId="0" fontId="11" fillId="22" borderId="3" applyNumberFormat="0" applyAlignment="0" applyProtection="0"/>
    <xf numFmtId="1" fontId="11" fillId="0" borderId="4" applyBorder="0"/>
    <xf numFmtId="43" fontId="12" fillId="0" borderId="0" applyFont="0" applyFill="0" applyBorder="0" applyAlignment="0" applyProtection="0"/>
    <xf numFmtId="43" fontId="11" fillId="0" borderId="0" applyFont="0" applyFill="0" applyBorder="0" applyAlignment="0" applyProtection="0"/>
    <xf numFmtId="3" fontId="11" fillId="0" borderId="0" applyFont="0" applyFill="0" applyBorder="0" applyAlignment="0" applyProtection="0"/>
    <xf numFmtId="175" fontId="11" fillId="0" borderId="0" applyFont="0" applyFill="0" applyBorder="0" applyAlignment="0" applyProtection="0"/>
    <xf numFmtId="0" fontId="11" fillId="0" borderId="0" applyFont="0" applyFill="0" applyBorder="0" applyAlignment="0" applyProtection="0"/>
    <xf numFmtId="0" fontId="11" fillId="0" borderId="0" applyNumberFormat="0" applyFill="0" applyBorder="0" applyAlignment="0" applyProtection="0"/>
    <xf numFmtId="2" fontId="11" fillId="0" borderId="0" applyFont="0" applyFill="0" applyBorder="0" applyAlignment="0" applyProtection="0"/>
    <xf numFmtId="0" fontId="11" fillId="5" borderId="0" applyNumberFormat="0" applyBorder="0" applyAlignment="0" applyProtection="0"/>
    <xf numFmtId="38" fontId="11" fillId="23" borderId="0" applyNumberFormat="0" applyBorder="0" applyAlignment="0" applyProtection="0"/>
    <xf numFmtId="0" fontId="11" fillId="0" borderId="0">
      <alignment horizontal="left"/>
    </xf>
    <xf numFmtId="0" fontId="11" fillId="0" borderId="5" applyNumberFormat="0" applyAlignment="0" applyProtection="0">
      <alignment horizontal="left" vertical="center"/>
    </xf>
    <xf numFmtId="0" fontId="11" fillId="0" borderId="55">
      <alignment horizontal="left" vertical="center"/>
    </xf>
    <xf numFmtId="0" fontId="11" fillId="0" borderId="0" applyNumberFormat="0" applyFill="0" applyBorder="0" applyAlignment="0" applyProtection="0"/>
    <xf numFmtId="0" fontId="11" fillId="0" borderId="0" applyNumberFormat="0" applyFill="0" applyBorder="0" applyAlignment="0" applyProtection="0"/>
    <xf numFmtId="0" fontId="11" fillId="0" borderId="7" applyNumberFormat="0" applyFill="0" applyAlignment="0" applyProtection="0"/>
    <xf numFmtId="0" fontId="11" fillId="0" borderId="0" applyNumberFormat="0" applyFill="0" applyBorder="0" applyAlignment="0" applyProtection="0"/>
    <xf numFmtId="192" fontId="11" fillId="0" borderId="0">
      <protection locked="0"/>
    </xf>
    <xf numFmtId="192" fontId="11" fillId="0" borderId="0">
      <protection locked="0"/>
    </xf>
    <xf numFmtId="176" fontId="11" fillId="0" borderId="0" applyFont="0" applyFill="0" applyBorder="0" applyAlignment="0" applyProtection="0"/>
    <xf numFmtId="0" fontId="11" fillId="8" borderId="60" applyNumberFormat="0" applyAlignment="0" applyProtection="0"/>
    <xf numFmtId="10" fontId="11" fillId="23" borderId="8" applyNumberFormat="0" applyBorder="0" applyAlignment="0" applyProtection="0"/>
    <xf numFmtId="0" fontId="11" fillId="0" borderId="9" applyNumberFormat="0" applyFill="0" applyAlignment="0" applyProtection="0"/>
    <xf numFmtId="0" fontId="11" fillId="0" borderId="10"/>
    <xf numFmtId="0" fontId="11" fillId="0" borderId="0" applyNumberFormat="0" applyFont="0" applyFill="0" applyAlignment="0"/>
    <xf numFmtId="0" fontId="11" fillId="0" borderId="0" applyNumberFormat="0" applyFont="0" applyFill="0" applyAlignment="0"/>
    <xf numFmtId="4" fontId="11" fillId="0" borderId="11" applyBorder="0"/>
    <xf numFmtId="0" fontId="11" fillId="0" borderId="0" applyNumberFormat="0" applyFont="0" applyFill="0" applyAlignment="0"/>
    <xf numFmtId="0" fontId="11" fillId="0" borderId="0" applyNumberFormat="0" applyFont="0" applyFill="0" applyAlignment="0"/>
    <xf numFmtId="0" fontId="11" fillId="24" borderId="0" applyNumberFormat="0" applyBorder="0" applyAlignment="0" applyProtection="0"/>
    <xf numFmtId="0" fontId="11" fillId="0" borderId="8" applyNumberFormat="0" applyFont="0" applyFill="0" applyBorder="0" applyAlignment="0">
      <alignment horizontal="center"/>
    </xf>
    <xf numFmtId="178" fontId="11" fillId="0" borderId="0"/>
    <xf numFmtId="0" fontId="11" fillId="0" borderId="0"/>
    <xf numFmtId="0" fontId="11" fillId="25" borderId="61" applyNumberFormat="0" applyFont="0" applyAlignment="0" applyProtection="0"/>
    <xf numFmtId="0" fontId="11" fillId="21" borderId="62" applyNumberFormat="0" applyAlignment="0" applyProtection="0"/>
    <xf numFmtId="9" fontId="12" fillId="0" borderId="0" applyFont="0" applyFill="0" applyBorder="0" applyAlignment="0" applyProtection="0"/>
    <xf numFmtId="10" fontId="11" fillId="0" borderId="0" applyFont="0" applyFill="0" applyBorder="0" applyAlignment="0" applyProtection="0"/>
    <xf numFmtId="9" fontId="11" fillId="0" borderId="0" applyFont="0" applyFill="0" applyBorder="0" applyAlignment="0" applyProtection="0"/>
    <xf numFmtId="176" fontId="11" fillId="0" borderId="0" applyFont="0" applyFill="0" applyBorder="0" applyAlignment="0" applyProtection="0"/>
    <xf numFmtId="42"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94"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20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83" fontId="11" fillId="0" borderId="0" applyFont="0" applyFill="0" applyBorder="0" applyAlignment="0" applyProtection="0"/>
    <xf numFmtId="186" fontId="11" fillId="0" borderId="0" applyFont="0" applyFill="0" applyBorder="0" applyAlignment="0" applyProtection="0"/>
    <xf numFmtId="186"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186" fontId="11" fillId="0" borderId="0" applyFont="0" applyFill="0" applyBorder="0" applyAlignment="0" applyProtection="0"/>
    <xf numFmtId="200"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94"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183"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Alignment="0" applyProtection="0"/>
    <xf numFmtId="206" fontId="11" fillId="0" borderId="0" applyFont="0" applyFill="0" applyBorder="0" applyAlignment="0" applyProtection="0"/>
    <xf numFmtId="41"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42" fontId="11" fillId="0" borderId="0" applyFont="0" applyFill="0" applyBorder="0" applyAlignment="0" applyProtection="0"/>
    <xf numFmtId="199" fontId="11" fillId="0" borderId="0" applyFont="0" applyFill="0" applyBorder="0" applyAlignment="0" applyProtection="0"/>
    <xf numFmtId="193" fontId="11" fillId="0" borderId="0" applyFont="0" applyFill="0" applyBorder="0" applyAlignment="0" applyProtection="0"/>
    <xf numFmtId="42" fontId="11" fillId="0" borderId="0" applyFont="0" applyFill="0" applyBorder="0" applyAlignment="0" applyProtection="0"/>
    <xf numFmtId="183" fontId="11" fillId="0" borderId="0" applyFont="0" applyFill="0" applyBorder="0" applyAlignment="0" applyProtection="0"/>
    <xf numFmtId="199" fontId="11" fillId="0" borderId="0" applyFont="0" applyFill="0" applyBorder="0" applyAlignment="0" applyProtection="0"/>
    <xf numFmtId="199" fontId="11" fillId="0" borderId="0" applyFont="0" applyFill="0" applyBorder="0" applyAlignment="0" applyProtection="0"/>
    <xf numFmtId="203" fontId="11" fillId="0" borderId="0" applyFont="0" applyFill="0" applyBorder="0" applyAlignment="0" applyProtection="0"/>
    <xf numFmtId="199"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203" fontId="11" fillId="0" borderId="0" applyFont="0" applyFill="0" applyBorder="0" applyAlignment="0" applyProtection="0"/>
    <xf numFmtId="199" fontId="11" fillId="0" borderId="0" applyFont="0" applyFill="0" applyBorder="0" applyAlignment="0" applyProtection="0"/>
    <xf numFmtId="205" fontId="11" fillId="0" borderId="0" applyFont="0" applyFill="0" applyBorder="0" applyAlignment="0" applyProtection="0"/>
    <xf numFmtId="183" fontId="11" fillId="0" borderId="0" applyFont="0" applyFill="0" applyBorder="0" applyAlignment="0" applyProtection="0"/>
    <xf numFmtId="186" fontId="11" fillId="0" borderId="0" applyFont="0" applyFill="0" applyBorder="0" applyAlignment="0" applyProtection="0"/>
    <xf numFmtId="200" fontId="11" fillId="0" borderId="0" applyFont="0" applyFill="0" applyBorder="0" applyAlignment="0" applyProtection="0"/>
    <xf numFmtId="199" fontId="15" fillId="0" borderId="0" applyFont="0" applyFill="0" applyBorder="0" applyAlignment="0" applyProtection="0"/>
    <xf numFmtId="0" fontId="11" fillId="0" borderId="0"/>
    <xf numFmtId="209" fontId="11" fillId="0" borderId="14">
      <alignment horizontal="right" vertical="center"/>
    </xf>
    <xf numFmtId="0" fontId="11" fillId="0" borderId="0"/>
    <xf numFmtId="195" fontId="11" fillId="0" borderId="8">
      <alignment horizontal="left"/>
    </xf>
    <xf numFmtId="0" fontId="11" fillId="0" borderId="0" applyNumberFormat="0" applyFill="0" applyBorder="0" applyAlignment="0" applyProtection="0"/>
    <xf numFmtId="0" fontId="11" fillId="0" borderId="15" applyNumberFormat="0" applyFont="0" applyFill="0" applyAlignment="0" applyProtection="0"/>
    <xf numFmtId="165" fontId="11" fillId="0" borderId="0"/>
    <xf numFmtId="197" fontId="11" fillId="0" borderId="8"/>
    <xf numFmtId="0" fontId="11" fillId="0" borderId="0"/>
    <xf numFmtId="0" fontId="11" fillId="0" borderId="0"/>
    <xf numFmtId="0" fontId="11" fillId="26" borderId="8">
      <alignment horizontal="left" vertical="center"/>
    </xf>
    <xf numFmtId="5" fontId="11" fillId="0" borderId="53">
      <alignment horizontal="left" vertical="top"/>
    </xf>
    <xf numFmtId="5" fontId="11" fillId="0" borderId="17">
      <alignment horizontal="left" vertical="top"/>
    </xf>
    <xf numFmtId="0" fontId="11" fillId="0" borderId="17">
      <alignment horizontal="left" vertical="center"/>
    </xf>
    <xf numFmtId="0" fontId="11" fillId="0" borderId="0" applyNumberFormat="0" applyFill="0" applyBorder="0" applyAlignment="0" applyProtection="0"/>
    <xf numFmtId="43" fontId="8" fillId="0" borderId="0" applyFont="0" applyFill="0" applyBorder="0" applyAlignment="0" applyProtection="0"/>
    <xf numFmtId="0" fontId="11" fillId="0" borderId="0"/>
    <xf numFmtId="43" fontId="102" fillId="0" borderId="0" applyFont="0" applyFill="0" applyBorder="0" applyAlignment="0" applyProtection="0"/>
    <xf numFmtId="0" fontId="11" fillId="0" borderId="0"/>
    <xf numFmtId="0" fontId="47" fillId="8" borderId="60" applyNumberFormat="0" applyAlignment="0" applyProtection="0"/>
    <xf numFmtId="9" fontId="11" fillId="0" borderId="0" applyFont="0" applyFill="0" applyBorder="0" applyAlignment="0" applyProtection="0"/>
    <xf numFmtId="0" fontId="17" fillId="0" borderId="0"/>
    <xf numFmtId="169" fontId="96" fillId="0" borderId="1" applyFont="0" applyBorder="0"/>
    <xf numFmtId="43" fontId="17" fillId="0" borderId="0" applyFont="0" applyFill="0" applyBorder="0" applyAlignment="0" applyProtection="0"/>
    <xf numFmtId="43" fontId="17" fillId="0" borderId="0" applyFont="0" applyFill="0" applyBorder="0" applyAlignment="0" applyProtection="0"/>
    <xf numFmtId="43" fontId="30" fillId="0" borderId="0" applyFont="0" applyFill="0" applyBorder="0" applyAlignment="0" applyProtection="0"/>
    <xf numFmtId="178" fontId="97" fillId="0" borderId="0"/>
    <xf numFmtId="0" fontId="17" fillId="0" borderId="0"/>
    <xf numFmtId="0" fontId="97" fillId="0" borderId="0"/>
    <xf numFmtId="0" fontId="97" fillId="0" borderId="0"/>
    <xf numFmtId="0" fontId="26" fillId="0" borderId="0"/>
    <xf numFmtId="0" fontId="7" fillId="0" borderId="0"/>
    <xf numFmtId="0" fontId="17" fillId="0" borderId="0"/>
    <xf numFmtId="0" fontId="6" fillId="0" borderId="0"/>
    <xf numFmtId="43" fontId="13" fillId="0" borderId="0" applyFont="0" applyFill="0" applyBorder="0" applyAlignment="0" applyProtection="0"/>
    <xf numFmtId="166" fontId="26" fillId="0" borderId="0" applyFont="0" applyFill="0" applyBorder="0" applyAlignment="0" applyProtection="0"/>
    <xf numFmtId="0" fontId="5" fillId="0" borderId="0"/>
    <xf numFmtId="0" fontId="11" fillId="0" borderId="0"/>
    <xf numFmtId="43" fontId="4" fillId="0" borderId="0" applyFont="0" applyFill="0" applyBorder="0" applyAlignment="0" applyProtection="0"/>
    <xf numFmtId="9" fontId="12" fillId="0" borderId="0" applyFont="0" applyFill="0" applyBorder="0" applyAlignment="0" applyProtection="0"/>
    <xf numFmtId="43" fontId="102" fillId="0" borderId="0" applyFont="0" applyFill="0" applyBorder="0" applyAlignment="0" applyProtection="0"/>
    <xf numFmtId="199" fontId="11" fillId="0" borderId="0" applyFont="0" applyFill="0" applyBorder="0" applyAlignment="0" applyProtection="0"/>
    <xf numFmtId="0" fontId="11" fillId="8" borderId="60" applyNumberFormat="0" applyAlignment="0" applyProtection="0"/>
    <xf numFmtId="10" fontId="11" fillId="23" borderId="54" applyNumberFormat="0" applyBorder="0" applyAlignment="0" applyProtection="0"/>
    <xf numFmtId="0" fontId="11" fillId="0" borderId="54" applyNumberFormat="0" applyFont="0" applyFill="0" applyBorder="0" applyAlignment="0">
      <alignment horizontal="center"/>
    </xf>
    <xf numFmtId="0" fontId="11" fillId="25" borderId="87" applyNumberFormat="0" applyFont="0" applyAlignment="0" applyProtection="0"/>
    <xf numFmtId="0" fontId="11" fillId="21" borderId="88" applyNumberFormat="0" applyAlignment="0" applyProtection="0"/>
    <xf numFmtId="9" fontId="12" fillId="0" borderId="0" applyFont="0" applyFill="0" applyBorder="0" applyAlignment="0" applyProtection="0"/>
    <xf numFmtId="209" fontId="11" fillId="0" borderId="89">
      <alignment horizontal="right" vertical="center"/>
    </xf>
    <xf numFmtId="209" fontId="11" fillId="0" borderId="89">
      <alignment horizontal="right" vertical="center"/>
    </xf>
    <xf numFmtId="209" fontId="11" fillId="0" borderId="89">
      <alignment horizontal="right" vertical="center"/>
    </xf>
    <xf numFmtId="195" fontId="11" fillId="0" borderId="54">
      <alignment horizontal="left"/>
    </xf>
    <xf numFmtId="197" fontId="11" fillId="0" borderId="54"/>
    <xf numFmtId="0" fontId="11" fillId="26" borderId="54">
      <alignment horizontal="left" vertical="center"/>
    </xf>
    <xf numFmtId="5" fontId="11" fillId="0" borderId="90">
      <alignment horizontal="left" vertical="top"/>
    </xf>
    <xf numFmtId="43" fontId="3" fillId="0" borderId="0" applyFont="0" applyFill="0" applyBorder="0" applyAlignment="0" applyProtection="0"/>
    <xf numFmtId="43" fontId="3" fillId="0" borderId="0" applyFont="0" applyFill="0" applyBorder="0" applyAlignment="0" applyProtection="0"/>
    <xf numFmtId="10" fontId="41" fillId="23" borderId="54" applyNumberFormat="0" applyBorder="0" applyAlignment="0" applyProtection="0"/>
    <xf numFmtId="0" fontId="53" fillId="0" borderId="54" applyNumberFormat="0" applyFont="0" applyFill="0" applyBorder="0" applyAlignment="0">
      <alignment horizontal="center"/>
    </xf>
    <xf numFmtId="0" fontId="15" fillId="25" borderId="87" applyNumberFormat="0" applyFont="0" applyAlignment="0" applyProtection="0"/>
    <xf numFmtId="0" fontId="55" fillId="21" borderId="88" applyNumberFormat="0" applyAlignment="0" applyProtection="0"/>
    <xf numFmtId="209" fontId="56" fillId="0" borderId="89">
      <alignment horizontal="right" vertical="center"/>
    </xf>
    <xf numFmtId="195" fontId="15" fillId="0" borderId="54">
      <alignment horizontal="left"/>
    </xf>
    <xf numFmtId="197" fontId="15" fillId="0" borderId="54"/>
    <xf numFmtId="0" fontId="58" fillId="26" borderId="54">
      <alignment horizontal="left" vertical="center"/>
    </xf>
    <xf numFmtId="5" fontId="59" fillId="0" borderId="90">
      <alignment horizontal="left" vertical="top"/>
    </xf>
    <xf numFmtId="10" fontId="11" fillId="23" borderId="54" applyNumberFormat="0" applyBorder="0" applyAlignment="0" applyProtection="0"/>
    <xf numFmtId="0" fontId="11" fillId="0" borderId="54" applyNumberFormat="0" applyFont="0" applyFill="0" applyBorder="0" applyAlignment="0">
      <alignment horizontal="center"/>
    </xf>
    <xf numFmtId="0" fontId="11" fillId="25" borderId="87" applyNumberFormat="0" applyFont="0" applyAlignment="0" applyProtection="0"/>
    <xf numFmtId="0" fontId="11" fillId="21" borderId="88" applyNumberFormat="0" applyAlignment="0" applyProtection="0"/>
    <xf numFmtId="209" fontId="11" fillId="0" borderId="89">
      <alignment horizontal="right" vertical="center"/>
    </xf>
    <xf numFmtId="195" fontId="11" fillId="0" borderId="54">
      <alignment horizontal="left"/>
    </xf>
    <xf numFmtId="197" fontId="11" fillId="0" borderId="54"/>
    <xf numFmtId="0" fontId="11" fillId="26" borderId="54">
      <alignment horizontal="left" vertical="center"/>
    </xf>
    <xf numFmtId="5" fontId="11" fillId="0" borderId="90">
      <alignment horizontal="left" vertical="top"/>
    </xf>
    <xf numFmtId="43" fontId="3" fillId="0" borderId="0" applyFont="0" applyFill="0" applyBorder="0" applyAlignment="0" applyProtection="0"/>
    <xf numFmtId="0" fontId="3" fillId="0" borderId="0"/>
    <xf numFmtId="0" fontId="3" fillId="0" borderId="0"/>
    <xf numFmtId="9" fontId="26" fillId="0" borderId="0" applyFont="0" applyFill="0" applyBorder="0" applyAlignment="0" applyProtection="0"/>
    <xf numFmtId="0" fontId="3" fillId="0" borderId="0"/>
    <xf numFmtId="43" fontId="13" fillId="0" borderId="0" applyFont="0" applyFill="0" applyBorder="0" applyAlignment="0" applyProtection="0"/>
    <xf numFmtId="165" fontId="26"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0" fontId="60"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0" fontId="13" fillId="0" borderId="0"/>
    <xf numFmtId="43" fontId="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0" fontId="3" fillId="0" borderId="0"/>
    <xf numFmtId="0" fontId="13" fillId="0" borderId="0"/>
    <xf numFmtId="0" fontId="13"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43" fontId="11" fillId="0" borderId="0" applyFont="0" applyFill="0" applyBorder="0" applyAlignment="0" applyProtection="0"/>
    <xf numFmtId="0" fontId="2" fillId="0" borderId="0"/>
    <xf numFmtId="43" fontId="2" fillId="0" borderId="0" applyFont="0" applyFill="0" applyBorder="0" applyAlignment="0" applyProtection="0"/>
    <xf numFmtId="0" fontId="11" fillId="0" borderId="0"/>
    <xf numFmtId="43" fontId="12" fillId="0" borderId="0" applyFont="0" applyFill="0" applyBorder="0" applyAlignment="0" applyProtection="0"/>
    <xf numFmtId="9" fontId="12" fillId="0" borderId="0" applyFont="0" applyFill="0" applyBorder="0" applyAlignment="0" applyProtection="0"/>
    <xf numFmtId="0" fontId="11" fillId="0" borderId="0"/>
    <xf numFmtId="0" fontId="11" fillId="0" borderId="0"/>
    <xf numFmtId="0" fontId="11" fillId="0" borderId="0"/>
    <xf numFmtId="0" fontId="124" fillId="0" borderId="0"/>
    <xf numFmtId="43" fontId="124" fillId="0" borderId="0" applyFont="0" applyFill="0" applyBorder="0" applyAlignment="0" applyProtection="0"/>
  </cellStyleXfs>
  <cellXfs count="2053">
    <xf numFmtId="0" fontId="0" fillId="0" borderId="0" xfId="0"/>
    <xf numFmtId="0" fontId="30" fillId="0" borderId="0" xfId="346" applyFont="1" applyFill="1"/>
    <xf numFmtId="4" fontId="75" fillId="0" borderId="0" xfId="344" applyNumberFormat="1" applyFont="1"/>
    <xf numFmtId="4" fontId="75" fillId="0" borderId="0" xfId="310" applyNumberFormat="1" applyFont="1"/>
    <xf numFmtId="4" fontId="74" fillId="0" borderId="0" xfId="344" applyNumberFormat="1" applyFont="1"/>
    <xf numFmtId="4" fontId="75" fillId="0" borderId="11" xfId="344" applyNumberFormat="1" applyFont="1" applyFill="1" applyBorder="1" applyAlignment="1">
      <alignment shrinkToFit="1"/>
    </xf>
    <xf numFmtId="4" fontId="77" fillId="0" borderId="0" xfId="344" applyNumberFormat="1" applyFont="1"/>
    <xf numFmtId="4" fontId="74" fillId="27" borderId="0" xfId="344" applyNumberFormat="1" applyFont="1" applyFill="1" applyBorder="1" applyAlignment="1"/>
    <xf numFmtId="4" fontId="74" fillId="35" borderId="8" xfId="344" applyNumberFormat="1" applyFont="1" applyFill="1" applyBorder="1" applyAlignment="1">
      <alignment horizontal="center" vertical="center" wrapText="1"/>
    </xf>
    <xf numFmtId="4" fontId="75" fillId="32" borderId="0" xfId="344" applyNumberFormat="1" applyFont="1" applyFill="1"/>
    <xf numFmtId="169" fontId="75" fillId="35" borderId="22" xfId="309" applyNumberFormat="1" applyFont="1" applyFill="1" applyBorder="1" applyAlignment="1">
      <alignment shrinkToFit="1"/>
    </xf>
    <xf numFmtId="9" fontId="75" fillId="35" borderId="22" xfId="351" applyFont="1" applyFill="1" applyBorder="1" applyAlignment="1">
      <alignment horizontal="right" shrinkToFit="1"/>
    </xf>
    <xf numFmtId="169" fontId="74" fillId="35" borderId="8" xfId="309" applyNumberFormat="1" applyFont="1" applyFill="1" applyBorder="1" applyAlignment="1">
      <alignment shrinkToFit="1"/>
    </xf>
    <xf numFmtId="3" fontId="74" fillId="0" borderId="8" xfId="344" applyNumberFormat="1" applyFont="1" applyFill="1" applyBorder="1" applyAlignment="1">
      <alignment shrinkToFit="1"/>
    </xf>
    <xf numFmtId="164" fontId="79" fillId="0" borderId="0" xfId="353" applyNumberFormat="1" applyFont="1"/>
    <xf numFmtId="169" fontId="75" fillId="0" borderId="0" xfId="309" applyNumberFormat="1" applyFont="1"/>
    <xf numFmtId="4" fontId="74" fillId="29" borderId="0" xfId="344" applyNumberFormat="1" applyFont="1" applyFill="1"/>
    <xf numFmtId="4" fontId="75" fillId="29" borderId="0" xfId="344" applyNumberFormat="1" applyFont="1" applyFill="1" applyAlignment="1">
      <alignment horizontal="right"/>
    </xf>
    <xf numFmtId="4" fontId="75" fillId="29" borderId="0" xfId="344" applyNumberFormat="1" applyFont="1" applyFill="1"/>
    <xf numFmtId="4" fontId="75" fillId="0" borderId="0" xfId="344" applyNumberFormat="1" applyFont="1" applyAlignment="1">
      <alignment vertical="center"/>
    </xf>
    <xf numFmtId="4" fontId="80" fillId="0" borderId="16" xfId="344" applyNumberFormat="1" applyFont="1" applyFill="1" applyBorder="1" applyAlignment="1">
      <alignment horizontal="center" vertical="center"/>
    </xf>
    <xf numFmtId="4" fontId="75" fillId="0" borderId="8" xfId="344" applyNumberFormat="1" applyFont="1" applyBorder="1"/>
    <xf numFmtId="169" fontId="75" fillId="34" borderId="8" xfId="309" applyNumberFormat="1" applyFont="1" applyFill="1" applyBorder="1"/>
    <xf numFmtId="3" fontId="74" fillId="0" borderId="8" xfId="344" applyNumberFormat="1" applyFont="1" applyFill="1" applyBorder="1" applyAlignment="1">
      <alignment horizontal="right" vertical="center" shrinkToFit="1"/>
    </xf>
    <xf numFmtId="4" fontId="74" fillId="0" borderId="8" xfId="344" applyNumberFormat="1" applyFont="1" applyBorder="1"/>
    <xf numFmtId="164" fontId="75" fillId="27" borderId="0" xfId="353" applyNumberFormat="1" applyFont="1" applyFill="1"/>
    <xf numFmtId="164" fontId="80" fillId="23" borderId="0" xfId="353" applyNumberFormat="1" applyFont="1" applyFill="1" applyBorder="1" applyAlignment="1">
      <alignment horizontal="center" vertical="center" shrinkToFit="1"/>
    </xf>
    <xf numFmtId="164" fontId="74" fillId="23" borderId="0" xfId="353" applyNumberFormat="1" applyFont="1" applyFill="1" applyBorder="1" applyAlignment="1">
      <alignment horizontal="right" vertical="center" shrinkToFit="1"/>
    </xf>
    <xf numFmtId="164" fontId="74" fillId="23" borderId="0" xfId="353" applyNumberFormat="1" applyFont="1" applyFill="1" applyBorder="1" applyAlignment="1">
      <alignment vertical="center" shrinkToFit="1"/>
    </xf>
    <xf numFmtId="164" fontId="75" fillId="23" borderId="0" xfId="353" applyNumberFormat="1" applyFont="1" applyFill="1" applyBorder="1"/>
    <xf numFmtId="164" fontId="74" fillId="27" borderId="0" xfId="353" applyNumberFormat="1" applyFont="1" applyFill="1" applyBorder="1" applyAlignment="1">
      <alignment vertical="center" shrinkToFit="1"/>
    </xf>
    <xf numFmtId="164" fontId="74" fillId="27" borderId="0" xfId="353" applyNumberFormat="1" applyFont="1" applyFill="1" applyBorder="1" applyAlignment="1">
      <alignment vertical="center"/>
    </xf>
    <xf numFmtId="164" fontId="80" fillId="0" borderId="0" xfId="353" applyNumberFormat="1" applyFont="1" applyFill="1" applyBorder="1" applyAlignment="1">
      <alignment horizontal="center" vertical="center" shrinkToFit="1"/>
    </xf>
    <xf numFmtId="164" fontId="74" fillId="0" borderId="0" xfId="353" applyNumberFormat="1" applyFont="1" applyFill="1" applyBorder="1" applyAlignment="1">
      <alignment horizontal="right" vertical="center" shrinkToFit="1"/>
    </xf>
    <xf numFmtId="164" fontId="74" fillId="0" borderId="0" xfId="353" applyNumberFormat="1" applyFont="1" applyFill="1" applyBorder="1" applyAlignment="1">
      <alignment vertical="center" shrinkToFit="1"/>
    </xf>
    <xf numFmtId="164" fontId="74" fillId="0" borderId="38" xfId="353" applyNumberFormat="1" applyFont="1" applyFill="1" applyBorder="1" applyAlignment="1">
      <alignment horizontal="right" vertical="center" shrinkToFit="1"/>
    </xf>
    <xf numFmtId="164" fontId="75" fillId="0" borderId="0" xfId="353" applyNumberFormat="1" applyFont="1" applyFill="1"/>
    <xf numFmtId="164" fontId="74" fillId="0" borderId="0" xfId="353" applyNumberFormat="1" applyFont="1" applyFill="1" applyBorder="1" applyAlignment="1">
      <alignment vertical="center"/>
    </xf>
    <xf numFmtId="4" fontId="75" fillId="28" borderId="0" xfId="344" applyNumberFormat="1" applyFont="1" applyFill="1"/>
    <xf numFmtId="4" fontId="75" fillId="28" borderId="0" xfId="344" applyNumberFormat="1" applyFont="1" applyFill="1" applyAlignment="1">
      <alignment vertical="center"/>
    </xf>
    <xf numFmtId="4" fontId="74" fillId="0" borderId="4" xfId="344" applyNumberFormat="1" applyFont="1" applyBorder="1" applyAlignment="1">
      <alignment horizontal="center" vertical="center" shrinkToFit="1"/>
    </xf>
    <xf numFmtId="3" fontId="74" fillId="29" borderId="0" xfId="344" applyNumberFormat="1" applyFont="1" applyFill="1" applyBorder="1" applyAlignment="1">
      <alignment horizontal="right" vertical="center" shrinkToFit="1"/>
    </xf>
    <xf numFmtId="9" fontId="74" fillId="30" borderId="8" xfId="351" applyFont="1" applyFill="1" applyBorder="1" applyAlignment="1">
      <alignment horizontal="right" vertical="center" shrinkToFit="1"/>
    </xf>
    <xf numFmtId="3" fontId="74" fillId="30" borderId="24" xfId="344" applyNumberFormat="1" applyFont="1" applyFill="1" applyBorder="1" applyAlignment="1">
      <alignment horizontal="right" vertical="center" shrinkToFit="1"/>
    </xf>
    <xf numFmtId="4" fontId="74" fillId="30" borderId="8" xfId="344" applyNumberFormat="1" applyFont="1" applyFill="1" applyBorder="1" applyAlignment="1">
      <alignment vertical="center" shrinkToFit="1"/>
    </xf>
    <xf numFmtId="9" fontId="74" fillId="30" borderId="8" xfId="351" applyFont="1" applyFill="1" applyBorder="1" applyAlignment="1">
      <alignment vertical="center" shrinkToFit="1"/>
    </xf>
    <xf numFmtId="3" fontId="74" fillId="30" borderId="0" xfId="344" applyNumberFormat="1" applyFont="1" applyFill="1" applyBorder="1" applyAlignment="1">
      <alignment horizontal="right" vertical="center" shrinkToFit="1"/>
    </xf>
    <xf numFmtId="4" fontId="74" fillId="23" borderId="0" xfId="344" applyNumberFormat="1" applyFont="1" applyFill="1" applyBorder="1" applyAlignment="1">
      <alignment horizontal="center" vertical="center" shrinkToFit="1"/>
    </xf>
    <xf numFmtId="3" fontId="74" fillId="23" borderId="0" xfId="344" applyNumberFormat="1" applyFont="1" applyFill="1" applyBorder="1" applyAlignment="1">
      <alignment horizontal="right" vertical="center" shrinkToFit="1"/>
    </xf>
    <xf numFmtId="43" fontId="74" fillId="23" borderId="0" xfId="310" applyFont="1" applyFill="1" applyBorder="1" applyAlignment="1">
      <alignment horizontal="right" vertical="center" shrinkToFit="1"/>
    </xf>
    <xf numFmtId="4" fontId="75" fillId="0" borderId="0" xfId="344" applyNumberFormat="1" applyFont="1" applyBorder="1"/>
    <xf numFmtId="4" fontId="75" fillId="0" borderId="0" xfId="310" applyNumberFormat="1" applyFont="1" applyBorder="1"/>
    <xf numFmtId="43" fontId="75" fillId="0" borderId="0" xfId="310" applyNumberFormat="1" applyFont="1" applyBorder="1" applyAlignment="1">
      <alignment horizontal="left" vertical="top" wrapText="1"/>
    </xf>
    <xf numFmtId="4" fontId="75" fillId="0" borderId="0" xfId="344" applyNumberFormat="1" applyFont="1" applyFill="1" applyBorder="1"/>
    <xf numFmtId="4" fontId="74" fillId="0" borderId="0" xfId="344" applyNumberFormat="1" applyFont="1" applyFill="1" applyBorder="1"/>
    <xf numFmtId="4" fontId="75" fillId="0" borderId="8" xfId="344" applyNumberFormat="1" applyFont="1" applyBorder="1" applyAlignment="1">
      <alignment horizontal="center" vertical="center"/>
    </xf>
    <xf numFmtId="4" fontId="74" fillId="0" borderId="8" xfId="344" applyNumberFormat="1" applyFont="1" applyBorder="1" applyAlignment="1">
      <alignment horizontal="center"/>
    </xf>
    <xf numFmtId="4" fontId="74" fillId="0" borderId="8" xfId="310" applyNumberFormat="1" applyFont="1" applyBorder="1" applyAlignment="1">
      <alignment horizontal="center"/>
    </xf>
    <xf numFmtId="3" fontId="75" fillId="0" borderId="0" xfId="344" applyNumberFormat="1" applyFont="1" applyBorder="1" applyAlignment="1">
      <alignment horizontal="left" vertical="top" wrapText="1"/>
    </xf>
    <xf numFmtId="3" fontId="75" fillId="0" borderId="0" xfId="310" applyNumberFormat="1" applyFont="1" applyBorder="1" applyAlignment="1">
      <alignment horizontal="left" vertical="top" wrapText="1"/>
    </xf>
    <xf numFmtId="3" fontId="75" fillId="0" borderId="0" xfId="344" applyNumberFormat="1" applyFont="1"/>
    <xf numFmtId="3" fontId="75" fillId="0" borderId="0" xfId="344" applyNumberFormat="1" applyFont="1" applyFill="1" applyBorder="1"/>
    <xf numFmtId="3" fontId="74" fillId="23" borderId="42" xfId="344" applyNumberFormat="1" applyFont="1" applyFill="1" applyBorder="1" applyAlignment="1">
      <alignment horizontal="center" shrinkToFit="1"/>
    </xf>
    <xf numFmtId="4" fontId="75" fillId="0" borderId="42" xfId="344" applyNumberFormat="1" applyFont="1" applyBorder="1"/>
    <xf numFmtId="168" fontId="75" fillId="0" borderId="0" xfId="344" applyNumberFormat="1" applyFont="1"/>
    <xf numFmtId="43" fontId="75" fillId="0" borderId="42" xfId="310" applyFont="1" applyBorder="1"/>
    <xf numFmtId="4" fontId="75" fillId="0" borderId="42" xfId="310" applyNumberFormat="1" applyFont="1" applyBorder="1"/>
    <xf numFmtId="3" fontId="75" fillId="0" borderId="42" xfId="344" applyNumberFormat="1" applyFont="1" applyBorder="1"/>
    <xf numFmtId="3" fontId="75" fillId="0" borderId="42" xfId="310" applyNumberFormat="1" applyFont="1" applyBorder="1"/>
    <xf numFmtId="3" fontId="75" fillId="30" borderId="23" xfId="344" applyNumberFormat="1" applyFont="1" applyFill="1" applyBorder="1" applyAlignment="1">
      <alignment horizontal="right" vertical="center"/>
    </xf>
    <xf numFmtId="4" fontId="74" fillId="30" borderId="25" xfId="344" applyNumberFormat="1" applyFont="1" applyFill="1" applyBorder="1" applyAlignment="1">
      <alignment shrinkToFit="1"/>
    </xf>
    <xf numFmtId="3" fontId="74" fillId="23" borderId="11" xfId="344" applyNumberFormat="1" applyFont="1" applyFill="1" applyBorder="1" applyAlignment="1">
      <alignment horizontal="center"/>
    </xf>
    <xf numFmtId="4" fontId="75" fillId="0" borderId="11" xfId="344" applyNumberFormat="1" applyFont="1" applyBorder="1"/>
    <xf numFmtId="3" fontId="75" fillId="0" borderId="11" xfId="310" applyNumberFormat="1" applyFont="1" applyBorder="1"/>
    <xf numFmtId="3" fontId="75" fillId="0" borderId="11" xfId="344" applyNumberFormat="1" applyFont="1" applyBorder="1"/>
    <xf numFmtId="4" fontId="74" fillId="23" borderId="11" xfId="344" applyNumberFormat="1" applyFont="1" applyFill="1" applyBorder="1" applyAlignment="1">
      <alignment horizontal="center" shrinkToFit="1"/>
    </xf>
    <xf numFmtId="43" fontId="74" fillId="0" borderId="42" xfId="310" applyFont="1" applyBorder="1"/>
    <xf numFmtId="4" fontId="74" fillId="0" borderId="11" xfId="344" applyNumberFormat="1" applyFont="1" applyBorder="1"/>
    <xf numFmtId="4" fontId="75" fillId="0" borderId="11" xfId="310" applyNumberFormat="1" applyFont="1" applyBorder="1"/>
    <xf numFmtId="3" fontId="74" fillId="0" borderId="11" xfId="344" applyNumberFormat="1" applyFont="1" applyBorder="1"/>
    <xf numFmtId="3" fontId="75" fillId="0" borderId="17" xfId="344" applyNumberFormat="1" applyFont="1" applyBorder="1"/>
    <xf numFmtId="3" fontId="75" fillId="0" borderId="29" xfId="344" applyNumberFormat="1" applyFont="1" applyBorder="1"/>
    <xf numFmtId="3" fontId="74" fillId="0" borderId="29" xfId="344" applyNumberFormat="1" applyFont="1" applyBorder="1"/>
    <xf numFmtId="3" fontId="75" fillId="0" borderId="29" xfId="310" applyNumberFormat="1" applyFont="1" applyBorder="1"/>
    <xf numFmtId="3" fontId="74" fillId="0" borderId="0" xfId="344" applyNumberFormat="1" applyFont="1" applyBorder="1" applyAlignment="1">
      <alignment horizontal="left" vertical="top" wrapText="1"/>
    </xf>
    <xf numFmtId="3" fontId="74" fillId="0" borderId="0" xfId="310" applyNumberFormat="1" applyFont="1" applyBorder="1" applyAlignment="1">
      <alignment horizontal="left" vertical="top" wrapText="1"/>
    </xf>
    <xf numFmtId="3" fontId="74" fillId="0" borderId="0" xfId="344" applyNumberFormat="1" applyFont="1"/>
    <xf numFmtId="3" fontId="74" fillId="0" borderId="0" xfId="344" applyNumberFormat="1" applyFont="1" applyFill="1" applyBorder="1"/>
    <xf numFmtId="3" fontId="74" fillId="27" borderId="24" xfId="344" applyNumberFormat="1" applyFont="1" applyFill="1" applyBorder="1"/>
    <xf numFmtId="3" fontId="74" fillId="27" borderId="24" xfId="310" applyNumberFormat="1" applyFont="1" applyFill="1" applyBorder="1"/>
    <xf numFmtId="4" fontId="75" fillId="0" borderId="0" xfId="310" applyNumberFormat="1" applyFont="1" applyBorder="1" applyAlignment="1">
      <alignment horizontal="left" vertical="top" wrapText="1"/>
    </xf>
    <xf numFmtId="4" fontId="75" fillId="0" borderId="8" xfId="310" applyNumberFormat="1" applyFont="1" applyBorder="1"/>
    <xf numFmtId="9" fontId="75" fillId="0" borderId="42" xfId="353" applyFont="1" applyBorder="1"/>
    <xf numFmtId="9" fontId="75" fillId="0" borderId="11" xfId="353" applyFont="1" applyBorder="1"/>
    <xf numFmtId="4" fontId="75" fillId="0" borderId="0" xfId="344" applyNumberFormat="1" applyFont="1" applyFill="1" applyBorder="1" applyAlignment="1">
      <alignment horizontal="left" vertical="top" wrapText="1"/>
    </xf>
    <xf numFmtId="4" fontId="81" fillId="0" borderId="0" xfId="344" applyNumberFormat="1" applyFont="1" applyAlignment="1"/>
    <xf numFmtId="169" fontId="75" fillId="0" borderId="11" xfId="309" applyNumberFormat="1" applyFont="1" applyBorder="1" applyAlignment="1"/>
    <xf numFmtId="169" fontId="75" fillId="0" borderId="11" xfId="309" applyNumberFormat="1" applyFont="1" applyBorder="1" applyAlignment="1">
      <alignment horizontal="right"/>
    </xf>
    <xf numFmtId="4" fontId="81" fillId="0" borderId="0" xfId="344" applyNumberFormat="1" applyFont="1" applyBorder="1" applyAlignment="1"/>
    <xf numFmtId="4" fontId="75" fillId="0" borderId="0" xfId="344" applyNumberFormat="1" applyFont="1" applyBorder="1" applyAlignment="1">
      <alignment horizontal="center"/>
    </xf>
    <xf numFmtId="4" fontId="74" fillId="0" borderId="14" xfId="344" applyNumberFormat="1" applyFont="1" applyBorder="1" applyAlignment="1">
      <alignment vertical="center"/>
    </xf>
    <xf numFmtId="4" fontId="74" fillId="0" borderId="6" xfId="344" applyNumberFormat="1" applyFont="1" applyBorder="1" applyAlignment="1">
      <alignment vertical="center"/>
    </xf>
    <xf numFmtId="0" fontId="75" fillId="0" borderId="0" xfId="344" applyNumberFormat="1" applyFont="1" applyBorder="1" applyAlignment="1">
      <alignment horizontal="left" vertical="top" wrapText="1"/>
    </xf>
    <xf numFmtId="0" fontId="75" fillId="0" borderId="0" xfId="344" applyFont="1"/>
    <xf numFmtId="4" fontId="75" fillId="0" borderId="0" xfId="344" applyNumberFormat="1" applyFont="1" applyBorder="1" applyAlignment="1">
      <alignment vertical="top"/>
    </xf>
    <xf numFmtId="169" fontId="75" fillId="27" borderId="0" xfId="309" applyNumberFormat="1" applyFont="1" applyFill="1" applyBorder="1" applyAlignment="1">
      <alignment horizontal="right"/>
    </xf>
    <xf numFmtId="169" fontId="75" fillId="30" borderId="0" xfId="309" applyNumberFormat="1" applyFont="1" applyFill="1" applyBorder="1" applyAlignment="1">
      <alignment shrinkToFit="1"/>
    </xf>
    <xf numFmtId="169" fontId="75" fillId="30" borderId="0" xfId="309" applyNumberFormat="1" applyFont="1" applyFill="1" applyBorder="1" applyAlignment="1"/>
    <xf numFmtId="169" fontId="75" fillId="27" borderId="0" xfId="309" applyNumberFormat="1" applyFont="1" applyFill="1" applyBorder="1" applyAlignment="1"/>
    <xf numFmtId="169" fontId="75" fillId="30" borderId="0" xfId="309" applyNumberFormat="1" applyFont="1" applyFill="1" applyBorder="1" applyAlignment="1">
      <alignment horizontal="right"/>
    </xf>
    <xf numFmtId="4" fontId="75" fillId="0" borderId="0" xfId="344" applyNumberFormat="1" applyFont="1" applyFill="1"/>
    <xf numFmtId="0" fontId="86" fillId="30" borderId="16" xfId="0" applyFont="1" applyFill="1" applyBorder="1" applyAlignment="1">
      <alignment horizontal="center"/>
    </xf>
    <xf numFmtId="0" fontId="86" fillId="27" borderId="16" xfId="0" applyFont="1" applyFill="1" applyBorder="1" applyAlignment="1">
      <alignment horizontal="center"/>
    </xf>
    <xf numFmtId="0" fontId="86" fillId="34" borderId="22" xfId="0" applyFont="1" applyFill="1" applyBorder="1" applyAlignment="1">
      <alignment vertical="center"/>
    </xf>
    <xf numFmtId="0" fontId="86" fillId="27" borderId="41" xfId="0" applyFont="1" applyFill="1" applyBorder="1" applyAlignment="1">
      <alignment vertical="center"/>
    </xf>
    <xf numFmtId="0" fontId="86" fillId="27" borderId="22" xfId="0" applyFont="1" applyFill="1" applyBorder="1" applyAlignment="1">
      <alignment vertical="center"/>
    </xf>
    <xf numFmtId="4" fontId="87" fillId="0" borderId="11" xfId="0" applyNumberFormat="1" applyFont="1" applyBorder="1" applyAlignment="1">
      <alignment horizontal="center" vertical="center" wrapText="1"/>
    </xf>
    <xf numFmtId="169" fontId="74" fillId="27" borderId="19" xfId="310" applyNumberFormat="1" applyFont="1" applyFill="1" applyBorder="1"/>
    <xf numFmtId="169" fontId="75" fillId="0" borderId="11" xfId="309" applyNumberFormat="1" applyFont="1" applyBorder="1"/>
    <xf numFmtId="169" fontId="74" fillId="27" borderId="11" xfId="310" applyNumberFormat="1" applyFont="1" applyFill="1" applyBorder="1"/>
    <xf numFmtId="0" fontId="75" fillId="35" borderId="11" xfId="0" applyFont="1" applyFill="1" applyBorder="1" applyAlignment="1">
      <alignment horizontal="right"/>
    </xf>
    <xf numFmtId="3" fontId="74" fillId="35" borderId="8" xfId="344" applyNumberFormat="1" applyFont="1" applyFill="1" applyBorder="1" applyAlignment="1">
      <alignment horizontal="right" vertical="center" shrinkToFit="1"/>
    </xf>
    <xf numFmtId="3" fontId="74" fillId="35" borderId="8" xfId="344" applyNumberFormat="1" applyFont="1" applyFill="1" applyBorder="1" applyAlignment="1">
      <alignment vertical="center" shrinkToFit="1"/>
    </xf>
    <xf numFmtId="4" fontId="80" fillId="35" borderId="32" xfId="344" applyNumberFormat="1" applyFont="1" applyFill="1" applyBorder="1" applyAlignment="1">
      <alignment horizontal="center" vertical="center"/>
    </xf>
    <xf numFmtId="4" fontId="80" fillId="35" borderId="16" xfId="344" applyNumberFormat="1" applyFont="1" applyFill="1" applyBorder="1" applyAlignment="1">
      <alignment horizontal="center" vertical="center"/>
    </xf>
    <xf numFmtId="4" fontId="75" fillId="30" borderId="0" xfId="344" applyNumberFormat="1" applyFont="1" applyFill="1" applyBorder="1" applyAlignment="1"/>
    <xf numFmtId="169" fontId="75" fillId="0" borderId="0" xfId="344" applyNumberFormat="1" applyFont="1"/>
    <xf numFmtId="169" fontId="74" fillId="35" borderId="8" xfId="344" applyNumberFormat="1" applyFont="1" applyFill="1" applyBorder="1" applyAlignment="1">
      <alignment horizontal="center" vertical="center" wrapText="1"/>
    </xf>
    <xf numFmtId="169" fontId="74" fillId="0" borderId="0" xfId="353" applyNumberFormat="1" applyFont="1" applyFill="1" applyBorder="1" applyAlignment="1">
      <alignment horizontal="right" vertical="center" shrinkToFit="1"/>
    </xf>
    <xf numFmtId="169" fontId="74" fillId="0" borderId="0" xfId="344" applyNumberFormat="1" applyFont="1"/>
    <xf numFmtId="169" fontId="74" fillId="23" borderId="0" xfId="344" applyNumberFormat="1" applyFont="1" applyFill="1" applyBorder="1" applyAlignment="1">
      <alignment horizontal="right" vertical="center" shrinkToFit="1"/>
    </xf>
    <xf numFmtId="169" fontId="75" fillId="0" borderId="0" xfId="344" applyNumberFormat="1" applyFont="1" applyBorder="1" applyAlignment="1">
      <alignment horizontal="left" vertical="top" wrapText="1"/>
    </xf>
    <xf numFmtId="169" fontId="74" fillId="0" borderId="0" xfId="344" applyNumberFormat="1" applyFont="1" applyBorder="1" applyAlignment="1">
      <alignment horizontal="left" vertical="top" wrapText="1"/>
    </xf>
    <xf numFmtId="169" fontId="75" fillId="0" borderId="0" xfId="0" applyNumberFormat="1" applyFont="1"/>
    <xf numFmtId="169" fontId="74" fillId="33" borderId="8" xfId="309" applyNumberFormat="1" applyFont="1" applyFill="1" applyBorder="1" applyAlignment="1">
      <alignment horizontal="center" vertical="center" wrapText="1"/>
    </xf>
    <xf numFmtId="169" fontId="74" fillId="0" borderId="0" xfId="309" applyNumberFormat="1" applyFont="1" applyFill="1" applyBorder="1" applyAlignment="1">
      <alignment horizontal="right" vertical="center" shrinkToFit="1"/>
    </xf>
    <xf numFmtId="169" fontId="80" fillId="0" borderId="16" xfId="309" applyNumberFormat="1" applyFont="1" applyFill="1" applyBorder="1" applyAlignment="1">
      <alignment horizontal="center" vertical="center"/>
    </xf>
    <xf numFmtId="169" fontId="74" fillId="30" borderId="8" xfId="309" applyNumberFormat="1" applyFont="1" applyFill="1" applyBorder="1" applyAlignment="1">
      <alignment vertical="center" shrinkToFit="1"/>
    </xf>
    <xf numFmtId="169" fontId="74" fillId="0" borderId="0" xfId="309" applyNumberFormat="1" applyFont="1"/>
    <xf numFmtId="169" fontId="74" fillId="23" borderId="0" xfId="309" applyNumberFormat="1" applyFont="1" applyFill="1" applyBorder="1" applyAlignment="1">
      <alignment vertical="center" shrinkToFit="1"/>
    </xf>
    <xf numFmtId="169" fontId="75" fillId="0" borderId="0" xfId="309" applyNumberFormat="1" applyFont="1" applyBorder="1" applyAlignment="1">
      <alignment horizontal="left" vertical="top" wrapText="1"/>
    </xf>
    <xf numFmtId="169" fontId="74" fillId="0" borderId="0" xfId="309" applyNumberFormat="1" applyFont="1" applyBorder="1" applyAlignment="1">
      <alignment horizontal="left" vertical="top" wrapText="1"/>
    </xf>
    <xf numFmtId="169" fontId="74" fillId="0" borderId="0" xfId="309" applyNumberFormat="1" applyFont="1" applyAlignment="1">
      <alignment horizontal="center"/>
    </xf>
    <xf numFmtId="169" fontId="74" fillId="35" borderId="8" xfId="309" applyNumberFormat="1" applyFont="1" applyFill="1" applyBorder="1" applyAlignment="1">
      <alignment horizontal="center" vertical="center" wrapText="1"/>
    </xf>
    <xf numFmtId="169" fontId="74" fillId="35" borderId="8" xfId="309" applyNumberFormat="1" applyFont="1" applyFill="1" applyBorder="1" applyAlignment="1">
      <alignment horizontal="right" vertical="center" shrinkToFit="1"/>
    </xf>
    <xf numFmtId="3" fontId="74" fillId="30" borderId="8" xfId="344" applyNumberFormat="1" applyFont="1" applyFill="1" applyBorder="1" applyAlignment="1">
      <alignment vertical="center" shrinkToFit="1"/>
    </xf>
    <xf numFmtId="43" fontId="74" fillId="35" borderId="8" xfId="309" applyFont="1" applyFill="1" applyBorder="1" applyAlignment="1">
      <alignment horizontal="right" vertical="center" shrinkToFit="1"/>
    </xf>
    <xf numFmtId="169" fontId="75" fillId="0" borderId="11" xfId="309" applyNumberFormat="1" applyFont="1" applyFill="1" applyBorder="1" applyAlignment="1"/>
    <xf numFmtId="4" fontId="81" fillId="0" borderId="0" xfId="344" applyNumberFormat="1" applyFont="1" applyBorder="1" applyAlignment="1">
      <alignment vertical="top"/>
    </xf>
    <xf numFmtId="4" fontId="74" fillId="0" borderId="8" xfId="344" applyNumberFormat="1" applyFont="1" applyBorder="1" applyAlignment="1">
      <alignment horizontal="right" vertical="center" shrinkToFit="1"/>
    </xf>
    <xf numFmtId="4" fontId="75" fillId="23" borderId="11" xfId="344" applyNumberFormat="1" applyFont="1" applyFill="1" applyBorder="1" applyAlignment="1">
      <alignment horizontal="left" shrinkToFit="1"/>
    </xf>
    <xf numFmtId="169" fontId="74" fillId="33" borderId="8" xfId="309" applyNumberFormat="1" applyFont="1" applyFill="1" applyBorder="1" applyAlignment="1">
      <alignment shrinkToFit="1"/>
    </xf>
    <xf numFmtId="4" fontId="80" fillId="35" borderId="8" xfId="344" applyNumberFormat="1" applyFont="1" applyFill="1" applyBorder="1" applyAlignment="1">
      <alignment horizontal="center" vertical="center" shrinkToFit="1"/>
    </xf>
    <xf numFmtId="4" fontId="80" fillId="35" borderId="8" xfId="344" applyNumberFormat="1" applyFont="1" applyFill="1" applyBorder="1" applyAlignment="1">
      <alignment horizontal="center" vertical="center"/>
    </xf>
    <xf numFmtId="4" fontId="80" fillId="0" borderId="8" xfId="344" applyNumberFormat="1" applyFont="1" applyFill="1" applyBorder="1" applyAlignment="1">
      <alignment horizontal="center" vertical="center"/>
    </xf>
    <xf numFmtId="4" fontId="75" fillId="0" borderId="0" xfId="344" applyNumberFormat="1" applyFont="1" applyAlignment="1">
      <alignment horizontal="center" vertical="center"/>
    </xf>
    <xf numFmtId="4" fontId="75" fillId="29" borderId="0" xfId="344" applyNumberFormat="1" applyFont="1" applyFill="1" applyAlignment="1">
      <alignment horizontal="center" vertical="center"/>
    </xf>
    <xf numFmtId="0" fontId="82" fillId="37" borderId="11" xfId="0" applyFont="1" applyFill="1" applyBorder="1"/>
    <xf numFmtId="4" fontId="74" fillId="0" borderId="0" xfId="344" applyNumberFormat="1" applyFont="1" applyFill="1" applyBorder="1" applyAlignment="1"/>
    <xf numFmtId="4" fontId="74" fillId="0" borderId="0" xfId="344" applyNumberFormat="1" applyFont="1" applyFill="1" applyBorder="1" applyAlignment="1">
      <alignment vertical="center" wrapText="1"/>
    </xf>
    <xf numFmtId="9" fontId="75" fillId="0" borderId="0" xfId="351" applyFont="1" applyFill="1" applyBorder="1" applyAlignment="1">
      <alignment shrinkToFit="1"/>
    </xf>
    <xf numFmtId="9" fontId="74" fillId="0" borderId="0" xfId="351" applyFont="1" applyFill="1" applyBorder="1" applyAlignment="1">
      <alignment shrinkToFit="1"/>
    </xf>
    <xf numFmtId="3" fontId="74" fillId="0" borderId="0" xfId="344" applyNumberFormat="1" applyFont="1" applyFill="1" applyBorder="1" applyAlignment="1"/>
    <xf numFmtId="9" fontId="75" fillId="0" borderId="22" xfId="351" applyFont="1" applyFill="1" applyBorder="1" applyAlignment="1">
      <alignment shrinkToFit="1"/>
    </xf>
    <xf numFmtId="9" fontId="74" fillId="0" borderId="8" xfId="351" applyFont="1" applyFill="1" applyBorder="1" applyAlignment="1">
      <alignment shrinkToFit="1"/>
    </xf>
    <xf numFmtId="164" fontId="80" fillId="0" borderId="0" xfId="353" applyNumberFormat="1" applyFont="1" applyFill="1" applyBorder="1" applyAlignment="1">
      <alignment vertical="center"/>
    </xf>
    <xf numFmtId="4" fontId="75" fillId="23" borderId="11" xfId="344" applyNumberFormat="1" applyFont="1" applyFill="1" applyBorder="1" applyAlignment="1">
      <alignment horizontal="left"/>
    </xf>
    <xf numFmtId="9" fontId="74" fillId="35" borderId="8" xfId="353" applyNumberFormat="1" applyFont="1" applyFill="1" applyBorder="1" applyAlignment="1">
      <alignment vertical="center" shrinkToFit="1"/>
    </xf>
    <xf numFmtId="164" fontId="74" fillId="0" borderId="0" xfId="353" applyNumberFormat="1" applyFont="1" applyFill="1" applyBorder="1" applyAlignment="1">
      <alignment horizontal="center" vertical="center" shrinkToFit="1"/>
    </xf>
    <xf numFmtId="3" fontId="74" fillId="23" borderId="11" xfId="344" applyNumberFormat="1" applyFont="1" applyFill="1" applyBorder="1" applyAlignment="1">
      <alignment horizontal="center" shrinkToFit="1"/>
    </xf>
    <xf numFmtId="3" fontId="74" fillId="23" borderId="29" xfId="344" applyNumberFormat="1" applyFont="1" applyFill="1" applyBorder="1" applyAlignment="1">
      <alignment horizontal="center" shrinkToFit="1"/>
    </xf>
    <xf numFmtId="3" fontId="74" fillId="27" borderId="24" xfId="344" applyNumberFormat="1" applyFont="1" applyFill="1" applyBorder="1" applyAlignment="1">
      <alignment horizontal="center" vertical="center" shrinkToFit="1"/>
    </xf>
    <xf numFmtId="4" fontId="74" fillId="0" borderId="21" xfId="344" applyNumberFormat="1" applyFont="1" applyBorder="1" applyAlignment="1">
      <alignment horizontal="left" vertical="top"/>
    </xf>
    <xf numFmtId="4" fontId="74" fillId="0" borderId="21" xfId="344" applyNumberFormat="1" applyFont="1" applyBorder="1" applyAlignment="1">
      <alignment horizontal="left" vertical="top" wrapText="1"/>
    </xf>
    <xf numFmtId="4" fontId="75" fillId="23" borderId="8" xfId="344" applyNumberFormat="1" applyFont="1" applyFill="1" applyBorder="1" applyAlignment="1">
      <alignment horizontal="center" shrinkToFit="1"/>
    </xf>
    <xf numFmtId="4" fontId="75" fillId="23" borderId="8" xfId="344" applyNumberFormat="1" applyFont="1" applyFill="1" applyBorder="1" applyAlignment="1">
      <alignment horizontal="center"/>
    </xf>
    <xf numFmtId="4" fontId="74" fillId="23" borderId="8" xfId="344" applyNumberFormat="1" applyFont="1" applyFill="1" applyBorder="1" applyAlignment="1">
      <alignment horizontal="center" shrinkToFit="1"/>
    </xf>
    <xf numFmtId="4" fontId="75" fillId="0" borderId="0" xfId="0" applyNumberFormat="1" applyFont="1"/>
    <xf numFmtId="4" fontId="75" fillId="0" borderId="0" xfId="309" applyNumberFormat="1" applyFont="1"/>
    <xf numFmtId="4" fontId="81" fillId="0" borderId="0" xfId="0" applyNumberFormat="1" applyFont="1" applyAlignment="1"/>
    <xf numFmtId="4" fontId="75" fillId="0" borderId="0" xfId="309" applyNumberFormat="1" applyFont="1" applyAlignment="1">
      <alignment vertical="top"/>
    </xf>
    <xf numFmtId="4" fontId="81" fillId="0" borderId="0" xfId="0" applyNumberFormat="1" applyFont="1" applyAlignment="1">
      <alignment vertical="top"/>
    </xf>
    <xf numFmtId="3" fontId="75" fillId="0" borderId="0" xfId="344" applyNumberFormat="1" applyFont="1" applyBorder="1"/>
    <xf numFmtId="3" fontId="75" fillId="0" borderId="0" xfId="344" applyNumberFormat="1" applyFont="1" applyBorder="1" applyAlignment="1"/>
    <xf numFmtId="4" fontId="75" fillId="0" borderId="0" xfId="0" applyNumberFormat="1" applyFont="1" applyAlignment="1">
      <alignment vertical="center"/>
    </xf>
    <xf numFmtId="169" fontId="75" fillId="23" borderId="11" xfId="309" applyNumberFormat="1" applyFont="1" applyFill="1" applyBorder="1"/>
    <xf numFmtId="4" fontId="80" fillId="0" borderId="8" xfId="344" applyNumberFormat="1" applyFont="1" applyFill="1" applyBorder="1" applyAlignment="1">
      <alignment horizontal="center" vertical="center" shrinkToFit="1"/>
    </xf>
    <xf numFmtId="169" fontId="80" fillId="0" borderId="8" xfId="309" applyNumberFormat="1" applyFont="1" applyFill="1" applyBorder="1" applyAlignment="1">
      <alignment horizontal="center" vertical="center"/>
    </xf>
    <xf numFmtId="0" fontId="82" fillId="0" borderId="0" xfId="0" applyFont="1" applyBorder="1" applyAlignment="1"/>
    <xf numFmtId="4" fontId="92" fillId="0" borderId="0" xfId="344" applyNumberFormat="1" applyFont="1"/>
    <xf numFmtId="9" fontId="75" fillId="0" borderId="11" xfId="351" applyFont="1" applyBorder="1" applyAlignment="1">
      <alignment horizontal="right"/>
    </xf>
    <xf numFmtId="0" fontId="75" fillId="0" borderId="11" xfId="0" applyFont="1" applyBorder="1" applyAlignment="1">
      <alignment horizontal="right"/>
    </xf>
    <xf numFmtId="3" fontId="75" fillId="35" borderId="11" xfId="344" applyNumberFormat="1" applyFont="1" applyFill="1" applyBorder="1" applyAlignment="1">
      <alignment horizontal="right" vertical="center" shrinkToFit="1"/>
    </xf>
    <xf numFmtId="9" fontId="75" fillId="35" borderId="11" xfId="351" applyFont="1" applyFill="1" applyBorder="1" applyAlignment="1">
      <alignment horizontal="right" vertical="center" shrinkToFit="1"/>
    </xf>
    <xf numFmtId="164" fontId="75" fillId="23" borderId="22" xfId="353" applyNumberFormat="1" applyFont="1" applyFill="1" applyBorder="1" applyAlignment="1">
      <alignment horizontal="left" vertical="center" shrinkToFit="1"/>
    </xf>
    <xf numFmtId="43" fontId="75" fillId="35" borderId="22" xfId="309" applyFont="1" applyFill="1" applyBorder="1" applyAlignment="1">
      <alignment horizontal="right" vertical="center" shrinkToFit="1"/>
    </xf>
    <xf numFmtId="3" fontId="75" fillId="23" borderId="22" xfId="344" applyNumberFormat="1" applyFont="1" applyFill="1" applyBorder="1" applyAlignment="1">
      <alignment horizontal="right" vertical="center" shrinkToFit="1"/>
    </xf>
    <xf numFmtId="169" fontId="75" fillId="23" borderId="22" xfId="309" applyNumberFormat="1" applyFont="1" applyFill="1" applyBorder="1" applyAlignment="1">
      <alignment horizontal="right" vertical="center" shrinkToFit="1"/>
    </xf>
    <xf numFmtId="9" fontId="75" fillId="23" borderId="22" xfId="351" applyFont="1" applyFill="1" applyBorder="1" applyAlignment="1">
      <alignment horizontal="right" vertical="center" shrinkToFit="1"/>
    </xf>
    <xf numFmtId="164" fontId="75" fillId="34" borderId="8" xfId="353" applyNumberFormat="1" applyFont="1" applyFill="1" applyBorder="1"/>
    <xf numFmtId="4" fontId="75" fillId="23" borderId="11" xfId="344" applyNumberFormat="1" applyFont="1" applyFill="1" applyBorder="1" applyAlignment="1">
      <alignment horizontal="right" shrinkToFit="1"/>
    </xf>
    <xf numFmtId="43" fontId="75" fillId="35" borderId="11" xfId="309" applyFont="1" applyFill="1" applyBorder="1" applyAlignment="1">
      <alignment horizontal="right" vertical="center" shrinkToFit="1"/>
    </xf>
    <xf numFmtId="3" fontId="75" fillId="23" borderId="11" xfId="344" applyNumberFormat="1" applyFont="1" applyFill="1" applyBorder="1" applyAlignment="1">
      <alignment horizontal="right" vertical="center" shrinkToFit="1"/>
    </xf>
    <xf numFmtId="169" fontId="75" fillId="23" borderId="11" xfId="309" applyNumberFormat="1" applyFont="1" applyFill="1" applyBorder="1" applyAlignment="1">
      <alignment horizontal="right" vertical="center" shrinkToFit="1"/>
    </xf>
    <xf numFmtId="9" fontId="75" fillId="23" borderId="11" xfId="351" applyFont="1" applyFill="1" applyBorder="1" applyAlignment="1">
      <alignment horizontal="right" vertical="center" shrinkToFit="1"/>
    </xf>
    <xf numFmtId="0" fontId="75" fillId="0" borderId="11" xfId="0" applyFont="1" applyBorder="1" applyAlignment="1">
      <alignment horizontal="left"/>
    </xf>
    <xf numFmtId="169" fontId="75" fillId="35" borderId="11" xfId="309" applyNumberFormat="1" applyFont="1" applyFill="1" applyBorder="1" applyAlignment="1">
      <alignment horizontal="right"/>
    </xf>
    <xf numFmtId="43" fontId="75" fillId="35" borderId="11" xfId="309" applyFont="1" applyFill="1" applyBorder="1" applyAlignment="1">
      <alignment horizontal="right"/>
    </xf>
    <xf numFmtId="169" fontId="74" fillId="34" borderId="8" xfId="309" applyNumberFormat="1" applyFont="1" applyFill="1" applyBorder="1"/>
    <xf numFmtId="169" fontId="81" fillId="31" borderId="0" xfId="344" applyNumberFormat="1" applyFont="1" applyFill="1" applyBorder="1" applyAlignment="1"/>
    <xf numFmtId="169" fontId="82" fillId="0" borderId="0" xfId="0" applyNumberFormat="1" applyFont="1"/>
    <xf numFmtId="169" fontId="81" fillId="0" borderId="0" xfId="344" applyNumberFormat="1" applyFont="1" applyBorder="1" applyAlignment="1"/>
    <xf numFmtId="169" fontId="75" fillId="0" borderId="22" xfId="309" applyNumberFormat="1" applyFont="1" applyFill="1" applyBorder="1" applyAlignment="1"/>
    <xf numFmtId="9" fontId="82" fillId="0" borderId="0" xfId="351" applyFont="1" applyBorder="1" applyAlignment="1"/>
    <xf numFmtId="169" fontId="84" fillId="36" borderId="8" xfId="310" applyNumberFormat="1" applyFont="1" applyFill="1" applyBorder="1" applyAlignment="1"/>
    <xf numFmtId="167" fontId="82" fillId="0" borderId="0" xfId="0" applyNumberFormat="1" applyFont="1" applyBorder="1" applyAlignment="1"/>
    <xf numFmtId="43" fontId="82" fillId="0" borderId="0" xfId="0" applyNumberFormat="1" applyFont="1" applyBorder="1" applyAlignment="1"/>
    <xf numFmtId="4" fontId="84" fillId="0" borderId="0" xfId="0" applyNumberFormat="1" applyFont="1"/>
    <xf numFmtId="0" fontId="90" fillId="0" borderId="0" xfId="0" applyFont="1" applyBorder="1" applyAlignment="1">
      <alignment horizontal="left" vertical="top" wrapText="1"/>
    </xf>
    <xf numFmtId="4" fontId="82" fillId="0" borderId="0" xfId="0" applyNumberFormat="1" applyFont="1" applyFill="1"/>
    <xf numFmtId="43" fontId="82" fillId="0" borderId="0" xfId="0" applyNumberFormat="1" applyFont="1"/>
    <xf numFmtId="0" fontId="84" fillId="0" borderId="40" xfId="0" applyFont="1" applyBorder="1" applyAlignment="1">
      <alignment horizontal="center"/>
    </xf>
    <xf numFmtId="172" fontId="75" fillId="35" borderId="22" xfId="309" applyNumberFormat="1" applyFont="1" applyFill="1" applyBorder="1" applyAlignment="1">
      <alignment shrinkToFit="1"/>
    </xf>
    <xf numFmtId="169" fontId="74" fillId="0" borderId="8" xfId="309" applyNumberFormat="1" applyFont="1" applyFill="1" applyBorder="1" applyAlignment="1">
      <alignment shrinkToFit="1"/>
    </xf>
    <xf numFmtId="9" fontId="74" fillId="35" borderId="8" xfId="351" applyFont="1" applyFill="1" applyBorder="1" applyAlignment="1">
      <alignment shrinkToFit="1"/>
    </xf>
    <xf numFmtId="0" fontId="90" fillId="0" borderId="0" xfId="0" quotePrefix="1" applyFont="1" applyAlignment="1">
      <alignment vertical="top" wrapText="1"/>
    </xf>
    <xf numFmtId="169" fontId="74" fillId="35" borderId="24" xfId="309" applyNumberFormat="1" applyFont="1" applyFill="1" applyBorder="1" applyAlignment="1">
      <alignment shrinkToFit="1"/>
    </xf>
    <xf numFmtId="0" fontId="75" fillId="35" borderId="11" xfId="0" applyFont="1" applyFill="1" applyBorder="1" applyAlignment="1"/>
    <xf numFmtId="9" fontId="74" fillId="35" borderId="24" xfId="351" applyFont="1" applyFill="1" applyBorder="1" applyAlignment="1">
      <alignment shrinkToFit="1"/>
    </xf>
    <xf numFmtId="0" fontId="84" fillId="0" borderId="0" xfId="0" applyFont="1" applyFill="1" applyBorder="1" applyAlignment="1">
      <alignment horizontal="center"/>
    </xf>
    <xf numFmtId="169" fontId="84" fillId="0" borderId="0" xfId="309" applyNumberFormat="1" applyFont="1" applyBorder="1"/>
    <xf numFmtId="0" fontId="85" fillId="0" borderId="4" xfId="0" applyFont="1" applyBorder="1" applyAlignment="1">
      <alignment horizontal="center"/>
    </xf>
    <xf numFmtId="0" fontId="88" fillId="0" borderId="42" xfId="0" applyFont="1" applyBorder="1"/>
    <xf numFmtId="169" fontId="88" fillId="0" borderId="42" xfId="309" applyNumberFormat="1" applyFont="1" applyBorder="1"/>
    <xf numFmtId="9" fontId="88" fillId="0" borderId="42" xfId="351" applyFont="1" applyBorder="1"/>
    <xf numFmtId="0" fontId="88" fillId="0" borderId="11" xfId="0" applyFont="1" applyBorder="1"/>
    <xf numFmtId="169" fontId="88" fillId="0" borderId="11" xfId="309" applyNumberFormat="1" applyFont="1" applyBorder="1"/>
    <xf numFmtId="9" fontId="88" fillId="0" borderId="11" xfId="351" applyFont="1" applyBorder="1"/>
    <xf numFmtId="0" fontId="88" fillId="0" borderId="24" xfId="0" applyFont="1" applyBorder="1"/>
    <xf numFmtId="169" fontId="88" fillId="0" borderId="24" xfId="309" applyNumberFormat="1" applyFont="1" applyBorder="1"/>
    <xf numFmtId="9" fontId="88" fillId="0" borderId="24" xfId="351" applyFont="1" applyBorder="1"/>
    <xf numFmtId="0" fontId="85" fillId="0" borderId="4" xfId="0" applyFont="1" applyBorder="1"/>
    <xf numFmtId="169" fontId="85" fillId="0" borderId="4" xfId="309" applyNumberFormat="1" applyFont="1" applyBorder="1"/>
    <xf numFmtId="9" fontId="85" fillId="0" borderId="4" xfId="351" applyFont="1" applyBorder="1"/>
    <xf numFmtId="0" fontId="88" fillId="0" borderId="42" xfId="0" applyFont="1" applyBorder="1" applyAlignment="1">
      <alignment horizontal="center"/>
    </xf>
    <xf numFmtId="0" fontId="88" fillId="0" borderId="11" xfId="0" applyFont="1" applyBorder="1" applyAlignment="1">
      <alignment horizontal="center"/>
    </xf>
    <xf numFmtId="0" fontId="88" fillId="0" borderId="24" xfId="0" applyFont="1" applyBorder="1" applyAlignment="1">
      <alignment horizontal="center"/>
    </xf>
    <xf numFmtId="169" fontId="100" fillId="0" borderId="42" xfId="309" applyNumberFormat="1" applyFont="1" applyBorder="1"/>
    <xf numFmtId="169" fontId="100" fillId="0" borderId="11" xfId="309" applyNumberFormat="1" applyFont="1" applyBorder="1"/>
    <xf numFmtId="169" fontId="100" fillId="0" borderId="24" xfId="309" applyNumberFormat="1" applyFont="1" applyBorder="1"/>
    <xf numFmtId="169" fontId="83" fillId="0" borderId="4" xfId="309" applyNumberFormat="1" applyFont="1" applyBorder="1"/>
    <xf numFmtId="0" fontId="83" fillId="0" borderId="4" xfId="0" applyFont="1" applyBorder="1" applyAlignment="1">
      <alignment horizontal="center"/>
    </xf>
    <xf numFmtId="0" fontId="85" fillId="0" borderId="4" xfId="0" applyFont="1" applyBorder="1" applyAlignment="1">
      <alignment horizontal="center" wrapText="1"/>
    </xf>
    <xf numFmtId="169" fontId="75" fillId="34" borderId="8" xfId="310" applyNumberFormat="1" applyFont="1" applyFill="1" applyBorder="1"/>
    <xf numFmtId="4" fontId="75" fillId="34" borderId="8" xfId="344" applyNumberFormat="1" applyFont="1" applyFill="1" applyBorder="1"/>
    <xf numFmtId="3" fontId="75" fillId="0" borderId="11" xfId="344" applyNumberFormat="1" applyFont="1" applyFill="1" applyBorder="1" applyAlignment="1">
      <alignment horizontal="right" vertical="center"/>
    </xf>
    <xf numFmtId="169" fontId="75" fillId="0" borderId="11" xfId="309" applyNumberFormat="1" applyFont="1" applyFill="1" applyBorder="1" applyAlignment="1">
      <alignment horizontal="right" vertical="center" shrinkToFit="1"/>
    </xf>
    <xf numFmtId="10" fontId="75" fillId="0" borderId="11" xfId="353" applyNumberFormat="1" applyFont="1" applyFill="1" applyBorder="1" applyAlignment="1">
      <alignment horizontal="right" vertical="center" shrinkToFit="1"/>
    </xf>
    <xf numFmtId="3" fontId="75" fillId="0" borderId="11" xfId="344" applyNumberFormat="1" applyFont="1" applyFill="1" applyBorder="1" applyAlignment="1">
      <alignment horizontal="right" vertical="center" shrinkToFit="1"/>
    </xf>
    <xf numFmtId="169" fontId="82" fillId="0" borderId="11" xfId="309" applyNumberFormat="1" applyFont="1" applyFill="1" applyBorder="1"/>
    <xf numFmtId="9" fontId="74" fillId="23" borderId="0" xfId="351" applyFont="1" applyFill="1" applyBorder="1" applyAlignment="1">
      <alignment horizontal="right" vertical="center" shrinkToFit="1"/>
    </xf>
    <xf numFmtId="169" fontId="82" fillId="0" borderId="54" xfId="309" applyNumberFormat="1" applyFont="1" applyBorder="1"/>
    <xf numFmtId="169" fontId="82" fillId="0" borderId="24" xfId="309" applyNumberFormat="1" applyFont="1" applyBorder="1"/>
    <xf numFmtId="4" fontId="82" fillId="0" borderId="0" xfId="0" applyNumberFormat="1" applyFont="1"/>
    <xf numFmtId="0" fontId="74" fillId="0" borderId="0" xfId="0" applyFont="1" applyFill="1" applyBorder="1" applyAlignment="1">
      <alignment vertical="center"/>
    </xf>
    <xf numFmtId="4" fontId="91" fillId="0" borderId="0" xfId="344" applyNumberFormat="1" applyFont="1" applyBorder="1" applyAlignment="1">
      <alignment horizontal="center" vertical="center"/>
    </xf>
    <xf numFmtId="43" fontId="74" fillId="0" borderId="0" xfId="309" applyFont="1" applyFill="1" applyBorder="1" applyAlignment="1">
      <alignment horizontal="right" vertical="center" shrinkToFit="1"/>
    </xf>
    <xf numFmtId="0" fontId="84" fillId="0" borderId="0" xfId="0" applyFont="1" applyBorder="1" applyAlignment="1">
      <alignment vertical="center"/>
    </xf>
    <xf numFmtId="4" fontId="74" fillId="0" borderId="4" xfId="344" applyNumberFormat="1" applyFont="1" applyBorder="1" applyAlignment="1">
      <alignment horizontal="center" shrinkToFit="1"/>
    </xf>
    <xf numFmtId="169" fontId="74" fillId="27" borderId="4" xfId="309" applyNumberFormat="1" applyFont="1" applyFill="1" applyBorder="1" applyAlignment="1">
      <alignment horizontal="right"/>
    </xf>
    <xf numFmtId="169" fontId="74" fillId="30" borderId="22" xfId="309" applyNumberFormat="1" applyFont="1" applyFill="1" applyBorder="1" applyAlignment="1">
      <alignment shrinkToFit="1"/>
    </xf>
    <xf numFmtId="169" fontId="74" fillId="30" borderId="18" xfId="309" applyNumberFormat="1" applyFont="1" applyFill="1" applyBorder="1" applyAlignment="1"/>
    <xf numFmtId="169" fontId="74" fillId="27" borderId="14" xfId="309" applyNumberFormat="1" applyFont="1" applyFill="1" applyBorder="1" applyAlignment="1"/>
    <xf numFmtId="169" fontId="74" fillId="30" borderId="4" xfId="309" applyNumberFormat="1" applyFont="1" applyFill="1" applyBorder="1" applyAlignment="1">
      <alignment horizontal="right"/>
    </xf>
    <xf numFmtId="4" fontId="74" fillId="30" borderId="18" xfId="344" applyNumberFormat="1" applyFont="1" applyFill="1" applyBorder="1" applyAlignment="1"/>
    <xf numFmtId="4" fontId="74" fillId="0" borderId="0" xfId="344" applyNumberFormat="1" applyFont="1" applyAlignment="1"/>
    <xf numFmtId="4" fontId="74" fillId="0" borderId="0" xfId="344" applyNumberFormat="1" applyFont="1" applyBorder="1" applyAlignment="1"/>
    <xf numFmtId="4" fontId="81" fillId="0" borderId="0" xfId="344" applyNumberFormat="1" applyFont="1" applyBorder="1" applyAlignment="1">
      <alignment horizontal="center" vertical="top" wrapText="1"/>
    </xf>
    <xf numFmtId="169" fontId="84" fillId="0" borderId="8" xfId="310" applyNumberFormat="1" applyFont="1" applyFill="1" applyBorder="1" applyAlignment="1">
      <alignment horizontal="center" wrapText="1"/>
    </xf>
    <xf numFmtId="169" fontId="84" fillId="0" borderId="4" xfId="310" applyNumberFormat="1" applyFont="1" applyFill="1" applyBorder="1" applyAlignment="1"/>
    <xf numFmtId="9" fontId="74" fillId="35" borderId="8" xfId="353" applyNumberFormat="1" applyFont="1" applyFill="1" applyBorder="1" applyAlignment="1">
      <alignment horizontal="right" vertical="center" shrinkToFit="1"/>
    </xf>
    <xf numFmtId="164" fontId="74" fillId="27" borderId="0" xfId="353" applyNumberFormat="1" applyFont="1" applyFill="1"/>
    <xf numFmtId="169" fontId="74" fillId="35" borderId="54" xfId="309" applyNumberFormat="1" applyFont="1" applyFill="1" applyBorder="1" applyAlignment="1">
      <alignment shrinkToFit="1"/>
    </xf>
    <xf numFmtId="169" fontId="74" fillId="0" borderId="54" xfId="309" applyNumberFormat="1" applyFont="1" applyFill="1" applyBorder="1" applyAlignment="1">
      <alignment shrinkToFit="1"/>
    </xf>
    <xf numFmtId="9" fontId="74" fillId="0" borderId="54" xfId="351" applyFont="1" applyFill="1" applyBorder="1" applyAlignment="1">
      <alignment shrinkToFit="1"/>
    </xf>
    <xf numFmtId="164" fontId="80" fillId="0" borderId="0" xfId="353" applyNumberFormat="1" applyFont="1"/>
    <xf numFmtId="4" fontId="74" fillId="0" borderId="8" xfId="344" applyNumberFormat="1" applyFont="1" applyBorder="1" applyAlignment="1">
      <alignment horizontal="right" shrinkToFit="1"/>
    </xf>
    <xf numFmtId="3" fontId="74" fillId="35" borderId="8" xfId="344" applyNumberFormat="1" applyFont="1" applyFill="1" applyBorder="1" applyAlignment="1">
      <alignment horizontal="right" shrinkToFit="1"/>
    </xf>
    <xf numFmtId="9" fontId="74" fillId="35" borderId="8" xfId="353" applyNumberFormat="1" applyFont="1" applyFill="1" applyBorder="1" applyAlignment="1">
      <alignment horizontal="right" shrinkToFit="1"/>
    </xf>
    <xf numFmtId="9" fontId="74" fillId="35" borderId="8" xfId="351" applyNumberFormat="1" applyFont="1" applyFill="1" applyBorder="1" applyAlignment="1">
      <alignment horizontal="right" shrinkToFit="1"/>
    </xf>
    <xf numFmtId="169" fontId="74" fillId="34" borderId="8" xfId="309" applyNumberFormat="1" applyFont="1" applyFill="1" applyBorder="1" applyAlignment="1"/>
    <xf numFmtId="164" fontId="74" fillId="27" borderId="0" xfId="353" applyNumberFormat="1" applyFont="1" applyFill="1" applyAlignment="1"/>
    <xf numFmtId="9" fontId="74" fillId="0" borderId="8" xfId="353" applyNumberFormat="1" applyFont="1" applyFill="1" applyBorder="1" applyAlignment="1">
      <alignment horizontal="right" vertical="center" shrinkToFit="1"/>
    </xf>
    <xf numFmtId="169" fontId="74" fillId="33" borderId="22" xfId="309" applyNumberFormat="1" applyFont="1" applyFill="1" applyBorder="1" applyAlignment="1">
      <alignment shrinkToFit="1"/>
    </xf>
    <xf numFmtId="169" fontId="74" fillId="33" borderId="54" xfId="309" applyNumberFormat="1" applyFont="1" applyFill="1" applyBorder="1" applyAlignment="1">
      <alignment shrinkToFit="1"/>
    </xf>
    <xf numFmtId="169" fontId="74" fillId="35" borderId="22" xfId="309" applyNumberFormat="1" applyFont="1" applyFill="1" applyBorder="1" applyAlignment="1">
      <alignment shrinkToFit="1"/>
    </xf>
    <xf numFmtId="169" fontId="75" fillId="0" borderId="22" xfId="309" applyNumberFormat="1" applyFont="1" applyFill="1" applyBorder="1" applyAlignment="1">
      <alignment shrinkToFit="1"/>
    </xf>
    <xf numFmtId="169" fontId="75" fillId="0" borderId="22" xfId="309" applyNumberFormat="1" applyFont="1" applyFill="1" applyBorder="1" applyAlignment="1">
      <alignment horizontal="center" shrinkToFit="1"/>
    </xf>
    <xf numFmtId="0" fontId="75" fillId="0" borderId="0" xfId="0" applyFont="1" applyAlignment="1"/>
    <xf numFmtId="4" fontId="74" fillId="0" borderId="0" xfId="344" applyNumberFormat="1" applyFont="1" applyBorder="1" applyAlignment="1">
      <alignment vertical="top"/>
    </xf>
    <xf numFmtId="169" fontId="74" fillId="27" borderId="0" xfId="309" applyNumberFormat="1" applyFont="1" applyFill="1" applyBorder="1" applyAlignment="1">
      <alignment horizontal="right"/>
    </xf>
    <xf numFmtId="169" fontId="74" fillId="30" borderId="0" xfId="309" applyNumberFormat="1" applyFont="1" applyFill="1" applyBorder="1" applyAlignment="1">
      <alignment shrinkToFit="1"/>
    </xf>
    <xf numFmtId="169" fontId="74" fillId="30" borderId="0" xfId="309" applyNumberFormat="1" applyFont="1" applyFill="1" applyBorder="1" applyAlignment="1"/>
    <xf numFmtId="169" fontId="74" fillId="27" borderId="0" xfId="309" applyNumberFormat="1" applyFont="1" applyFill="1" applyBorder="1" applyAlignment="1"/>
    <xf numFmtId="169" fontId="74" fillId="30" borderId="0" xfId="309" applyNumberFormat="1" applyFont="1" applyFill="1" applyBorder="1" applyAlignment="1">
      <alignment horizontal="right"/>
    </xf>
    <xf numFmtId="4" fontId="74" fillId="30" borderId="0" xfId="344" applyNumberFormat="1" applyFont="1" applyFill="1" applyBorder="1" applyAlignment="1"/>
    <xf numFmtId="4" fontId="74" fillId="0" borderId="0" xfId="344" applyNumberFormat="1" applyFont="1" applyBorder="1" applyAlignment="1">
      <alignment horizontal="center"/>
    </xf>
    <xf numFmtId="4" fontId="74" fillId="0" borderId="4" xfId="344" applyNumberFormat="1" applyFont="1" applyFill="1" applyBorder="1" applyAlignment="1">
      <alignment horizontal="center" vertical="center" shrinkToFit="1"/>
    </xf>
    <xf numFmtId="169" fontId="74" fillId="0" borderId="4" xfId="309" applyNumberFormat="1" applyFont="1" applyFill="1" applyBorder="1" applyAlignment="1">
      <alignment horizontal="right"/>
    </xf>
    <xf numFmtId="43" fontId="74" fillId="0" borderId="4" xfId="309" applyFont="1" applyFill="1" applyBorder="1" applyAlignment="1">
      <alignment horizontal="right"/>
    </xf>
    <xf numFmtId="9" fontId="74" fillId="35" borderId="8" xfId="351" applyFont="1" applyFill="1" applyBorder="1" applyAlignment="1">
      <alignment horizontal="right" vertical="center" shrinkToFit="1"/>
    </xf>
    <xf numFmtId="169" fontId="104" fillId="0" borderId="0" xfId="309" applyNumberFormat="1" applyFont="1" applyAlignment="1"/>
    <xf numFmtId="4" fontId="74" fillId="0" borderId="8" xfId="344" applyNumberFormat="1" applyFont="1" applyFill="1" applyBorder="1" applyAlignment="1">
      <alignment horizontal="center" vertical="center" wrapText="1" shrinkToFit="1"/>
    </xf>
    <xf numFmtId="4" fontId="74" fillId="27" borderId="16" xfId="344" applyNumberFormat="1" applyFont="1" applyFill="1" applyBorder="1" applyAlignment="1">
      <alignment horizontal="center" vertical="center" wrapText="1" shrinkToFit="1"/>
    </xf>
    <xf numFmtId="0" fontId="105" fillId="0" borderId="0" xfId="0" applyFont="1"/>
    <xf numFmtId="169" fontId="75" fillId="23" borderId="11" xfId="309" applyNumberFormat="1" applyFont="1" applyFill="1" applyBorder="1" applyAlignment="1">
      <alignment horizontal="right" vertical="center"/>
    </xf>
    <xf numFmtId="169" fontId="75" fillId="27" borderId="19" xfId="310" applyNumberFormat="1" applyFont="1" applyFill="1" applyBorder="1" applyAlignment="1">
      <alignment vertical="center"/>
    </xf>
    <xf numFmtId="169" fontId="82" fillId="0" borderId="0" xfId="309" applyNumberFormat="1" applyFont="1" applyBorder="1" applyAlignment="1"/>
    <xf numFmtId="169" fontId="104" fillId="0" borderId="75" xfId="309" applyNumberFormat="1" applyFont="1" applyBorder="1" applyAlignment="1"/>
    <xf numFmtId="4" fontId="74" fillId="0" borderId="8" xfId="344" applyNumberFormat="1" applyFont="1" applyBorder="1" applyAlignment="1">
      <alignment horizontal="center" vertical="center" shrinkToFit="1"/>
    </xf>
    <xf numFmtId="4" fontId="74" fillId="0" borderId="8" xfId="344" applyNumberFormat="1" applyFont="1" applyFill="1" applyBorder="1" applyAlignment="1">
      <alignment horizontal="center" vertical="center" wrapText="1"/>
    </xf>
    <xf numFmtId="0" fontId="84" fillId="0" borderId="54" xfId="0" applyFont="1" applyBorder="1" applyAlignment="1">
      <alignment horizontal="center" vertical="center"/>
    </xf>
    <xf numFmtId="172" fontId="74" fillId="35" borderId="8" xfId="309" applyNumberFormat="1" applyFont="1" applyFill="1" applyBorder="1" applyAlignment="1">
      <alignment vertical="center" shrinkToFit="1"/>
    </xf>
    <xf numFmtId="164" fontId="74" fillId="23" borderId="0" xfId="351" applyNumberFormat="1" applyFont="1" applyFill="1" applyBorder="1" applyAlignment="1">
      <alignment horizontal="right" vertical="center" shrinkToFit="1"/>
    </xf>
    <xf numFmtId="169" fontId="82" fillId="0" borderId="41" xfId="309" applyNumberFormat="1" applyFont="1" applyFill="1" applyBorder="1" applyAlignment="1">
      <alignment horizontal="left"/>
    </xf>
    <xf numFmtId="9" fontId="82" fillId="0" borderId="11" xfId="351" applyFont="1" applyFill="1" applyBorder="1" applyAlignment="1"/>
    <xf numFmtId="4" fontId="84" fillId="0" borderId="8" xfId="344" applyNumberFormat="1" applyFont="1" applyBorder="1" applyAlignment="1">
      <alignment horizontal="left" vertical="center"/>
    </xf>
    <xf numFmtId="169" fontId="84" fillId="0" borderId="65" xfId="309" applyNumberFormat="1" applyFont="1" applyFill="1" applyBorder="1" applyAlignment="1">
      <alignment horizontal="left"/>
    </xf>
    <xf numFmtId="0" fontId="75" fillId="0" borderId="0" xfId="344" applyFont="1" applyBorder="1"/>
    <xf numFmtId="4" fontId="84" fillId="0" borderId="0" xfId="344" applyNumberFormat="1" applyFont="1" applyFill="1" applyBorder="1" applyAlignment="1">
      <alignment vertical="center"/>
    </xf>
    <xf numFmtId="4" fontId="75" fillId="0" borderId="0" xfId="0" applyNumberFormat="1" applyFont="1" applyAlignment="1">
      <alignment vertical="top" wrapText="1"/>
    </xf>
    <xf numFmtId="164" fontId="75" fillId="0" borderId="11" xfId="351" applyNumberFormat="1" applyFont="1" applyFill="1" applyBorder="1" applyAlignment="1">
      <alignment horizontal="right" shrinkToFit="1"/>
    </xf>
    <xf numFmtId="164" fontId="74" fillId="35" borderId="24" xfId="351" applyNumberFormat="1" applyFont="1" applyFill="1" applyBorder="1" applyAlignment="1">
      <alignment shrinkToFit="1"/>
    </xf>
    <xf numFmtId="169" fontId="81" fillId="0" borderId="75" xfId="309" applyNumberFormat="1" applyFont="1" applyBorder="1" applyAlignment="1"/>
    <xf numFmtId="169" fontId="74" fillId="30" borderId="8" xfId="310" applyNumberFormat="1" applyFont="1" applyFill="1" applyBorder="1" applyAlignment="1">
      <alignment horizontal="center" vertical="center" wrapText="1"/>
    </xf>
    <xf numFmtId="9" fontId="74" fillId="35" borderId="75" xfId="351" applyFont="1" applyFill="1" applyBorder="1" applyAlignment="1">
      <alignment horizontal="right" vertical="center" shrinkToFit="1"/>
    </xf>
    <xf numFmtId="4" fontId="74" fillId="35" borderId="75" xfId="470" applyNumberFormat="1" applyFont="1" applyFill="1" applyBorder="1" applyAlignment="1">
      <alignment horizontal="center" vertical="center" wrapText="1"/>
    </xf>
    <xf numFmtId="9" fontId="82" fillId="0" borderId="0" xfId="351" applyFont="1" applyBorder="1" applyAlignment="1">
      <alignment horizontal="left"/>
    </xf>
    <xf numFmtId="9" fontId="74" fillId="35" borderId="75" xfId="351" applyFont="1" applyFill="1" applyBorder="1" applyAlignment="1">
      <alignment shrinkToFit="1"/>
    </xf>
    <xf numFmtId="4" fontId="74" fillId="0" borderId="75" xfId="470" applyNumberFormat="1" applyFont="1" applyFill="1" applyBorder="1" applyAlignment="1">
      <alignment horizontal="center" vertical="center" wrapText="1"/>
    </xf>
    <xf numFmtId="9" fontId="74" fillId="35" borderId="8" xfId="351" applyFont="1" applyFill="1" applyBorder="1" applyAlignment="1">
      <alignment horizontal="right" shrinkToFit="1"/>
    </xf>
    <xf numFmtId="9" fontId="75" fillId="0" borderId="11" xfId="351" applyFont="1" applyFill="1" applyBorder="1" applyAlignment="1">
      <alignment horizontal="right" vertical="center"/>
    </xf>
    <xf numFmtId="9" fontId="74" fillId="0" borderId="8" xfId="351" applyFont="1" applyFill="1" applyBorder="1" applyAlignment="1">
      <alignment horizontal="right" vertical="center" shrinkToFit="1"/>
    </xf>
    <xf numFmtId="0" fontId="75" fillId="0" borderId="11" xfId="0" applyFont="1" applyBorder="1" applyAlignment="1"/>
    <xf numFmtId="9" fontId="75" fillId="35" borderId="11" xfId="351" applyFont="1" applyFill="1" applyBorder="1" applyAlignment="1">
      <alignment horizontal="right" shrinkToFit="1"/>
    </xf>
    <xf numFmtId="4" fontId="74" fillId="0" borderId="8" xfId="344" applyNumberFormat="1" applyFont="1" applyBorder="1" applyAlignment="1">
      <alignment horizontal="center" shrinkToFit="1"/>
    </xf>
    <xf numFmtId="9" fontId="74" fillId="35" borderId="75" xfId="351" applyFont="1" applyFill="1" applyBorder="1" applyAlignment="1">
      <alignment horizontal="right" shrinkToFit="1"/>
    </xf>
    <xf numFmtId="3" fontId="74" fillId="0" borderId="8" xfId="344" applyNumberFormat="1" applyFont="1" applyFill="1" applyBorder="1" applyAlignment="1">
      <alignment horizontal="right" shrinkToFit="1"/>
    </xf>
    <xf numFmtId="9" fontId="74" fillId="0" borderId="8" xfId="351" applyFont="1" applyFill="1" applyBorder="1" applyAlignment="1">
      <alignment horizontal="right" shrinkToFit="1"/>
    </xf>
    <xf numFmtId="169" fontId="74" fillId="0" borderId="8" xfId="309" applyNumberFormat="1" applyFont="1" applyFill="1" applyBorder="1" applyAlignment="1">
      <alignment horizontal="right" shrinkToFit="1"/>
    </xf>
    <xf numFmtId="164" fontId="74" fillId="0" borderId="8" xfId="353" applyNumberFormat="1" applyFont="1" applyFill="1" applyBorder="1" applyAlignment="1">
      <alignment shrinkToFit="1"/>
    </xf>
    <xf numFmtId="172" fontId="74" fillId="35" borderId="8" xfId="309" applyNumberFormat="1" applyFont="1" applyFill="1" applyBorder="1" applyAlignment="1">
      <alignment horizontal="right" shrinkToFit="1"/>
    </xf>
    <xf numFmtId="3" fontId="74" fillId="29" borderId="8" xfId="344" applyNumberFormat="1" applyFont="1" applyFill="1" applyBorder="1" applyAlignment="1">
      <alignment horizontal="right" shrinkToFit="1"/>
    </xf>
    <xf numFmtId="169" fontId="75" fillId="35" borderId="11" xfId="309" applyNumberFormat="1" applyFont="1" applyFill="1" applyBorder="1" applyAlignment="1"/>
    <xf numFmtId="9" fontId="75" fillId="35" borderId="11" xfId="353" applyNumberFormat="1" applyFont="1" applyFill="1" applyBorder="1" applyAlignment="1">
      <alignment shrinkToFit="1"/>
    </xf>
    <xf numFmtId="9" fontId="75" fillId="0" borderId="11" xfId="351" applyFont="1" applyBorder="1" applyAlignment="1"/>
    <xf numFmtId="169" fontId="75" fillId="35" borderId="11" xfId="0" applyNumberFormat="1" applyFont="1" applyFill="1" applyBorder="1" applyAlignment="1"/>
    <xf numFmtId="169" fontId="75" fillId="0" borderId="0" xfId="309" applyNumberFormat="1" applyFont="1" applyAlignment="1"/>
    <xf numFmtId="9" fontId="74" fillId="0" borderId="8" xfId="351" applyNumberFormat="1" applyFont="1" applyFill="1" applyBorder="1" applyAlignment="1">
      <alignment horizontal="right" shrinkToFit="1"/>
    </xf>
    <xf numFmtId="9" fontId="74" fillId="0" borderId="54" xfId="351" applyNumberFormat="1" applyFont="1" applyFill="1" applyBorder="1" applyAlignment="1">
      <alignment horizontal="right" shrinkToFit="1"/>
    </xf>
    <xf numFmtId="169" fontId="75" fillId="0" borderId="0" xfId="309" applyNumberFormat="1" applyFont="1" applyFill="1" applyBorder="1"/>
    <xf numFmtId="169" fontId="75" fillId="0" borderId="22" xfId="309" applyNumberFormat="1" applyFont="1" applyBorder="1" applyAlignment="1"/>
    <xf numFmtId="164" fontId="74" fillId="0" borderId="0" xfId="353" applyNumberFormat="1" applyFont="1" applyFill="1"/>
    <xf numFmtId="164" fontId="74" fillId="0" borderId="0" xfId="353" applyNumberFormat="1" applyFont="1" applyFill="1" applyAlignment="1"/>
    <xf numFmtId="0" fontId="84" fillId="0" borderId="0" xfId="0" applyFont="1" applyBorder="1" applyAlignment="1"/>
    <xf numFmtId="4" fontId="84" fillId="0" borderId="0" xfId="0" applyNumberFormat="1" applyFont="1" applyBorder="1" applyAlignment="1">
      <alignment wrapText="1"/>
    </xf>
    <xf numFmtId="0" fontId="86" fillId="27" borderId="75" xfId="0" applyFont="1" applyFill="1" applyBorder="1" applyAlignment="1">
      <alignment horizontal="center"/>
    </xf>
    <xf numFmtId="169" fontId="75" fillId="35" borderId="22" xfId="309" applyNumberFormat="1" applyFont="1" applyFill="1" applyBorder="1" applyAlignment="1"/>
    <xf numFmtId="4" fontId="82" fillId="0" borderId="0" xfId="344" applyNumberFormat="1" applyFont="1" applyBorder="1" applyAlignment="1">
      <alignment horizontal="left"/>
    </xf>
    <xf numFmtId="9" fontId="74" fillId="35" borderId="75" xfId="351" applyFont="1" applyFill="1" applyBorder="1" applyAlignment="1"/>
    <xf numFmtId="164" fontId="80" fillId="31" borderId="0" xfId="353" applyNumberFormat="1" applyFont="1" applyFill="1" applyBorder="1" applyAlignment="1">
      <alignment horizontal="center" shrinkToFit="1"/>
    </xf>
    <xf numFmtId="164" fontId="80" fillId="31" borderId="0" xfId="353" applyNumberFormat="1" applyFont="1" applyFill="1" applyBorder="1" applyAlignment="1">
      <alignment shrinkToFit="1"/>
    </xf>
    <xf numFmtId="164" fontId="80" fillId="31" borderId="0" xfId="353" applyNumberFormat="1" applyFont="1" applyFill="1" applyBorder="1" applyAlignment="1"/>
    <xf numFmtId="169" fontId="80" fillId="31" borderId="0" xfId="309" applyNumberFormat="1" applyFont="1" applyFill="1" applyBorder="1" applyAlignment="1"/>
    <xf numFmtId="169" fontId="80" fillId="31" borderId="0" xfId="309" applyNumberFormat="1" applyFont="1" applyFill="1" applyBorder="1" applyAlignment="1">
      <alignment shrinkToFit="1"/>
    </xf>
    <xf numFmtId="169" fontId="80" fillId="31" borderId="0" xfId="353" applyNumberFormat="1" applyFont="1" applyFill="1" applyBorder="1" applyAlignment="1">
      <alignment shrinkToFit="1"/>
    </xf>
    <xf numFmtId="43" fontId="80" fillId="31" borderId="0" xfId="310" applyFont="1" applyFill="1" applyBorder="1" applyAlignment="1"/>
    <xf numFmtId="164" fontId="80" fillId="31" borderId="32" xfId="353" applyNumberFormat="1" applyFont="1" applyFill="1" applyBorder="1" applyAlignment="1"/>
    <xf numFmtId="4" fontId="74" fillId="0" borderId="54" xfId="344" applyNumberFormat="1" applyFont="1" applyBorder="1" applyAlignment="1">
      <alignment horizontal="center" shrinkToFit="1"/>
    </xf>
    <xf numFmtId="4" fontId="75" fillId="0" borderId="22" xfId="344" applyNumberFormat="1" applyFont="1" applyBorder="1" applyAlignment="1">
      <alignment horizontal="left" shrinkToFit="1"/>
    </xf>
    <xf numFmtId="4" fontId="74" fillId="0" borderId="24" xfId="344" applyNumberFormat="1" applyFont="1" applyBorder="1" applyAlignment="1">
      <alignment horizontal="center" shrinkToFit="1"/>
    </xf>
    <xf numFmtId="169" fontId="74" fillId="0" borderId="8" xfId="309" applyNumberFormat="1" applyFont="1" applyFill="1" applyBorder="1" applyAlignment="1">
      <alignment horizontal="right"/>
    </xf>
    <xf numFmtId="169" fontId="74" fillId="0" borderId="75" xfId="309" applyNumberFormat="1" applyFont="1" applyFill="1" applyBorder="1" applyAlignment="1">
      <alignment horizontal="right" vertical="center"/>
    </xf>
    <xf numFmtId="169" fontId="74" fillId="0" borderId="75" xfId="309" applyNumberFormat="1" applyFont="1" applyFill="1" applyBorder="1" applyAlignment="1">
      <alignment vertical="center" shrinkToFit="1"/>
    </xf>
    <xf numFmtId="43" fontId="74" fillId="0" borderId="75" xfId="309" applyFont="1" applyFill="1" applyBorder="1" applyAlignment="1">
      <alignment vertical="center"/>
    </xf>
    <xf numFmtId="169" fontId="74" fillId="0" borderId="75" xfId="309" applyNumberFormat="1" applyFont="1" applyFill="1" applyBorder="1" applyAlignment="1">
      <alignment vertical="center"/>
    </xf>
    <xf numFmtId="169" fontId="74" fillId="0" borderId="75" xfId="309" applyNumberFormat="1" applyFont="1" applyFill="1" applyBorder="1" applyAlignment="1">
      <alignment horizontal="left" vertical="center"/>
    </xf>
    <xf numFmtId="169" fontId="75" fillId="0" borderId="11" xfId="309" applyNumberFormat="1" applyFont="1" applyFill="1" applyBorder="1" applyAlignment="1">
      <alignment vertical="center"/>
    </xf>
    <xf numFmtId="0" fontId="75" fillId="0" borderId="11" xfId="0" applyFont="1" applyFill="1" applyBorder="1" applyAlignment="1"/>
    <xf numFmtId="4" fontId="74" fillId="0" borderId="8" xfId="344" applyNumberFormat="1" applyFont="1" applyBorder="1" applyAlignment="1">
      <alignment horizontal="left" vertical="center" shrinkToFit="1"/>
    </xf>
    <xf numFmtId="4" fontId="74" fillId="0" borderId="8" xfId="344" applyNumberFormat="1" applyFont="1" applyBorder="1" applyAlignment="1">
      <alignment horizontal="left" shrinkToFit="1"/>
    </xf>
    <xf numFmtId="3" fontId="75" fillId="0" borderId="11" xfId="344" applyNumberFormat="1" applyFont="1" applyFill="1" applyBorder="1" applyAlignment="1">
      <alignment shrinkToFit="1"/>
    </xf>
    <xf numFmtId="4" fontId="79" fillId="0" borderId="0" xfId="344" applyNumberFormat="1" applyFont="1"/>
    <xf numFmtId="4" fontId="79" fillId="0" borderId="0" xfId="344" applyNumberFormat="1" applyFont="1" applyFill="1" applyBorder="1"/>
    <xf numFmtId="4" fontId="79" fillId="0" borderId="0" xfId="344" applyNumberFormat="1" applyFont="1" applyBorder="1"/>
    <xf numFmtId="4" fontId="79" fillId="0" borderId="0" xfId="310" applyNumberFormat="1" applyFont="1" applyBorder="1"/>
    <xf numFmtId="4" fontId="109" fillId="0" borderId="0" xfId="344" applyNumberFormat="1" applyFont="1" applyAlignment="1"/>
    <xf numFmtId="169" fontId="110" fillId="0" borderId="75" xfId="309" applyNumberFormat="1" applyFont="1" applyBorder="1" applyAlignment="1"/>
    <xf numFmtId="169" fontId="110" fillId="0" borderId="0" xfId="309" applyNumberFormat="1" applyFont="1" applyAlignment="1"/>
    <xf numFmtId="0" fontId="88" fillId="37" borderId="0" xfId="0" applyFont="1" applyFill="1"/>
    <xf numFmtId="43" fontId="80" fillId="0" borderId="0" xfId="309" applyFont="1"/>
    <xf numFmtId="169" fontId="81" fillId="36" borderId="8" xfId="309" applyNumberFormat="1" applyFont="1" applyFill="1" applyBorder="1" applyAlignment="1"/>
    <xf numFmtId="4" fontId="91" fillId="0" borderId="0" xfId="344" applyNumberFormat="1" applyFont="1" applyBorder="1" applyAlignment="1">
      <alignment horizontal="left" vertical="center"/>
    </xf>
    <xf numFmtId="4" fontId="74" fillId="0" borderId="0" xfId="344" applyNumberFormat="1" applyFont="1" applyBorder="1" applyAlignment="1">
      <alignment horizontal="center" vertical="center" shrinkToFit="1"/>
    </xf>
    <xf numFmtId="169" fontId="74" fillId="0" borderId="75" xfId="309" applyNumberFormat="1" applyFont="1" applyFill="1" applyBorder="1" applyAlignment="1">
      <alignment horizontal="right"/>
    </xf>
    <xf numFmtId="169" fontId="74" fillId="0" borderId="75" xfId="309" applyNumberFormat="1" applyFont="1" applyFill="1" applyBorder="1" applyAlignment="1">
      <alignment horizontal="center" wrapText="1" shrinkToFit="1"/>
    </xf>
    <xf numFmtId="0" fontId="82" fillId="0" borderId="0" xfId="0" applyFont="1" applyFill="1" applyBorder="1" applyAlignment="1"/>
    <xf numFmtId="4" fontId="81" fillId="0" borderId="0" xfId="344" applyNumberFormat="1" applyFont="1" applyFill="1" applyBorder="1" applyAlignment="1"/>
    <xf numFmtId="43" fontId="75" fillId="0" borderId="11" xfId="309" applyFont="1" applyFill="1" applyBorder="1" applyAlignment="1"/>
    <xf numFmtId="0" fontId="75" fillId="0" borderId="11" xfId="0" applyFont="1" applyFill="1" applyBorder="1"/>
    <xf numFmtId="4" fontId="75" fillId="0" borderId="11" xfId="344" applyNumberFormat="1" applyFont="1" applyFill="1" applyBorder="1" applyAlignment="1">
      <alignment horizontal="left" shrinkToFit="1"/>
    </xf>
    <xf numFmtId="172" fontId="75" fillId="0" borderId="11" xfId="309" applyNumberFormat="1" applyFont="1" applyFill="1" applyBorder="1" applyAlignment="1">
      <alignment vertical="center"/>
    </xf>
    <xf numFmtId="0" fontId="85" fillId="37" borderId="73" xfId="0" applyFont="1" applyFill="1" applyBorder="1" applyAlignment="1">
      <alignment horizontal="center" vertical="center"/>
    </xf>
    <xf numFmtId="9" fontId="85" fillId="37" borderId="52" xfId="0" applyNumberFormat="1" applyFont="1" applyFill="1" applyBorder="1" applyAlignment="1">
      <alignment horizontal="center" vertical="center"/>
    </xf>
    <xf numFmtId="1" fontId="85" fillId="37" borderId="52" xfId="0" applyNumberFormat="1" applyFont="1" applyFill="1" applyBorder="1" applyAlignment="1">
      <alignment horizontal="center" vertical="center"/>
    </xf>
    <xf numFmtId="4" fontId="85" fillId="37" borderId="52" xfId="0" applyNumberFormat="1" applyFont="1" applyFill="1" applyBorder="1" applyAlignment="1">
      <alignment horizontal="right" vertical="center"/>
    </xf>
    <xf numFmtId="4" fontId="85" fillId="37" borderId="52" xfId="0" applyNumberFormat="1" applyFont="1" applyFill="1" applyBorder="1" applyAlignment="1">
      <alignment horizontal="center" vertical="center"/>
    </xf>
    <xf numFmtId="0" fontId="88" fillId="37" borderId="73" xfId="0" applyFont="1" applyFill="1" applyBorder="1" applyAlignment="1">
      <alignment horizontal="center" vertical="center"/>
    </xf>
    <xf numFmtId="9" fontId="88" fillId="37" borderId="52" xfId="0" applyNumberFormat="1" applyFont="1" applyFill="1" applyBorder="1" applyAlignment="1">
      <alignment horizontal="center" vertical="center"/>
    </xf>
    <xf numFmtId="1" fontId="88" fillId="37" borderId="52" xfId="0" applyNumberFormat="1" applyFont="1" applyFill="1" applyBorder="1" applyAlignment="1">
      <alignment horizontal="center" vertical="center"/>
    </xf>
    <xf numFmtId="3" fontId="88" fillId="37" borderId="52" xfId="0" applyNumberFormat="1" applyFont="1" applyFill="1" applyBorder="1" applyAlignment="1">
      <alignment horizontal="center" vertical="center"/>
    </xf>
    <xf numFmtId="0" fontId="88" fillId="37" borderId="0" xfId="0" applyFont="1" applyFill="1" applyAlignment="1">
      <alignment horizontal="center"/>
    </xf>
    <xf numFmtId="3" fontId="88" fillId="37" borderId="51" xfId="0" quotePrefix="1" applyNumberFormat="1" applyFont="1" applyFill="1" applyBorder="1" applyAlignment="1">
      <alignment horizontal="center" vertical="center"/>
    </xf>
    <xf numFmtId="0" fontId="88" fillId="37" borderId="38" xfId="0" applyFont="1" applyFill="1" applyBorder="1" applyAlignment="1">
      <alignment horizontal="center" vertical="center"/>
    </xf>
    <xf numFmtId="3" fontId="88" fillId="37" borderId="46" xfId="0" applyNumberFormat="1" applyFont="1" applyFill="1" applyBorder="1" applyAlignment="1">
      <alignment horizontal="center" vertical="center"/>
    </xf>
    <xf numFmtId="0" fontId="85" fillId="37" borderId="73" xfId="0" applyFont="1" applyFill="1" applyBorder="1" applyAlignment="1">
      <alignment horizontal="left" vertical="center"/>
    </xf>
    <xf numFmtId="0" fontId="88" fillId="37" borderId="52" xfId="0" applyFont="1" applyFill="1" applyBorder="1" applyAlignment="1">
      <alignment horizontal="center" vertical="center"/>
    </xf>
    <xf numFmtId="0" fontId="85" fillId="37" borderId="74" xfId="0" applyFont="1" applyFill="1" applyBorder="1" applyAlignment="1">
      <alignment horizontal="left" vertical="center"/>
    </xf>
    <xf numFmtId="9" fontId="88" fillId="37" borderId="51" xfId="0" applyNumberFormat="1" applyFont="1" applyFill="1" applyBorder="1" applyAlignment="1">
      <alignment horizontal="center" vertical="center"/>
    </xf>
    <xf numFmtId="4" fontId="76" fillId="0" borderId="0" xfId="344" applyNumberFormat="1" applyFont="1" applyAlignment="1"/>
    <xf numFmtId="4" fontId="77" fillId="0" borderId="0" xfId="344" applyNumberFormat="1" applyFont="1" applyAlignment="1">
      <alignment vertical="center"/>
    </xf>
    <xf numFmtId="4" fontId="91" fillId="0" borderId="0" xfId="344" applyNumberFormat="1" applyFont="1" applyBorder="1" applyAlignment="1">
      <alignment vertical="center"/>
    </xf>
    <xf numFmtId="4" fontId="77" fillId="0" borderId="0" xfId="0" applyNumberFormat="1" applyFont="1" applyAlignment="1"/>
    <xf numFmtId="169" fontId="75" fillId="0" borderId="0" xfId="310" applyNumberFormat="1" applyFont="1" applyFill="1" applyBorder="1" applyAlignment="1">
      <alignment vertical="center"/>
    </xf>
    <xf numFmtId="0" fontId="82" fillId="0" borderId="67" xfId="0" applyFont="1" applyBorder="1" applyAlignment="1"/>
    <xf numFmtId="0" fontId="82" fillId="0" borderId="78" xfId="0" applyFont="1" applyBorder="1" applyAlignment="1"/>
    <xf numFmtId="4" fontId="111" fillId="0" borderId="0" xfId="344" applyNumberFormat="1" applyFont="1" applyBorder="1" applyAlignment="1">
      <alignment horizontal="left" vertical="center"/>
    </xf>
    <xf numFmtId="4" fontId="106" fillId="37" borderId="42" xfId="0" quotePrefix="1" applyNumberFormat="1" applyFont="1" applyFill="1" applyBorder="1" applyAlignment="1">
      <alignment horizontal="left" shrinkToFit="1"/>
    </xf>
    <xf numFmtId="169" fontId="103" fillId="0" borderId="42" xfId="309" applyNumberFormat="1" applyFont="1" applyFill="1" applyBorder="1" applyAlignment="1">
      <alignment horizontal="left"/>
    </xf>
    <xf numFmtId="169" fontId="103" fillId="0" borderId="41" xfId="309" applyNumberFormat="1" applyFont="1" applyFill="1" applyBorder="1" applyAlignment="1">
      <alignment horizontal="left"/>
    </xf>
    <xf numFmtId="9" fontId="103" fillId="0" borderId="11" xfId="351" applyNumberFormat="1" applyFont="1" applyFill="1" applyBorder="1" applyAlignment="1"/>
    <xf numFmtId="169" fontId="79" fillId="0" borderId="0" xfId="344" applyNumberFormat="1" applyFont="1"/>
    <xf numFmtId="4" fontId="109" fillId="0" borderId="0" xfId="344" applyNumberFormat="1" applyFont="1" applyAlignment="1">
      <alignment vertical="center"/>
    </xf>
    <xf numFmtId="3" fontId="88" fillId="37" borderId="0" xfId="0" applyNumberFormat="1" applyFont="1" applyFill="1" applyBorder="1" applyAlignment="1">
      <alignment horizontal="left" vertical="center"/>
    </xf>
    <xf numFmtId="4" fontId="88" fillId="37" borderId="0" xfId="0" applyNumberFormat="1" applyFont="1" applyFill="1" applyBorder="1" applyAlignment="1">
      <alignment horizontal="left" vertical="center"/>
    </xf>
    <xf numFmtId="9" fontId="88" fillId="37" borderId="0" xfId="0" applyNumberFormat="1" applyFont="1" applyFill="1" applyBorder="1" applyAlignment="1">
      <alignment horizontal="left" vertical="center"/>
    </xf>
    <xf numFmtId="0" fontId="88" fillId="37" borderId="0" xfId="0" quotePrefix="1" applyFont="1" applyFill="1" applyBorder="1" applyAlignment="1">
      <alignment vertical="center"/>
    </xf>
    <xf numFmtId="0" fontId="88" fillId="37" borderId="0" xfId="0" applyFont="1" applyFill="1" applyBorder="1" applyAlignment="1">
      <alignment vertical="center"/>
    </xf>
    <xf numFmtId="4" fontId="74" fillId="0" borderId="8" xfId="344" applyNumberFormat="1" applyFont="1" applyFill="1" applyBorder="1" applyAlignment="1">
      <alignment horizontal="left" vertical="center" shrinkToFit="1"/>
    </xf>
    <xf numFmtId="169" fontId="74" fillId="0" borderId="8" xfId="309" applyNumberFormat="1" applyFont="1" applyFill="1" applyBorder="1" applyAlignment="1">
      <alignment horizontal="right" vertical="center" shrinkToFit="1"/>
    </xf>
    <xf numFmtId="4" fontId="74" fillId="0" borderId="0" xfId="344" applyNumberFormat="1" applyFont="1" applyFill="1"/>
    <xf numFmtId="4" fontId="74" fillId="0" borderId="8" xfId="344" applyNumberFormat="1" applyFont="1" applyFill="1" applyBorder="1" applyAlignment="1">
      <alignment horizontal="right" vertical="center" shrinkToFit="1"/>
    </xf>
    <xf numFmtId="164" fontId="75" fillId="0" borderId="11" xfId="353" applyNumberFormat="1" applyFont="1" applyFill="1" applyBorder="1" applyAlignment="1">
      <alignment horizontal="center" shrinkToFit="1"/>
    </xf>
    <xf numFmtId="0" fontId="82" fillId="0" borderId="11" xfId="0" applyFont="1" applyFill="1" applyBorder="1"/>
    <xf numFmtId="4" fontId="103" fillId="37" borderId="42" xfId="0" quotePrefix="1" applyNumberFormat="1" applyFont="1" applyFill="1" applyBorder="1" applyAlignment="1">
      <alignment shrinkToFit="1"/>
    </xf>
    <xf numFmtId="4" fontId="74" fillId="0" borderId="79" xfId="344" applyNumberFormat="1" applyFont="1" applyFill="1" applyBorder="1" applyAlignment="1">
      <alignment horizontal="center" vertical="center"/>
    </xf>
    <xf numFmtId="4" fontId="75" fillId="0" borderId="11" xfId="344" quotePrefix="1" applyNumberFormat="1" applyFont="1" applyFill="1" applyBorder="1" applyAlignment="1">
      <alignment horizontal="right" shrinkToFit="1"/>
    </xf>
    <xf numFmtId="4" fontId="74" fillId="0" borderId="11" xfId="344" applyNumberFormat="1" applyFont="1" applyFill="1" applyBorder="1" applyAlignment="1">
      <alignment horizontal="center" vertical="center"/>
    </xf>
    <xf numFmtId="4" fontId="74" fillId="0" borderId="11" xfId="344" applyNumberFormat="1" applyFont="1" applyFill="1" applyBorder="1" applyAlignment="1">
      <alignment horizontal="center" vertical="center" shrinkToFit="1"/>
    </xf>
    <xf numFmtId="164" fontId="79" fillId="0" borderId="11" xfId="353" applyNumberFormat="1" applyFont="1" applyFill="1" applyBorder="1"/>
    <xf numFmtId="164" fontId="79" fillId="0" borderId="24" xfId="353" applyNumberFormat="1" applyFont="1" applyFill="1" applyBorder="1"/>
    <xf numFmtId="4" fontId="74" fillId="0" borderId="75" xfId="344" applyNumberFormat="1" applyFont="1" applyFill="1" applyBorder="1" applyAlignment="1"/>
    <xf numFmtId="3" fontId="74" fillId="0" borderId="75" xfId="310" applyNumberFormat="1" applyFont="1" applyFill="1" applyBorder="1" applyAlignment="1">
      <alignment horizontal="left"/>
    </xf>
    <xf numFmtId="43" fontId="79" fillId="0" borderId="42" xfId="309" applyNumberFormat="1" applyFont="1" applyFill="1" applyBorder="1"/>
    <xf numFmtId="43" fontId="84" fillId="0" borderId="75" xfId="309" applyNumberFormat="1" applyFont="1" applyFill="1" applyBorder="1" applyAlignment="1">
      <alignment shrinkToFit="1"/>
    </xf>
    <xf numFmtId="43" fontId="84" fillId="0" borderId="75" xfId="309" applyNumberFormat="1" applyFont="1" applyFill="1" applyBorder="1" applyAlignment="1">
      <alignment horizontal="center" shrinkToFit="1"/>
    </xf>
    <xf numFmtId="43" fontId="74" fillId="0" borderId="75" xfId="309" applyFont="1" applyFill="1" applyBorder="1" applyAlignment="1">
      <alignment shrinkToFit="1"/>
    </xf>
    <xf numFmtId="43" fontId="80" fillId="0" borderId="75" xfId="309" applyFont="1" applyFill="1" applyBorder="1" applyAlignment="1">
      <alignment horizontal="right" vertical="center"/>
    </xf>
    <xf numFmtId="43" fontId="74" fillId="0" borderId="75" xfId="309" applyFont="1" applyFill="1" applyBorder="1" applyAlignment="1">
      <alignment horizontal="center" shrinkToFit="1"/>
    </xf>
    <xf numFmtId="164" fontId="79" fillId="0" borderId="0" xfId="353" applyNumberFormat="1" applyFont="1" applyFill="1"/>
    <xf numFmtId="4" fontId="74" fillId="32" borderId="67" xfId="344" applyNumberFormat="1" applyFont="1" applyFill="1" applyBorder="1" applyAlignment="1"/>
    <xf numFmtId="4" fontId="74" fillId="0" borderId="79" xfId="344" applyNumberFormat="1" applyFont="1" applyFill="1" applyBorder="1" applyAlignment="1">
      <alignment horizontal="center"/>
    </xf>
    <xf numFmtId="3" fontId="74" fillId="0" borderId="8" xfId="344" applyNumberFormat="1" applyFont="1" applyFill="1" applyBorder="1" applyAlignment="1">
      <alignment vertical="center" shrinkToFit="1"/>
    </xf>
    <xf numFmtId="3" fontId="74" fillId="29" borderId="67" xfId="344" applyNumberFormat="1" applyFont="1" applyFill="1" applyBorder="1" applyAlignment="1">
      <alignment horizontal="right" shrinkToFit="1"/>
    </xf>
    <xf numFmtId="3" fontId="74" fillId="0" borderId="11" xfId="344" applyNumberFormat="1" applyFont="1" applyFill="1" applyBorder="1" applyAlignment="1">
      <alignment horizontal="right" vertical="center" shrinkToFit="1"/>
    </xf>
    <xf numFmtId="164" fontId="74" fillId="0" borderId="11" xfId="353" applyNumberFormat="1" applyFont="1" applyFill="1" applyBorder="1" applyAlignment="1">
      <alignment horizontal="right" vertical="center" shrinkToFit="1"/>
    </xf>
    <xf numFmtId="4" fontId="74" fillId="0" borderId="24" xfId="344" applyNumberFormat="1" applyFont="1" applyFill="1" applyBorder="1" applyAlignment="1">
      <alignment shrinkToFit="1"/>
    </xf>
    <xf numFmtId="4" fontId="75" fillId="0" borderId="75" xfId="344" applyNumberFormat="1" applyFont="1" applyFill="1" applyBorder="1" applyAlignment="1">
      <alignment horizontal="center" vertical="justify"/>
    </xf>
    <xf numFmtId="4" fontId="80" fillId="0" borderId="75" xfId="344" applyNumberFormat="1" applyFont="1" applyFill="1" applyBorder="1" applyAlignment="1">
      <alignment horizontal="center" vertical="center"/>
    </xf>
    <xf numFmtId="4" fontId="74" fillId="0" borderId="75" xfId="344" applyNumberFormat="1" applyFont="1" applyFill="1" applyBorder="1" applyAlignment="1">
      <alignment horizontal="center" vertical="center" wrapText="1" shrinkToFit="1"/>
    </xf>
    <xf numFmtId="4" fontId="74" fillId="0" borderId="75" xfId="344" applyNumberFormat="1" applyFont="1" applyFill="1" applyBorder="1" applyAlignment="1">
      <alignment horizontal="center" shrinkToFit="1"/>
    </xf>
    <xf numFmtId="43" fontId="74" fillId="0" borderId="75" xfId="309" applyFont="1" applyFill="1" applyBorder="1" applyAlignment="1">
      <alignment horizontal="right" shrinkToFit="1"/>
    </xf>
    <xf numFmtId="3" fontId="74" fillId="0" borderId="75" xfId="344" applyNumberFormat="1" applyFont="1" applyFill="1" applyBorder="1" applyAlignment="1">
      <alignment horizontal="right" shrinkToFit="1"/>
    </xf>
    <xf numFmtId="4" fontId="74" fillId="0" borderId="75" xfId="344" applyNumberFormat="1" applyFont="1" applyFill="1" applyBorder="1" applyAlignment="1">
      <alignment horizontal="center" vertical="center" shrinkToFit="1"/>
    </xf>
    <xf numFmtId="3" fontId="74" fillId="0" borderId="75" xfId="344" applyNumberFormat="1" applyFont="1" applyFill="1" applyBorder="1" applyAlignment="1">
      <alignment horizontal="right" vertical="center" shrinkToFit="1"/>
    </xf>
    <xf numFmtId="4" fontId="74" fillId="0" borderId="75" xfId="344" applyNumberFormat="1" applyFont="1" applyFill="1" applyBorder="1" applyAlignment="1">
      <alignment shrinkToFit="1"/>
    </xf>
    <xf numFmtId="169" fontId="75" fillId="34" borderId="67" xfId="309" applyNumberFormat="1" applyFont="1" applyFill="1" applyBorder="1"/>
    <xf numFmtId="3" fontId="74" fillId="0" borderId="67" xfId="344" applyNumberFormat="1" applyFont="1" applyFill="1" applyBorder="1" applyAlignment="1">
      <alignment horizontal="right" vertical="center" shrinkToFit="1"/>
    </xf>
    <xf numFmtId="164" fontId="75" fillId="34" borderId="67" xfId="353" applyNumberFormat="1" applyFont="1" applyFill="1" applyBorder="1"/>
    <xf numFmtId="169" fontId="74" fillId="34" borderId="67" xfId="309" applyNumberFormat="1" applyFont="1" applyFill="1" applyBorder="1" applyAlignment="1"/>
    <xf numFmtId="169" fontId="74" fillId="34" borderId="67" xfId="309" applyNumberFormat="1" applyFont="1" applyFill="1" applyBorder="1"/>
    <xf numFmtId="9" fontId="74" fillId="0" borderId="11" xfId="351" applyFont="1" applyFill="1" applyBorder="1" applyAlignment="1">
      <alignment horizontal="center" vertical="center"/>
    </xf>
    <xf numFmtId="164" fontId="75" fillId="0" borderId="11" xfId="353" applyNumberFormat="1" applyFont="1" applyFill="1" applyBorder="1" applyAlignment="1">
      <alignment vertical="center" shrinkToFit="1"/>
    </xf>
    <xf numFmtId="4" fontId="75" fillId="0" borderId="11" xfId="344" applyNumberFormat="1" applyFont="1" applyFill="1" applyBorder="1"/>
    <xf numFmtId="164" fontId="74" fillId="0" borderId="11" xfId="353" applyNumberFormat="1" applyFont="1" applyFill="1" applyBorder="1" applyAlignment="1">
      <alignment vertical="center" shrinkToFit="1"/>
    </xf>
    <xf numFmtId="4" fontId="74" fillId="0" borderId="11" xfId="344" applyNumberFormat="1" applyFont="1" applyFill="1" applyBorder="1"/>
    <xf numFmtId="164" fontId="75" fillId="0" borderId="11" xfId="353" applyNumberFormat="1" applyFont="1" applyFill="1" applyBorder="1"/>
    <xf numFmtId="164" fontId="74" fillId="0" borderId="11" xfId="353" applyNumberFormat="1" applyFont="1" applyFill="1" applyBorder="1" applyAlignment="1">
      <alignment vertical="center"/>
    </xf>
    <xf numFmtId="4" fontId="79" fillId="0" borderId="11" xfId="344" applyNumberFormat="1" applyFont="1" applyFill="1" applyBorder="1" applyAlignment="1">
      <alignment horizontal="left"/>
    </xf>
    <xf numFmtId="4" fontId="74" fillId="0" borderId="24" xfId="344" applyNumberFormat="1" applyFont="1" applyFill="1" applyBorder="1" applyAlignment="1">
      <alignment horizontal="center" shrinkToFit="1"/>
    </xf>
    <xf numFmtId="164" fontId="75" fillId="0" borderId="11" xfId="353" applyNumberFormat="1" applyFont="1" applyFill="1" applyBorder="1" applyAlignment="1">
      <alignment horizontal="center" vertical="center" shrinkToFit="1"/>
    </xf>
    <xf numFmtId="4" fontId="74" fillId="0" borderId="67" xfId="344" applyNumberFormat="1" applyFont="1" applyFill="1" applyBorder="1" applyAlignment="1">
      <alignment horizontal="center" vertical="center" shrinkToFit="1"/>
    </xf>
    <xf numFmtId="4" fontId="74" fillId="0" borderId="63" xfId="344" applyNumberFormat="1" applyFont="1" applyFill="1" applyBorder="1" applyAlignment="1">
      <alignment horizontal="center" vertical="center" shrinkToFit="1"/>
    </xf>
    <xf numFmtId="4" fontId="74" fillId="0" borderId="0" xfId="344" applyNumberFormat="1" applyFont="1" applyFill="1" applyBorder="1" applyAlignment="1">
      <alignment horizontal="center" vertical="center" shrinkToFit="1"/>
    </xf>
    <xf numFmtId="164" fontId="79" fillId="0" borderId="42" xfId="353" applyNumberFormat="1" applyFont="1" applyFill="1" applyBorder="1"/>
    <xf numFmtId="169" fontId="74" fillId="0" borderId="75" xfId="310" applyNumberFormat="1" applyFont="1" applyFill="1" applyBorder="1" applyAlignment="1">
      <alignment horizontal="center" shrinkToFit="1"/>
    </xf>
    <xf numFmtId="169" fontId="74" fillId="0" borderId="75" xfId="309" applyNumberFormat="1" applyFont="1" applyFill="1" applyBorder="1" applyAlignment="1">
      <alignment horizontal="center" shrinkToFit="1"/>
    </xf>
    <xf numFmtId="169" fontId="74" fillId="0" borderId="75" xfId="309" applyNumberFormat="1" applyFont="1" applyFill="1" applyBorder="1"/>
    <xf numFmtId="4" fontId="74" fillId="30" borderId="65" xfId="344" applyNumberFormat="1" applyFont="1" applyFill="1" applyBorder="1" applyAlignment="1">
      <alignment horizontal="center" vertical="center" wrapText="1"/>
    </xf>
    <xf numFmtId="4" fontId="81" fillId="36" borderId="65" xfId="344" applyNumberFormat="1" applyFont="1" applyFill="1" applyBorder="1" applyAlignment="1">
      <alignment horizontal="right"/>
    </xf>
    <xf numFmtId="43" fontId="82" fillId="0" borderId="0" xfId="309" applyFont="1" applyFill="1" applyBorder="1" applyAlignment="1"/>
    <xf numFmtId="9" fontId="75" fillId="0" borderId="0" xfId="351" applyFont="1" applyFill="1" applyBorder="1" applyAlignment="1"/>
    <xf numFmtId="9" fontId="84" fillId="0" borderId="0" xfId="351" applyFont="1" applyFill="1" applyBorder="1" applyAlignment="1"/>
    <xf numFmtId="169" fontId="74" fillId="0" borderId="0" xfId="310" applyNumberFormat="1" applyFont="1" applyFill="1" applyBorder="1" applyAlignment="1">
      <alignment horizontal="center" wrapText="1"/>
    </xf>
    <xf numFmtId="4" fontId="74" fillId="0" borderId="0" xfId="344" applyNumberFormat="1" applyFont="1" applyFill="1" applyBorder="1" applyAlignment="1">
      <alignment horizontal="center" vertical="justify" wrapText="1"/>
    </xf>
    <xf numFmtId="169" fontId="84" fillId="0" borderId="0" xfId="310" applyNumberFormat="1" applyFont="1" applyFill="1" applyBorder="1" applyAlignment="1"/>
    <xf numFmtId="43" fontId="84" fillId="0" borderId="0" xfId="309" applyNumberFormat="1" applyFont="1" applyFill="1" applyBorder="1" applyAlignment="1"/>
    <xf numFmtId="9" fontId="104" fillId="0" borderId="0" xfId="351" applyFont="1" applyBorder="1" applyAlignment="1"/>
    <xf numFmtId="169" fontId="104" fillId="0" borderId="0" xfId="309" applyNumberFormat="1" applyFont="1" applyBorder="1" applyAlignment="1"/>
    <xf numFmtId="9" fontId="110" fillId="0" borderId="0" xfId="351" applyFont="1" applyBorder="1" applyAlignment="1"/>
    <xf numFmtId="169" fontId="110" fillId="0" borderId="0" xfId="309" applyNumberFormat="1" applyFont="1" applyBorder="1" applyAlignment="1"/>
    <xf numFmtId="9" fontId="81" fillId="0" borderId="0" xfId="351" applyFont="1" applyBorder="1" applyAlignment="1"/>
    <xf numFmtId="169" fontId="81" fillId="0" borderId="0" xfId="309" applyNumberFormat="1" applyFont="1" applyBorder="1" applyAlignment="1"/>
    <xf numFmtId="9" fontId="84" fillId="0" borderId="75" xfId="351" applyFont="1" applyFill="1" applyBorder="1" applyAlignment="1"/>
    <xf numFmtId="169" fontId="77" fillId="0" borderId="0" xfId="309" applyNumberFormat="1" applyFont="1" applyAlignment="1">
      <alignment horizontal="center"/>
    </xf>
    <xf numFmtId="0" fontId="88" fillId="37" borderId="0" xfId="0" quotePrefix="1" applyFont="1" applyFill="1" applyBorder="1" applyAlignment="1">
      <alignment horizontal="left"/>
    </xf>
    <xf numFmtId="0" fontId="82" fillId="0" borderId="0" xfId="0" applyFont="1" applyBorder="1"/>
    <xf numFmtId="169" fontId="80" fillId="0" borderId="75" xfId="309" applyNumberFormat="1" applyFont="1" applyFill="1" applyBorder="1" applyAlignment="1">
      <alignment horizontal="center" vertical="center"/>
    </xf>
    <xf numFmtId="0" fontId="74" fillId="0" borderId="0" xfId="0" applyFont="1"/>
    <xf numFmtId="4" fontId="93" fillId="0" borderId="0" xfId="0" applyNumberFormat="1" applyFont="1" applyFill="1"/>
    <xf numFmtId="0" fontId="82" fillId="0" borderId="0" xfId="0" applyFont="1" applyAlignment="1"/>
    <xf numFmtId="0" fontId="88" fillId="37" borderId="0" xfId="0" applyFont="1" applyFill="1" applyAlignment="1">
      <alignment horizontal="center" vertical="center"/>
    </xf>
    <xf numFmtId="4" fontId="88" fillId="37" borderId="0" xfId="0" applyNumberFormat="1" applyFont="1" applyFill="1"/>
    <xf numFmtId="9" fontId="88" fillId="37" borderId="0" xfId="0" applyNumberFormat="1" applyFont="1" applyFill="1"/>
    <xf numFmtId="0" fontId="85" fillId="37" borderId="0" xfId="0" applyFont="1" applyFill="1" applyAlignment="1">
      <alignment horizontal="left" vertical="center"/>
    </xf>
    <xf numFmtId="164" fontId="74" fillId="0" borderId="8" xfId="351" applyNumberFormat="1" applyFont="1" applyFill="1" applyBorder="1" applyAlignment="1">
      <alignment horizontal="right" shrinkToFit="1"/>
    </xf>
    <xf numFmtId="164" fontId="74" fillId="0" borderId="54" xfId="351" applyNumberFormat="1" applyFont="1" applyFill="1" applyBorder="1" applyAlignment="1">
      <alignment horizontal="right" shrinkToFit="1"/>
    </xf>
    <xf numFmtId="164" fontId="75" fillId="0" borderId="11" xfId="351" applyNumberFormat="1" applyFont="1" applyBorder="1" applyAlignment="1">
      <alignment horizontal="right"/>
    </xf>
    <xf numFmtId="9" fontId="84" fillId="0" borderId="0" xfId="351" applyFont="1" applyFill="1" applyBorder="1" applyAlignment="1">
      <alignment horizontal="left"/>
    </xf>
    <xf numFmtId="169" fontId="84" fillId="36" borderId="0" xfId="310" applyNumberFormat="1" applyFont="1" applyFill="1" applyBorder="1" applyAlignment="1"/>
    <xf numFmtId="169" fontId="81" fillId="36" borderId="0" xfId="309" applyNumberFormat="1" applyFont="1" applyFill="1" applyBorder="1" applyAlignment="1"/>
    <xf numFmtId="4" fontId="81" fillId="36" borderId="0" xfId="344" applyNumberFormat="1" applyFont="1" applyFill="1" applyBorder="1" applyAlignment="1">
      <alignment horizontal="right"/>
    </xf>
    <xf numFmtId="0" fontId="84" fillId="0" borderId="0" xfId="0" applyFont="1" applyBorder="1" applyAlignment="1">
      <alignment horizontal="center" vertical="center"/>
    </xf>
    <xf numFmtId="3" fontId="82" fillId="0" borderId="0" xfId="0" applyNumberFormat="1" applyFont="1" applyFill="1" applyBorder="1"/>
    <xf numFmtId="169" fontId="82" fillId="0" borderId="0" xfId="0" applyNumberFormat="1" applyFont="1" applyFill="1"/>
    <xf numFmtId="169" fontId="74" fillId="33" borderId="11" xfId="309" applyNumberFormat="1" applyFont="1" applyFill="1" applyBorder="1" applyAlignment="1">
      <alignment shrinkToFit="1"/>
    </xf>
    <xf numFmtId="9" fontId="75" fillId="0" borderId="11" xfId="351" applyFont="1" applyFill="1" applyBorder="1" applyAlignment="1">
      <alignment horizontal="right" shrinkToFit="1"/>
    </xf>
    <xf numFmtId="164" fontId="75" fillId="23" borderId="11" xfId="353" applyNumberFormat="1" applyFont="1" applyFill="1" applyBorder="1" applyAlignment="1">
      <alignment horizontal="left" vertical="center" shrinkToFit="1"/>
    </xf>
    <xf numFmtId="169" fontId="74" fillId="0" borderId="11" xfId="309" applyNumberFormat="1" applyFont="1" applyFill="1" applyBorder="1" applyAlignment="1">
      <alignment vertical="center" shrinkToFit="1"/>
    </xf>
    <xf numFmtId="9" fontId="74" fillId="35" borderId="75" xfId="351" applyFont="1" applyFill="1" applyBorder="1" applyAlignment="1">
      <alignment horizontal="center" shrinkToFit="1"/>
    </xf>
    <xf numFmtId="9" fontId="74" fillId="0" borderId="75" xfId="351" applyFont="1" applyFill="1" applyBorder="1" applyAlignment="1">
      <alignment horizontal="right" shrinkToFit="1"/>
    </xf>
    <xf numFmtId="9" fontId="82" fillId="0" borderId="11" xfId="351" applyNumberFormat="1" applyFont="1" applyFill="1" applyBorder="1" applyAlignment="1"/>
    <xf numFmtId="0" fontId="82" fillId="0" borderId="36" xfId="0" applyFont="1" applyBorder="1" applyAlignment="1"/>
    <xf numFmtId="43" fontId="74" fillId="27" borderId="0" xfId="309" applyFont="1" applyFill="1" applyBorder="1" applyAlignment="1">
      <alignment horizontal="center" vertical="center" shrinkToFit="1"/>
    </xf>
    <xf numFmtId="169" fontId="74" fillId="27" borderId="0" xfId="309" applyNumberFormat="1" applyFont="1" applyFill="1" applyBorder="1" applyAlignment="1">
      <alignment vertical="center" shrinkToFit="1"/>
    </xf>
    <xf numFmtId="43" fontId="82" fillId="0" borderId="11" xfId="1692" quotePrefix="1" applyFont="1" applyFill="1" applyBorder="1" applyAlignment="1">
      <alignment horizontal="left" vertical="center" wrapText="1"/>
    </xf>
    <xf numFmtId="43" fontId="84" fillId="0" borderId="11" xfId="1692" applyFont="1" applyFill="1" applyBorder="1" applyAlignment="1">
      <alignment horizontal="center" vertical="center" wrapText="1"/>
    </xf>
    <xf numFmtId="9" fontId="84" fillId="0" borderId="11" xfId="1727" applyFont="1" applyFill="1" applyBorder="1" applyAlignment="1">
      <alignment horizontal="center" vertical="center" wrapText="1"/>
    </xf>
    <xf numFmtId="43" fontId="82" fillId="0" borderId="24" xfId="1692" applyFont="1" applyFill="1" applyBorder="1" applyAlignment="1">
      <alignment horizontal="left" vertical="center" wrapText="1"/>
    </xf>
    <xf numFmtId="43" fontId="84" fillId="0" borderId="24" xfId="1692" applyFont="1" applyFill="1" applyBorder="1" applyAlignment="1">
      <alignment horizontal="center" vertical="center" wrapText="1"/>
    </xf>
    <xf numFmtId="9" fontId="84" fillId="0" borderId="24" xfId="1727" applyFont="1" applyFill="1" applyBorder="1" applyAlignment="1">
      <alignment horizontal="center" vertical="center" wrapText="1"/>
    </xf>
    <xf numFmtId="43" fontId="82" fillId="0" borderId="0" xfId="1692" applyFont="1" applyFill="1" applyBorder="1" applyAlignment="1">
      <alignment horizontal="left" vertical="center" wrapText="1"/>
    </xf>
    <xf numFmtId="43" fontId="84" fillId="0" borderId="0" xfId="1692" applyFont="1" applyFill="1" applyBorder="1" applyAlignment="1">
      <alignment horizontal="center" vertical="center" wrapText="1"/>
    </xf>
    <xf numFmtId="9" fontId="84" fillId="0" borderId="0" xfId="1727" applyFont="1" applyFill="1" applyBorder="1" applyAlignment="1">
      <alignment horizontal="center" vertical="center" wrapText="1"/>
    </xf>
    <xf numFmtId="3" fontId="82" fillId="0" borderId="0" xfId="0" applyNumberFormat="1" applyFont="1" applyFill="1" applyBorder="1" applyAlignment="1"/>
    <xf numFmtId="169" fontId="82" fillId="0" borderId="0" xfId="1823" applyNumberFormat="1" applyFont="1" applyFill="1" applyBorder="1" applyAlignment="1">
      <alignment horizontal="right" vertical="center" wrapText="1"/>
    </xf>
    <xf numFmtId="169" fontId="82" fillId="0" borderId="0" xfId="1823" applyNumberFormat="1" applyFont="1" applyFill="1" applyBorder="1" applyAlignment="1">
      <alignment horizontal="center" vertical="center"/>
    </xf>
    <xf numFmtId="0" fontId="75" fillId="0" borderId="0" xfId="0" applyFont="1" applyFill="1" applyBorder="1"/>
    <xf numFmtId="9" fontId="82" fillId="0" borderId="0" xfId="1838" applyFont="1" applyFill="1" applyBorder="1" applyAlignment="1"/>
    <xf numFmtId="9" fontId="84" fillId="0" borderId="0" xfId="1838" applyFont="1" applyFill="1" applyBorder="1" applyAlignment="1"/>
    <xf numFmtId="9" fontId="84" fillId="0" borderId="54" xfId="1838" applyFont="1" applyFill="1" applyBorder="1" applyAlignment="1">
      <alignment horizontal="center" vertical="center" wrapText="1"/>
    </xf>
    <xf numFmtId="0" fontId="84" fillId="0" borderId="54" xfId="0" applyFont="1" applyFill="1" applyBorder="1" applyAlignment="1">
      <alignment horizontal="left" vertical="center" wrapText="1"/>
    </xf>
    <xf numFmtId="4" fontId="82" fillId="0" borderId="0" xfId="470" applyNumberFormat="1" applyFont="1" applyFill="1"/>
    <xf numFmtId="4" fontId="76" fillId="0" borderId="0" xfId="470" applyNumberFormat="1" applyFont="1" applyFill="1"/>
    <xf numFmtId="0" fontId="84" fillId="0" borderId="0" xfId="470" applyFont="1" applyFill="1" applyBorder="1" applyAlignment="1"/>
    <xf numFmtId="0" fontId="84" fillId="0" borderId="54" xfId="470" applyFont="1" applyFill="1" applyBorder="1" applyAlignment="1">
      <alignment horizontal="center"/>
    </xf>
    <xf numFmtId="0" fontId="82" fillId="0" borderId="0" xfId="470" applyFont="1" applyFill="1" applyBorder="1" applyAlignment="1"/>
    <xf numFmtId="4" fontId="103" fillId="0" borderId="0" xfId="470" applyNumberFormat="1" applyFont="1" applyFill="1" applyBorder="1" applyAlignment="1">
      <alignment horizontal="left" wrapText="1"/>
    </xf>
    <xf numFmtId="4" fontId="82" fillId="0" borderId="0" xfId="470" applyNumberFormat="1" applyFont="1" applyFill="1" applyBorder="1" applyAlignment="1">
      <alignment horizontal="left" wrapText="1"/>
    </xf>
    <xf numFmtId="0" fontId="84" fillId="0" borderId="0" xfId="470" applyFont="1" applyFill="1" applyBorder="1" applyAlignment="1">
      <alignment vertical="center" wrapText="1"/>
    </xf>
    <xf numFmtId="169" fontId="84" fillId="0" borderId="0" xfId="470" applyNumberFormat="1" applyFont="1" applyFill="1" applyBorder="1" applyAlignment="1"/>
    <xf numFmtId="0" fontId="84" fillId="0" borderId="0" xfId="470" applyFont="1" applyFill="1" applyBorder="1" applyAlignment="1">
      <alignment horizontal="center"/>
    </xf>
    <xf numFmtId="169" fontId="84" fillId="0" borderId="54" xfId="470" applyNumberFormat="1" applyFont="1" applyFill="1" applyBorder="1" applyAlignment="1"/>
    <xf numFmtId="0" fontId="88" fillId="0" borderId="0" xfId="0" applyFont="1" applyFill="1"/>
    <xf numFmtId="43" fontId="84" fillId="0" borderId="42" xfId="1692" applyFont="1" applyFill="1" applyBorder="1" applyAlignment="1">
      <alignment horizontal="center" vertical="center" wrapText="1"/>
    </xf>
    <xf numFmtId="9" fontId="84" fillId="0" borderId="42" xfId="1727" applyFont="1" applyFill="1" applyBorder="1" applyAlignment="1">
      <alignment horizontal="center" vertical="center" wrapText="1"/>
    </xf>
    <xf numFmtId="9" fontId="84" fillId="0" borderId="0" xfId="1727" applyFont="1" applyFill="1" applyBorder="1" applyAlignment="1">
      <alignment horizontal="center" vertical="center"/>
    </xf>
    <xf numFmtId="43" fontId="84" fillId="0" borderId="42" xfId="1692" applyFont="1" applyFill="1" applyBorder="1" applyAlignment="1">
      <alignment horizontal="left" vertical="center" wrapText="1"/>
    </xf>
    <xf numFmtId="3" fontId="84" fillId="0" borderId="0" xfId="0" applyNumberFormat="1" applyFont="1" applyFill="1" applyBorder="1" applyAlignment="1"/>
    <xf numFmtId="0" fontId="84" fillId="0" borderId="54" xfId="0" applyFont="1" applyFill="1" applyBorder="1" applyAlignment="1">
      <alignment horizontal="left"/>
    </xf>
    <xf numFmtId="4" fontId="84" fillId="0" borderId="54" xfId="0" applyNumberFormat="1" applyFont="1" applyFill="1" applyBorder="1" applyAlignment="1">
      <alignment horizontal="right" vertical="center"/>
    </xf>
    <xf numFmtId="0" fontId="82" fillId="0" borderId="54" xfId="0" applyFont="1" applyFill="1" applyBorder="1" applyAlignment="1">
      <alignment vertical="center"/>
    </xf>
    <xf numFmtId="0" fontId="82" fillId="0" borderId="54" xfId="0" applyFont="1" applyFill="1" applyBorder="1" applyAlignment="1">
      <alignment horizontal="left"/>
    </xf>
    <xf numFmtId="43" fontId="84" fillId="0" borderId="54" xfId="0" applyNumberFormat="1" applyFont="1" applyFill="1" applyBorder="1" applyAlignment="1">
      <alignment horizontal="left" vertical="center"/>
    </xf>
    <xf numFmtId="165" fontId="82" fillId="0" borderId="54" xfId="0" applyNumberFormat="1" applyFont="1" applyFill="1" applyBorder="1" applyAlignment="1">
      <alignment vertical="center"/>
    </xf>
    <xf numFmtId="9" fontId="85" fillId="38" borderId="54" xfId="0" applyNumberFormat="1" applyFont="1" applyFill="1" applyBorder="1" applyAlignment="1">
      <alignment horizontal="center" vertical="center"/>
    </xf>
    <xf numFmtId="3" fontId="85" fillId="38" borderId="54" xfId="0" applyNumberFormat="1" applyFont="1" applyFill="1" applyBorder="1" applyAlignment="1">
      <alignment horizontal="center" vertical="center"/>
    </xf>
    <xf numFmtId="1" fontId="88" fillId="37" borderId="46" xfId="0" applyNumberFormat="1" applyFont="1" applyFill="1" applyBorder="1" applyAlignment="1">
      <alignment horizontal="center" vertical="center"/>
    </xf>
    <xf numFmtId="0" fontId="85" fillId="38" borderId="54" xfId="0" applyFont="1" applyFill="1" applyBorder="1" applyAlignment="1">
      <alignment horizontal="center" vertical="center"/>
    </xf>
    <xf numFmtId="0" fontId="85" fillId="38" borderId="54" xfId="0" applyFont="1" applyFill="1" applyBorder="1" applyAlignment="1">
      <alignment horizontal="right" vertical="center"/>
    </xf>
    <xf numFmtId="3" fontId="85" fillId="0" borderId="0" xfId="0" applyNumberFormat="1" applyFont="1" applyFill="1" applyBorder="1" applyAlignment="1">
      <alignment horizontal="right" vertical="center"/>
    </xf>
    <xf numFmtId="0" fontId="85" fillId="0" borderId="0" xfId="0" applyFont="1" applyFill="1" applyBorder="1" applyAlignment="1">
      <alignment horizontal="right" vertical="center"/>
    </xf>
    <xf numFmtId="1" fontId="85" fillId="0" borderId="0" xfId="1839" applyNumberFormat="1" applyFont="1" applyFill="1" applyBorder="1" applyAlignment="1">
      <alignment horizontal="center" vertical="center"/>
    </xf>
    <xf numFmtId="169" fontId="85" fillId="0" borderId="0" xfId="1691" applyNumberFormat="1" applyFont="1" applyFill="1" applyBorder="1" applyAlignment="1">
      <alignment horizontal="right" vertical="center"/>
    </xf>
    <xf numFmtId="9" fontId="85" fillId="0" borderId="0" xfId="0" applyNumberFormat="1" applyFont="1" applyFill="1" applyBorder="1" applyAlignment="1">
      <alignment horizontal="center" vertical="center"/>
    </xf>
    <xf numFmtId="3" fontId="88" fillId="0" borderId="0" xfId="0" applyNumberFormat="1" applyFont="1" applyFill="1" applyBorder="1" applyAlignment="1">
      <alignment horizontal="center" vertical="center"/>
    </xf>
    <xf numFmtId="4" fontId="88" fillId="0" borderId="0" xfId="1839" applyNumberFormat="1" applyFont="1" applyFill="1" applyBorder="1" applyAlignment="1">
      <alignment horizontal="right" vertical="center"/>
    </xf>
    <xf numFmtId="169" fontId="110" fillId="0" borderId="54" xfId="309" applyNumberFormat="1" applyFont="1" applyBorder="1" applyAlignment="1"/>
    <xf numFmtId="3" fontId="82" fillId="0" borderId="0" xfId="0" applyNumberFormat="1" applyFont="1" applyBorder="1"/>
    <xf numFmtId="9" fontId="74" fillId="35" borderId="8" xfId="351" applyNumberFormat="1" applyFont="1" applyFill="1" applyBorder="1" applyAlignment="1">
      <alignment shrinkToFit="1"/>
    </xf>
    <xf numFmtId="9" fontId="75" fillId="23" borderId="0" xfId="353" applyNumberFormat="1" applyFont="1" applyFill="1" applyBorder="1"/>
    <xf numFmtId="43" fontId="75" fillId="0" borderId="11" xfId="309" applyFont="1" applyFill="1" applyBorder="1" applyAlignment="1">
      <alignment shrinkToFit="1"/>
    </xf>
    <xf numFmtId="169" fontId="82" fillId="0" borderId="0" xfId="309" applyNumberFormat="1" applyFont="1"/>
    <xf numFmtId="4" fontId="75" fillId="36" borderId="0" xfId="344" applyNumberFormat="1" applyFont="1" applyFill="1"/>
    <xf numFmtId="164" fontId="79" fillId="36" borderId="0" xfId="353" applyNumberFormat="1" applyFont="1" applyFill="1"/>
    <xf numFmtId="164" fontId="80" fillId="36" borderId="0" xfId="353" applyNumberFormat="1" applyFont="1" applyFill="1"/>
    <xf numFmtId="169" fontId="75" fillId="0" borderId="0" xfId="309" applyNumberFormat="1" applyFont="1" applyAlignment="1">
      <alignment horizontal="center" vertical="center"/>
    </xf>
    <xf numFmtId="169" fontId="74" fillId="0" borderId="0" xfId="309" applyNumberFormat="1" applyFont="1" applyFill="1"/>
    <xf numFmtId="169" fontId="75" fillId="27" borderId="0" xfId="309" applyNumberFormat="1" applyFont="1" applyFill="1"/>
    <xf numFmtId="169" fontId="74" fillId="27" borderId="0" xfId="309" applyNumberFormat="1" applyFont="1" applyFill="1"/>
    <xf numFmtId="169" fontId="74" fillId="27" borderId="0" xfId="309" applyNumberFormat="1" applyFont="1" applyFill="1" applyAlignment="1"/>
    <xf numFmtId="0" fontId="82" fillId="0" borderId="0" xfId="0" applyFont="1" applyFill="1" applyBorder="1" applyAlignment="1">
      <alignment vertical="center"/>
    </xf>
    <xf numFmtId="169" fontId="84" fillId="0" borderId="0" xfId="1837" applyNumberFormat="1" applyFont="1" applyFill="1" applyBorder="1" applyAlignment="1">
      <alignment horizontal="right" shrinkToFit="1"/>
    </xf>
    <xf numFmtId="169" fontId="84" fillId="0" borderId="0" xfId="1837" applyNumberFormat="1" applyFont="1" applyFill="1" applyBorder="1" applyAlignment="1"/>
    <xf numFmtId="0" fontId="84" fillId="0" borderId="75" xfId="1005" applyFont="1" applyFill="1" applyBorder="1" applyAlignment="1"/>
    <xf numFmtId="170" fontId="84" fillId="0" borderId="75" xfId="1005" applyNumberFormat="1" applyFont="1" applyFill="1" applyBorder="1" applyAlignment="1">
      <alignment horizontal="center"/>
    </xf>
    <xf numFmtId="10" fontId="84" fillId="0" borderId="75" xfId="1005" applyNumberFormat="1" applyFont="1" applyFill="1" applyBorder="1" applyAlignment="1">
      <alignment horizontal="center"/>
    </xf>
    <xf numFmtId="0" fontId="85" fillId="0" borderId="0" xfId="0" applyFont="1" applyFill="1" applyBorder="1" applyAlignment="1">
      <alignment horizontal="center" vertical="center"/>
    </xf>
    <xf numFmtId="0" fontId="89" fillId="0" borderId="0" xfId="0" applyFont="1" applyFill="1" applyAlignment="1">
      <alignment horizontal="left" vertical="center"/>
    </xf>
    <xf numFmtId="0" fontId="89" fillId="0" borderId="0" xfId="0" applyFont="1" applyAlignment="1">
      <alignment horizontal="left" vertical="center"/>
    </xf>
    <xf numFmtId="169" fontId="82" fillId="0" borderId="0" xfId="309" applyNumberFormat="1" applyFont="1" applyFill="1"/>
    <xf numFmtId="43" fontId="84" fillId="0" borderId="0" xfId="1962" applyNumberFormat="1" applyFont="1" applyFill="1" applyBorder="1" applyAlignment="1"/>
    <xf numFmtId="0" fontId="103" fillId="0" borderId="11" xfId="470" quotePrefix="1" applyFont="1" applyFill="1" applyBorder="1" applyAlignment="1">
      <alignment wrapText="1"/>
    </xf>
    <xf numFmtId="0" fontId="84" fillId="0" borderId="22" xfId="470" quotePrefix="1" applyFont="1" applyFill="1" applyBorder="1" applyAlignment="1">
      <alignment horizontal="center" vertical="center"/>
    </xf>
    <xf numFmtId="0" fontId="84" fillId="0" borderId="22" xfId="470" quotePrefix="1" applyFont="1" applyFill="1" applyBorder="1" applyAlignment="1">
      <alignment horizontal="center" vertical="center" wrapText="1"/>
    </xf>
    <xf numFmtId="169" fontId="84" fillId="0" borderId="22" xfId="470" applyNumberFormat="1" applyFont="1" applyFill="1" applyBorder="1" applyAlignment="1"/>
    <xf numFmtId="169" fontId="82" fillId="0" borderId="22" xfId="470" quotePrefix="1" applyNumberFormat="1" applyFont="1" applyFill="1" applyBorder="1" applyAlignment="1">
      <alignment horizontal="center"/>
    </xf>
    <xf numFmtId="0" fontId="106" fillId="0" borderId="11" xfId="470" quotePrefix="1" applyFont="1" applyFill="1" applyBorder="1" applyAlignment="1">
      <alignment horizontal="left" wrapText="1"/>
    </xf>
    <xf numFmtId="169" fontId="103" fillId="0" borderId="11" xfId="470" applyNumberFormat="1" applyFont="1" applyFill="1" applyBorder="1" applyAlignment="1">
      <alignment horizontal="center"/>
    </xf>
    <xf numFmtId="169" fontId="82" fillId="0" borderId="11" xfId="470" applyNumberFormat="1" applyFont="1" applyFill="1" applyBorder="1" applyAlignment="1"/>
    <xf numFmtId="169" fontId="103" fillId="0" borderId="11" xfId="470" applyNumberFormat="1" applyFont="1" applyFill="1" applyBorder="1" applyAlignment="1"/>
    <xf numFmtId="169" fontId="103" fillId="0" borderId="11" xfId="470" quotePrefix="1" applyNumberFormat="1" applyFont="1" applyFill="1" applyBorder="1" applyAlignment="1">
      <alignment horizontal="center"/>
    </xf>
    <xf numFmtId="169" fontId="84" fillId="0" borderId="11" xfId="470" applyNumberFormat="1" applyFont="1" applyFill="1" applyBorder="1" applyAlignment="1"/>
    <xf numFmtId="169" fontId="82" fillId="0" borderId="11" xfId="470" quotePrefix="1" applyNumberFormat="1" applyFont="1" applyFill="1" applyBorder="1" applyAlignment="1">
      <alignment horizontal="center"/>
    </xf>
    <xf numFmtId="0" fontId="103" fillId="0" borderId="11" xfId="470" quotePrefix="1" applyFont="1" applyFill="1" applyBorder="1" applyAlignment="1"/>
    <xf numFmtId="0" fontId="103" fillId="0" borderId="24" xfId="470" quotePrefix="1" applyFont="1" applyFill="1" applyBorder="1" applyAlignment="1"/>
    <xf numFmtId="169" fontId="103" fillId="0" borderId="24" xfId="470" applyNumberFormat="1" applyFont="1" applyFill="1" applyBorder="1" applyAlignment="1">
      <alignment horizontal="center"/>
    </xf>
    <xf numFmtId="0" fontId="84" fillId="0" borderId="24" xfId="470" quotePrefix="1" applyFont="1" applyFill="1" applyBorder="1" applyAlignment="1"/>
    <xf numFmtId="169" fontId="84" fillId="0" borderId="24" xfId="470" applyNumberFormat="1" applyFont="1" applyFill="1" applyBorder="1" applyAlignment="1"/>
    <xf numFmtId="169" fontId="82" fillId="0" borderId="24" xfId="470" quotePrefix="1" applyNumberFormat="1" applyFont="1" applyFill="1" applyBorder="1" applyAlignment="1">
      <alignment horizontal="center"/>
    </xf>
    <xf numFmtId="169" fontId="103" fillId="0" borderId="24" xfId="470" quotePrefix="1" applyNumberFormat="1" applyFont="1" applyFill="1" applyBorder="1" applyAlignment="1">
      <alignment horizontal="center"/>
    </xf>
    <xf numFmtId="0" fontId="84" fillId="0" borderId="22" xfId="470" quotePrefix="1" applyFont="1" applyFill="1" applyBorder="1" applyAlignment="1">
      <alignment wrapText="1"/>
    </xf>
    <xf numFmtId="169" fontId="84" fillId="0" borderId="22" xfId="470" applyNumberFormat="1" applyFont="1" applyFill="1" applyBorder="1" applyAlignment="1">
      <alignment horizontal="center"/>
    </xf>
    <xf numFmtId="0" fontId="85" fillId="0" borderId="42" xfId="470" quotePrefix="1" applyFont="1" applyFill="1" applyBorder="1" applyAlignment="1">
      <alignment wrapText="1"/>
    </xf>
    <xf numFmtId="169" fontId="84" fillId="0" borderId="42" xfId="1964" quotePrefix="1" applyNumberFormat="1" applyFont="1" applyFill="1" applyBorder="1" applyAlignment="1"/>
    <xf numFmtId="169" fontId="103" fillId="0" borderId="42" xfId="470" applyNumberFormat="1" applyFont="1" applyFill="1" applyBorder="1" applyAlignment="1"/>
    <xf numFmtId="0" fontId="106" fillId="0" borderId="11" xfId="470" quotePrefix="1" applyFont="1" applyFill="1" applyBorder="1" applyAlignment="1"/>
    <xf numFmtId="0" fontId="106" fillId="0" borderId="11" xfId="470" quotePrefix="1" applyFont="1" applyFill="1" applyBorder="1" applyAlignment="1">
      <alignment wrapText="1"/>
    </xf>
    <xf numFmtId="0" fontId="106" fillId="0" borderId="24" xfId="470" quotePrefix="1" applyFont="1" applyFill="1" applyBorder="1" applyAlignment="1">
      <alignment wrapText="1"/>
    </xf>
    <xf numFmtId="0" fontId="106" fillId="0" borderId="11" xfId="470" quotePrefix="1" applyFont="1" applyFill="1" applyBorder="1" applyAlignment="1">
      <alignment vertical="top" wrapText="1"/>
    </xf>
    <xf numFmtId="169" fontId="103" fillId="0" borderId="29" xfId="470" applyNumberFormat="1" applyFont="1" applyFill="1" applyBorder="1" applyAlignment="1"/>
    <xf numFmtId="169" fontId="84" fillId="0" borderId="54" xfId="1964" applyNumberFormat="1" applyFont="1" applyFill="1" applyBorder="1" applyAlignment="1">
      <alignment horizontal="center"/>
    </xf>
    <xf numFmtId="169" fontId="84" fillId="0" borderId="54" xfId="1964" applyNumberFormat="1" applyFont="1" applyFill="1" applyBorder="1" applyAlignment="1"/>
    <xf numFmtId="169" fontId="75" fillId="0" borderId="54" xfId="1964" quotePrefix="1" applyNumberFormat="1" applyFont="1" applyFill="1" applyBorder="1" applyAlignment="1">
      <alignment horizontal="center"/>
    </xf>
    <xf numFmtId="0" fontId="75" fillId="0" borderId="54" xfId="470" applyFont="1" applyFill="1" applyBorder="1" applyAlignment="1">
      <alignment horizontal="center"/>
    </xf>
    <xf numFmtId="0" fontId="75" fillId="0" borderId="54" xfId="470" quotePrefix="1" applyFont="1" applyFill="1" applyBorder="1" applyAlignment="1">
      <alignment horizontal="center"/>
    </xf>
    <xf numFmtId="169" fontId="75" fillId="0" borderId="54" xfId="470" applyNumberFormat="1" applyFont="1" applyFill="1" applyBorder="1" applyAlignment="1">
      <alignment horizontal="center"/>
    </xf>
    <xf numFmtId="169" fontId="75" fillId="0" borderId="54" xfId="470" quotePrefix="1" applyNumberFormat="1" applyFont="1" applyFill="1" applyBorder="1" applyAlignment="1">
      <alignment horizontal="center"/>
    </xf>
    <xf numFmtId="4" fontId="75" fillId="0" borderId="54" xfId="470" quotePrefix="1" applyNumberFormat="1" applyFont="1" applyFill="1" applyBorder="1" applyAlignment="1">
      <alignment horizontal="center" wrapText="1"/>
    </xf>
    <xf numFmtId="43" fontId="74" fillId="0" borderId="0" xfId="1962" applyNumberFormat="1" applyFont="1" applyFill="1" applyBorder="1" applyAlignment="1"/>
    <xf numFmtId="4" fontId="75" fillId="0" borderId="0" xfId="470" applyNumberFormat="1" applyFont="1" applyFill="1" applyBorder="1" applyAlignment="1">
      <alignment horizontal="left" wrapText="1"/>
    </xf>
    <xf numFmtId="4" fontId="74" fillId="0" borderId="0" xfId="470" applyNumberFormat="1" applyFont="1" applyFill="1"/>
    <xf numFmtId="4" fontId="75" fillId="0" borderId="0" xfId="470" applyNumberFormat="1" applyFont="1" applyFill="1"/>
    <xf numFmtId="0" fontId="91" fillId="0" borderId="0" xfId="470" applyFont="1" applyFill="1" applyBorder="1" applyAlignment="1">
      <alignment horizontal="left"/>
    </xf>
    <xf numFmtId="169" fontId="82" fillId="0" borderId="0" xfId="1964" applyNumberFormat="1" applyFont="1" applyFill="1" applyBorder="1" applyAlignment="1">
      <alignment horizontal="center" wrapText="1"/>
    </xf>
    <xf numFmtId="169" fontId="82" fillId="0" borderId="0" xfId="470" applyNumberFormat="1" applyFont="1" applyFill="1" applyBorder="1" applyAlignment="1"/>
    <xf numFmtId="43" fontId="82" fillId="0" borderId="0" xfId="1962" applyFont="1" applyFill="1" applyBorder="1" applyAlignment="1"/>
    <xf numFmtId="0" fontId="84" fillId="0" borderId="91" xfId="470" applyFont="1" applyFill="1" applyBorder="1" applyAlignment="1">
      <alignment wrapText="1"/>
    </xf>
    <xf numFmtId="169" fontId="84" fillId="0" borderId="91" xfId="1964" applyNumberFormat="1" applyFont="1" applyFill="1" applyBorder="1" applyAlignment="1">
      <alignment horizontal="center"/>
    </xf>
    <xf numFmtId="0" fontId="82" fillId="0" borderId="0" xfId="470" applyFont="1" applyFill="1" applyBorder="1" applyAlignment="1">
      <alignment horizontal="left"/>
    </xf>
    <xf numFmtId="0" fontId="84" fillId="0" borderId="0" xfId="470" quotePrefix="1" applyFont="1" applyFill="1" applyBorder="1" applyAlignment="1">
      <alignment horizontal="left"/>
    </xf>
    <xf numFmtId="0" fontId="84" fillId="0" borderId="86" xfId="470" applyFont="1" applyFill="1" applyBorder="1" applyAlignment="1">
      <alignment wrapText="1"/>
    </xf>
    <xf numFmtId="169" fontId="84" fillId="0" borderId="86" xfId="470" applyNumberFormat="1" applyFont="1" applyFill="1" applyBorder="1" applyAlignment="1">
      <alignment horizontal="center"/>
    </xf>
    <xf numFmtId="0" fontId="82" fillId="0" borderId="0" xfId="470" quotePrefix="1" applyFont="1" applyFill="1" applyBorder="1" applyAlignment="1"/>
    <xf numFmtId="169" fontId="82" fillId="0" borderId="0" xfId="470" applyNumberFormat="1" applyFont="1" applyFill="1" applyBorder="1" applyAlignment="1">
      <alignment horizontal="center"/>
    </xf>
    <xf numFmtId="1" fontId="84" fillId="0" borderId="54" xfId="470" applyNumberFormat="1" applyFont="1" applyFill="1" applyBorder="1" applyAlignment="1">
      <alignment horizontal="center" vertical="center" wrapText="1"/>
    </xf>
    <xf numFmtId="0" fontId="84" fillId="0" borderId="0" xfId="470" applyFont="1" applyFill="1" applyBorder="1" applyAlignment="1">
      <alignment wrapText="1"/>
    </xf>
    <xf numFmtId="169" fontId="84" fillId="0" borderId="0" xfId="470" applyNumberFormat="1" applyFont="1" applyFill="1" applyBorder="1" applyAlignment="1">
      <alignment horizontal="center"/>
    </xf>
    <xf numFmtId="4" fontId="11" fillId="0" borderId="0" xfId="0" applyNumberFormat="1" applyFont="1" applyFill="1"/>
    <xf numFmtId="43" fontId="84" fillId="0" borderId="75" xfId="1005" applyNumberFormat="1" applyFont="1" applyFill="1" applyBorder="1" applyAlignment="1">
      <alignment horizontal="center"/>
    </xf>
    <xf numFmtId="1" fontId="85" fillId="37" borderId="73" xfId="0" applyNumberFormat="1" applyFont="1" applyFill="1" applyBorder="1" applyAlignment="1">
      <alignment horizontal="center" vertical="center"/>
    </xf>
    <xf numFmtId="4" fontId="85" fillId="37" borderId="73" xfId="0" applyNumberFormat="1" applyFont="1" applyFill="1" applyBorder="1" applyAlignment="1">
      <alignment vertical="center"/>
    </xf>
    <xf numFmtId="1" fontId="88" fillId="37" borderId="73" xfId="0" applyNumberFormat="1" applyFont="1" applyFill="1" applyBorder="1" applyAlignment="1">
      <alignment horizontal="center" vertical="center"/>
    </xf>
    <xf numFmtId="1" fontId="88" fillId="37" borderId="38" xfId="0" applyNumberFormat="1" applyFont="1" applyFill="1" applyBorder="1" applyAlignment="1">
      <alignment horizontal="center" vertical="center"/>
    </xf>
    <xf numFmtId="1" fontId="85" fillId="37" borderId="73" xfId="0" applyNumberFormat="1" applyFont="1" applyFill="1" applyBorder="1" applyAlignment="1">
      <alignment horizontal="left" vertical="center"/>
    </xf>
    <xf numFmtId="3" fontId="88" fillId="37" borderId="52" xfId="0" applyNumberFormat="1" applyFont="1" applyFill="1" applyBorder="1" applyAlignment="1">
      <alignment vertical="center"/>
    </xf>
    <xf numFmtId="3" fontId="88" fillId="37" borderId="73" xfId="0" applyNumberFormat="1" applyFont="1" applyFill="1" applyBorder="1" applyAlignment="1">
      <alignment vertical="center"/>
    </xf>
    <xf numFmtId="0" fontId="74" fillId="37" borderId="73" xfId="0" quotePrefix="1" applyFont="1" applyFill="1" applyBorder="1" applyAlignment="1">
      <alignment horizontal="left" vertical="center"/>
    </xf>
    <xf numFmtId="1" fontId="88" fillId="37" borderId="51" xfId="0" applyNumberFormat="1" applyFont="1" applyFill="1" applyBorder="1" applyAlignment="1">
      <alignment horizontal="center" vertical="center"/>
    </xf>
    <xf numFmtId="9" fontId="88" fillId="37" borderId="52" xfId="0" applyNumberFormat="1" applyFont="1" applyFill="1" applyBorder="1" applyAlignment="1">
      <alignment horizontal="right" vertical="center"/>
    </xf>
    <xf numFmtId="1" fontId="85" fillId="38" borderId="54" xfId="0" applyNumberFormat="1" applyFont="1" applyFill="1" applyBorder="1" applyAlignment="1">
      <alignment horizontal="right" vertical="center"/>
    </xf>
    <xf numFmtId="1" fontId="85" fillId="38" borderId="54" xfId="0" applyNumberFormat="1" applyFont="1" applyFill="1" applyBorder="1" applyAlignment="1">
      <alignment horizontal="center" vertical="center"/>
    </xf>
    <xf numFmtId="1" fontId="85" fillId="37" borderId="74" xfId="0" applyNumberFormat="1" applyFont="1" applyFill="1" applyBorder="1" applyAlignment="1">
      <alignment horizontal="left" vertical="center"/>
    </xf>
    <xf numFmtId="1" fontId="88" fillId="38" borderId="54" xfId="0" applyNumberFormat="1" applyFont="1" applyFill="1" applyBorder="1" applyAlignment="1">
      <alignment horizontal="center" vertical="center"/>
    </xf>
    <xf numFmtId="1" fontId="88" fillId="37" borderId="0" xfId="0" applyNumberFormat="1" applyFont="1" applyFill="1"/>
    <xf numFmtId="1" fontId="88" fillId="37" borderId="0" xfId="0" applyNumberFormat="1" applyFont="1" applyFill="1" applyAlignment="1">
      <alignment horizontal="center"/>
    </xf>
    <xf numFmtId="0" fontId="82" fillId="0" borderId="0" xfId="0" applyFont="1"/>
    <xf numFmtId="0" fontId="85" fillId="0" borderId="4" xfId="0" applyFont="1" applyBorder="1" applyAlignment="1">
      <alignment horizontal="center" vertical="center"/>
    </xf>
    <xf numFmtId="0" fontId="85" fillId="0" borderId="68" xfId="0" applyFont="1" applyBorder="1" applyAlignment="1">
      <alignment horizontal="center" vertical="center" wrapText="1"/>
    </xf>
    <xf numFmtId="9" fontId="74" fillId="0" borderId="0" xfId="351" applyFont="1" applyFill="1" applyAlignment="1"/>
    <xf numFmtId="9" fontId="75" fillId="35" borderId="11" xfId="351" applyFont="1" applyFill="1" applyBorder="1" applyAlignment="1"/>
    <xf numFmtId="9" fontId="75" fillId="35" borderId="11" xfId="351" applyFont="1" applyFill="1" applyBorder="1" applyAlignment="1">
      <alignment horizontal="right"/>
    </xf>
    <xf numFmtId="43" fontId="75" fillId="0" borderId="11" xfId="309" applyNumberFormat="1" applyFont="1" applyFill="1" applyBorder="1"/>
    <xf numFmtId="4" fontId="79" fillId="23" borderId="11" xfId="344" quotePrefix="1" applyNumberFormat="1" applyFont="1" applyFill="1" applyBorder="1" applyAlignment="1">
      <alignment horizontal="left" shrinkToFit="1"/>
    </xf>
    <xf numFmtId="169" fontId="79" fillId="35" borderId="11" xfId="309" applyNumberFormat="1" applyFont="1" applyFill="1" applyBorder="1" applyAlignment="1">
      <alignment shrinkToFit="1"/>
    </xf>
    <xf numFmtId="169" fontId="79" fillId="0" borderId="11" xfId="309" applyNumberFormat="1" applyFont="1" applyFill="1" applyBorder="1" applyAlignment="1">
      <alignment shrinkToFit="1"/>
    </xf>
    <xf numFmtId="169" fontId="80" fillId="33" borderId="11" xfId="309" applyNumberFormat="1" applyFont="1" applyFill="1" applyBorder="1" applyAlignment="1">
      <alignment shrinkToFit="1"/>
    </xf>
    <xf numFmtId="172" fontId="79" fillId="35" borderId="11" xfId="309" applyNumberFormat="1" applyFont="1" applyFill="1" applyBorder="1" applyAlignment="1">
      <alignment shrinkToFit="1"/>
    </xf>
    <xf numFmtId="43" fontId="79" fillId="35" borderId="11" xfId="309" applyNumberFormat="1" applyFont="1" applyFill="1" applyBorder="1" applyAlignment="1">
      <alignment shrinkToFit="1"/>
    </xf>
    <xf numFmtId="172" fontId="79" fillId="0" borderId="11" xfId="309" applyNumberFormat="1" applyFont="1" applyFill="1" applyBorder="1" applyAlignment="1">
      <alignment horizontal="center" shrinkToFit="1"/>
    </xf>
    <xf numFmtId="9" fontId="79" fillId="0" borderId="11" xfId="351" applyFont="1" applyFill="1" applyBorder="1" applyAlignment="1">
      <alignment shrinkToFit="1"/>
    </xf>
    <xf numFmtId="169" fontId="79" fillId="0" borderId="11" xfId="309" applyNumberFormat="1" applyFont="1" applyBorder="1" applyAlignment="1"/>
    <xf numFmtId="0" fontId="79" fillId="0" borderId="0" xfId="0" applyFont="1"/>
    <xf numFmtId="43" fontId="79" fillId="0" borderId="11" xfId="309" applyNumberFormat="1" applyFont="1" applyFill="1" applyBorder="1"/>
    <xf numFmtId="169" fontId="79" fillId="0" borderId="11" xfId="309" applyNumberFormat="1" applyFont="1" applyFill="1" applyBorder="1"/>
    <xf numFmtId="169" fontId="79" fillId="0" borderId="0" xfId="309" applyNumberFormat="1" applyFont="1"/>
    <xf numFmtId="4" fontId="79" fillId="0" borderId="11" xfId="344" quotePrefix="1" applyNumberFormat="1" applyFont="1" applyFill="1" applyBorder="1" applyAlignment="1">
      <alignment horizontal="left" shrinkToFit="1"/>
    </xf>
    <xf numFmtId="43" fontId="79" fillId="0" borderId="11" xfId="309" applyNumberFormat="1" applyFont="1" applyFill="1" applyBorder="1" applyAlignment="1">
      <alignment horizontal="right"/>
    </xf>
    <xf numFmtId="9" fontId="79" fillId="0" borderId="11" xfId="351" applyFont="1" applyBorder="1" applyAlignment="1">
      <alignment horizontal="center"/>
    </xf>
    <xf numFmtId="43" fontId="79" fillId="35" borderId="11" xfId="309" applyNumberFormat="1" applyFont="1" applyFill="1" applyBorder="1" applyAlignment="1"/>
    <xf numFmtId="43" fontId="79" fillId="0" borderId="0" xfId="309" applyFont="1" applyFill="1" applyBorder="1" applyAlignment="1">
      <alignment shrinkToFit="1"/>
    </xf>
    <xf numFmtId="0" fontId="74" fillId="0" borderId="11" xfId="470" quotePrefix="1" applyFont="1" applyFill="1" applyBorder="1" applyAlignment="1"/>
    <xf numFmtId="4" fontId="101" fillId="0" borderId="0" xfId="0" applyNumberFormat="1" applyFont="1" applyFill="1" applyBorder="1" applyAlignment="1">
      <alignment horizontal="center" vertical="center" wrapText="1"/>
    </xf>
    <xf numFmtId="3" fontId="103" fillId="0" borderId="0" xfId="0" applyNumberFormat="1" applyFont="1" applyBorder="1"/>
    <xf numFmtId="4" fontId="79" fillId="0" borderId="0" xfId="344" applyNumberFormat="1" applyFont="1" applyFill="1" applyBorder="1" applyAlignment="1">
      <alignment horizontal="left" vertical="top" wrapText="1"/>
    </xf>
    <xf numFmtId="4" fontId="79" fillId="0" borderId="0" xfId="344" applyNumberFormat="1" applyFont="1" applyFill="1" applyBorder="1" applyAlignment="1">
      <alignment horizontal="left" vertical="center" wrapText="1"/>
    </xf>
    <xf numFmtId="0" fontId="114" fillId="0" borderId="0" xfId="0" applyFont="1" applyAlignment="1">
      <alignment horizontal="left"/>
    </xf>
    <xf numFmtId="169" fontId="75" fillId="0" borderId="11" xfId="309" applyNumberFormat="1" applyFont="1" applyFill="1" applyBorder="1" applyAlignment="1">
      <alignment horizontal="center" vertical="center"/>
    </xf>
    <xf numFmtId="0" fontId="85" fillId="37" borderId="0" xfId="0" quotePrefix="1" applyFont="1" applyFill="1"/>
    <xf numFmtId="169" fontId="119" fillId="0" borderId="54" xfId="309" applyNumberFormat="1" applyFont="1" applyBorder="1" applyAlignment="1">
      <alignment vertical="center" wrapText="1"/>
    </xf>
    <xf numFmtId="169" fontId="119" fillId="0" borderId="0" xfId="309" applyNumberFormat="1" applyFont="1" applyBorder="1" applyAlignment="1">
      <alignment horizontal="center" vertical="center" wrapText="1"/>
    </xf>
    <xf numFmtId="0" fontId="119" fillId="0" borderId="0" xfId="0" applyFont="1" applyBorder="1" applyAlignment="1">
      <alignment horizontal="center" vertical="center" wrapText="1"/>
    </xf>
    <xf numFmtId="0" fontId="75" fillId="0" borderId="0" xfId="0" applyFont="1"/>
    <xf numFmtId="0" fontId="82" fillId="0" borderId="0" xfId="0" applyFont="1" applyFill="1" applyBorder="1"/>
    <xf numFmtId="0" fontId="74" fillId="0" borderId="11" xfId="470" quotePrefix="1" applyFont="1" applyFill="1" applyBorder="1" applyAlignment="1">
      <alignment wrapText="1"/>
    </xf>
    <xf numFmtId="0" fontId="84" fillId="0" borderId="22" xfId="470" quotePrefix="1" applyFont="1" applyFill="1" applyBorder="1" applyAlignment="1"/>
    <xf numFmtId="0" fontId="103" fillId="0" borderId="24" xfId="470" quotePrefix="1" applyFont="1" applyFill="1" applyBorder="1" applyAlignment="1">
      <alignment wrapText="1"/>
    </xf>
    <xf numFmtId="169" fontId="103" fillId="0" borderId="24" xfId="470" applyNumberFormat="1" applyFont="1" applyFill="1" applyBorder="1" applyAlignment="1"/>
    <xf numFmtId="0" fontId="84" fillId="0" borderId="42" xfId="470" quotePrefix="1" applyFont="1" applyFill="1" applyBorder="1" applyAlignment="1"/>
    <xf numFmtId="169" fontId="101" fillId="0" borderId="42" xfId="1966" quotePrefix="1" applyNumberFormat="1" applyFont="1" applyFill="1" applyBorder="1" applyAlignment="1"/>
    <xf numFmtId="0" fontId="103" fillId="0" borderId="24" xfId="470" quotePrefix="1" applyFont="1" applyFill="1" applyBorder="1" applyAlignment="1">
      <alignment vertical="top" wrapText="1"/>
    </xf>
    <xf numFmtId="169" fontId="84" fillId="0" borderId="54" xfId="1886" applyNumberFormat="1" applyFont="1" applyFill="1" applyBorder="1" applyAlignment="1">
      <alignment horizontal="center"/>
    </xf>
    <xf numFmtId="169" fontId="84" fillId="0" borderId="54" xfId="470" applyNumberFormat="1" applyFont="1" applyFill="1" applyBorder="1" applyAlignment="1">
      <alignment horizontal="center"/>
    </xf>
    <xf numFmtId="169" fontId="84" fillId="0" borderId="54" xfId="1886" quotePrefix="1" applyNumberFormat="1" applyFont="1" applyFill="1" applyBorder="1" applyAlignment="1">
      <alignment horizontal="center"/>
    </xf>
    <xf numFmtId="0" fontId="84" fillId="0" borderId="54" xfId="470" quotePrefix="1" applyFont="1" applyFill="1" applyBorder="1" applyAlignment="1">
      <alignment horizontal="center"/>
    </xf>
    <xf numFmtId="169" fontId="84" fillId="0" borderId="54" xfId="470" quotePrefix="1" applyNumberFormat="1" applyFont="1" applyFill="1" applyBorder="1" applyAlignment="1">
      <alignment horizontal="center"/>
    </xf>
    <xf numFmtId="169" fontId="82" fillId="0" borderId="54" xfId="470" applyNumberFormat="1" applyFont="1" applyFill="1" applyBorder="1" applyAlignment="1">
      <alignment horizontal="center"/>
    </xf>
    <xf numFmtId="0" fontId="82" fillId="0" borderId="54" xfId="470" applyFont="1" applyFill="1" applyBorder="1" applyAlignment="1">
      <alignment horizontal="center"/>
    </xf>
    <xf numFmtId="43" fontId="84" fillId="0" borderId="54" xfId="1962" quotePrefix="1" applyFont="1" applyFill="1" applyBorder="1" applyAlignment="1">
      <alignment horizontal="center"/>
    </xf>
    <xf numFmtId="169" fontId="82" fillId="0" borderId="0" xfId="1886" applyNumberFormat="1" applyFont="1" applyFill="1" applyBorder="1" applyAlignment="1">
      <alignment horizontal="center" wrapText="1"/>
    </xf>
    <xf numFmtId="169" fontId="84" fillId="0" borderId="0" xfId="1886" applyNumberFormat="1" applyFont="1" applyFill="1" applyBorder="1" applyAlignment="1">
      <alignment horizontal="center"/>
    </xf>
    <xf numFmtId="4" fontId="111" fillId="37" borderId="42" xfId="0" applyNumberFormat="1" applyFont="1" applyFill="1" applyBorder="1" applyAlignment="1">
      <alignment shrinkToFit="1"/>
    </xf>
    <xf numFmtId="4" fontId="91" fillId="0" borderId="89" xfId="344" applyNumberFormat="1" applyFont="1" applyBorder="1" applyAlignment="1">
      <alignment vertical="center"/>
    </xf>
    <xf numFmtId="4" fontId="91" fillId="0" borderId="55" xfId="344" applyNumberFormat="1" applyFont="1" applyBorder="1" applyAlignment="1">
      <alignment vertical="center"/>
    </xf>
    <xf numFmtId="4" fontId="91" fillId="0" borderId="56" xfId="344" applyNumberFormat="1" applyFont="1" applyBorder="1" applyAlignment="1">
      <alignment vertical="center"/>
    </xf>
    <xf numFmtId="0" fontId="85" fillId="0" borderId="54" xfId="0" applyFont="1" applyBorder="1" applyAlignment="1">
      <alignment vertical="center"/>
    </xf>
    <xf numFmtId="4" fontId="85" fillId="0" borderId="54" xfId="344" applyNumberFormat="1" applyFont="1" applyBorder="1" applyAlignment="1">
      <alignment horizontal="center" vertical="center" wrapText="1"/>
    </xf>
    <xf numFmtId="169" fontId="84" fillId="0" borderId="54" xfId="310" applyNumberFormat="1" applyFont="1" applyFill="1" applyBorder="1" applyAlignment="1">
      <alignment horizontal="center" vertical="center" wrapText="1"/>
    </xf>
    <xf numFmtId="9" fontId="84" fillId="0" borderId="75" xfId="1005" applyNumberFormat="1" applyFont="1" applyFill="1" applyBorder="1" applyAlignment="1">
      <alignment horizontal="center"/>
    </xf>
    <xf numFmtId="4" fontId="75" fillId="23" borderId="22" xfId="344" applyNumberFormat="1" applyFont="1" applyFill="1" applyBorder="1" applyAlignment="1">
      <alignment shrinkToFit="1"/>
    </xf>
    <xf numFmtId="3" fontId="75" fillId="23" borderId="22" xfId="344" applyNumberFormat="1" applyFont="1" applyFill="1" applyBorder="1" applyAlignment="1">
      <alignment shrinkToFit="1"/>
    </xf>
    <xf numFmtId="9" fontId="75" fillId="0" borderId="22" xfId="351" applyFont="1" applyFill="1" applyBorder="1" applyAlignment="1">
      <alignment horizontal="right" shrinkToFit="1"/>
    </xf>
    <xf numFmtId="169" fontId="75" fillId="23" borderId="22" xfId="309" applyNumberFormat="1" applyFont="1" applyFill="1" applyBorder="1" applyAlignment="1">
      <alignment shrinkToFit="1"/>
    </xf>
    <xf numFmtId="43" fontId="74" fillId="0" borderId="42" xfId="309" applyNumberFormat="1" applyFont="1" applyFill="1" applyBorder="1" applyAlignment="1">
      <alignment shrinkToFit="1"/>
    </xf>
    <xf numFmtId="43" fontId="75" fillId="0" borderId="42" xfId="309" applyNumberFormat="1" applyFont="1" applyFill="1" applyBorder="1" applyAlignment="1">
      <alignment horizontal="center" shrinkToFit="1"/>
    </xf>
    <xf numFmtId="9" fontId="78" fillId="0" borderId="42" xfId="351" applyFont="1" applyFill="1" applyBorder="1" applyAlignment="1">
      <alignment wrapText="1"/>
    </xf>
    <xf numFmtId="169" fontId="75" fillId="0" borderId="42" xfId="310" applyNumberFormat="1" applyFont="1" applyFill="1" applyBorder="1" applyAlignment="1">
      <alignment shrinkToFit="1"/>
    </xf>
    <xf numFmtId="4" fontId="75" fillId="0" borderId="78" xfId="344" applyNumberFormat="1" applyFont="1" applyFill="1" applyBorder="1" applyAlignment="1">
      <alignment shrinkToFit="1"/>
    </xf>
    <xf numFmtId="9" fontId="78" fillId="0" borderId="11" xfId="351" applyFont="1" applyFill="1" applyBorder="1" applyAlignment="1">
      <alignment wrapText="1"/>
    </xf>
    <xf numFmtId="43" fontId="75" fillId="0" borderId="11" xfId="309" applyFont="1" applyFill="1" applyBorder="1" applyAlignment="1">
      <alignment horizontal="right"/>
    </xf>
    <xf numFmtId="169" fontId="75" fillId="0" borderId="11" xfId="309" applyNumberFormat="1" applyFont="1" applyFill="1" applyBorder="1" applyAlignment="1">
      <alignment horizontal="right"/>
    </xf>
    <xf numFmtId="9" fontId="75" fillId="0" borderId="11" xfId="351" applyFont="1" applyFill="1" applyBorder="1" applyAlignment="1">
      <alignment horizontal="right" vertical="center" shrinkToFit="1"/>
    </xf>
    <xf numFmtId="43" fontId="84" fillId="0" borderId="0" xfId="1692" applyFont="1" applyFill="1" applyBorder="1" applyAlignment="1">
      <alignment horizontal="left" vertical="center" wrapText="1"/>
    </xf>
    <xf numFmtId="43" fontId="84" fillId="0" borderId="54" xfId="1692" applyFont="1" applyFill="1" applyBorder="1" applyAlignment="1">
      <alignment horizontal="center" vertical="center" wrapText="1"/>
    </xf>
    <xf numFmtId="169" fontId="84" fillId="0" borderId="11" xfId="1692" applyNumberFormat="1" applyFont="1" applyFill="1" applyBorder="1" applyAlignment="1">
      <alignment horizontal="center" vertical="center" wrapText="1"/>
    </xf>
    <xf numFmtId="43" fontId="84" fillId="0" borderId="11" xfId="1692" applyFont="1" applyFill="1" applyBorder="1" applyAlignment="1">
      <alignment horizontal="left" vertical="center" wrapText="1"/>
    </xf>
    <xf numFmtId="43" fontId="101" fillId="0" borderId="42" xfId="1692" applyFont="1" applyFill="1" applyBorder="1" applyAlignment="1">
      <alignment horizontal="center" vertical="center" wrapText="1"/>
    </xf>
    <xf numFmtId="43" fontId="101" fillId="0" borderId="0" xfId="1692" applyFont="1" applyFill="1" applyBorder="1" applyAlignment="1">
      <alignment horizontal="center" vertical="center" wrapText="1"/>
    </xf>
    <xf numFmtId="172" fontId="84" fillId="0" borderId="11" xfId="309" applyNumberFormat="1" applyFont="1" applyFill="1" applyBorder="1" applyAlignment="1">
      <alignment horizontal="center" vertical="center" wrapText="1"/>
    </xf>
    <xf numFmtId="172" fontId="82" fillId="0" borderId="11" xfId="309" applyNumberFormat="1" applyFont="1" applyFill="1" applyBorder="1" applyAlignment="1">
      <alignment horizontal="center" vertical="center" wrapText="1"/>
    </xf>
    <xf numFmtId="9" fontId="82" fillId="0" borderId="11" xfId="1727" applyFont="1" applyFill="1" applyBorder="1" applyAlignment="1">
      <alignment horizontal="center" vertical="center" wrapText="1"/>
    </xf>
    <xf numFmtId="9" fontId="101" fillId="0" borderId="11" xfId="1727" applyFont="1" applyFill="1" applyBorder="1" applyAlignment="1">
      <alignment horizontal="center" vertical="center" wrapText="1"/>
    </xf>
    <xf numFmtId="9" fontId="101" fillId="0" borderId="0" xfId="1727" applyFont="1" applyFill="1" applyBorder="1" applyAlignment="1">
      <alignment horizontal="center" vertical="center" wrapText="1"/>
    </xf>
    <xf numFmtId="3" fontId="103" fillId="0" borderId="0" xfId="0" applyNumberFormat="1" applyFont="1" applyFill="1" applyBorder="1" applyAlignment="1"/>
    <xf numFmtId="169" fontId="103" fillId="0" borderId="0" xfId="1823" applyNumberFormat="1" applyFont="1" applyFill="1" applyBorder="1" applyAlignment="1">
      <alignment horizontal="right" vertical="center" wrapText="1"/>
    </xf>
    <xf numFmtId="9" fontId="101" fillId="0" borderId="0" xfId="1727" applyFont="1" applyFill="1" applyBorder="1" applyAlignment="1">
      <alignment horizontal="center" vertical="center"/>
    </xf>
    <xf numFmtId="9" fontId="101" fillId="0" borderId="24" xfId="1727" applyFont="1" applyFill="1" applyBorder="1" applyAlignment="1">
      <alignment horizontal="center" vertical="center" wrapText="1"/>
    </xf>
    <xf numFmtId="0" fontId="85" fillId="37" borderId="0" xfId="0" applyFont="1" applyFill="1" applyAlignment="1">
      <alignment vertical="top"/>
    </xf>
    <xf numFmtId="3" fontId="109" fillId="0" borderId="0" xfId="344" applyNumberFormat="1" applyFont="1" applyAlignment="1"/>
    <xf numFmtId="169" fontId="74" fillId="0" borderId="75" xfId="309" applyNumberFormat="1" applyFont="1" applyFill="1" applyBorder="1" applyAlignment="1">
      <alignment horizontal="right" vertical="center" shrinkToFit="1"/>
    </xf>
    <xf numFmtId="43" fontId="75" fillId="0" borderId="22" xfId="309" applyFont="1" applyFill="1" applyBorder="1" applyAlignment="1">
      <alignment horizontal="right" vertical="center" shrinkToFit="1"/>
    </xf>
    <xf numFmtId="43" fontId="75" fillId="0" borderId="11" xfId="309" applyFont="1" applyFill="1" applyBorder="1" applyAlignment="1">
      <alignment horizontal="right" vertical="center" shrinkToFit="1"/>
    </xf>
    <xf numFmtId="169" fontId="74" fillId="0" borderId="75" xfId="309" applyNumberFormat="1" applyFont="1" applyFill="1" applyBorder="1" applyAlignment="1">
      <alignment horizontal="right" shrinkToFit="1"/>
    </xf>
    <xf numFmtId="9" fontId="74" fillId="0" borderId="54" xfId="351" applyNumberFormat="1" applyFont="1" applyFill="1" applyBorder="1" applyAlignment="1">
      <alignment horizontal="right" vertical="center" shrinkToFit="1"/>
    </xf>
    <xf numFmtId="4" fontId="80" fillId="35" borderId="54" xfId="344" applyNumberFormat="1" applyFont="1" applyFill="1" applyBorder="1" applyAlignment="1">
      <alignment horizontal="center" vertical="center"/>
    </xf>
    <xf numFmtId="4" fontId="74" fillId="0" borderId="0" xfId="344" applyNumberFormat="1" applyFont="1" applyBorder="1" applyAlignment="1">
      <alignment horizontal="center" shrinkToFit="1"/>
    </xf>
    <xf numFmtId="4" fontId="120" fillId="37" borderId="42" xfId="0" applyNumberFormat="1" applyFont="1" applyFill="1" applyBorder="1" applyAlignment="1">
      <alignment horizontal="left" shrinkToFit="1"/>
    </xf>
    <xf numFmtId="169" fontId="84" fillId="0" borderId="22" xfId="470" applyNumberFormat="1" applyFont="1" applyFill="1" applyBorder="1" applyAlignment="1">
      <alignment horizontal="left"/>
    </xf>
    <xf numFmtId="169" fontId="103" fillId="0" borderId="11" xfId="470" applyNumberFormat="1" applyFont="1" applyFill="1" applyBorder="1" applyAlignment="1">
      <alignment horizontal="left"/>
    </xf>
    <xf numFmtId="4" fontId="84" fillId="0" borderId="0" xfId="0" applyNumberFormat="1" applyFont="1" applyFill="1" applyBorder="1" applyAlignment="1">
      <alignment horizontal="center" vertical="center" wrapText="1"/>
    </xf>
    <xf numFmtId="4" fontId="75" fillId="0" borderId="0" xfId="344" applyNumberFormat="1" applyFont="1" applyBorder="1" applyAlignment="1">
      <alignment horizontal="left" vertical="top" wrapText="1"/>
    </xf>
    <xf numFmtId="169" fontId="101" fillId="0" borderId="42" xfId="309" applyNumberFormat="1" applyFont="1" applyFill="1" applyBorder="1" applyAlignment="1">
      <alignment horizontal="left"/>
    </xf>
    <xf numFmtId="9" fontId="101" fillId="0" borderId="11" xfId="351" applyNumberFormat="1" applyFont="1" applyFill="1" applyBorder="1" applyAlignment="1"/>
    <xf numFmtId="0" fontId="84" fillId="0" borderId="54" xfId="0" applyFont="1" applyBorder="1"/>
    <xf numFmtId="9" fontId="101" fillId="0" borderId="29" xfId="1727" applyFont="1" applyFill="1" applyBorder="1" applyAlignment="1">
      <alignment horizontal="center" vertical="center" wrapText="1"/>
    </xf>
    <xf numFmtId="43" fontId="104" fillId="0" borderId="75" xfId="309" applyFont="1" applyBorder="1" applyAlignment="1"/>
    <xf numFmtId="4" fontId="74" fillId="0" borderId="4" xfId="344" applyNumberFormat="1" applyFont="1" applyFill="1" applyBorder="1" applyAlignment="1">
      <alignment horizontal="left" vertical="center" shrinkToFit="1"/>
    </xf>
    <xf numFmtId="43" fontId="75" fillId="35" borderId="42" xfId="309" applyFont="1" applyFill="1" applyBorder="1" applyAlignment="1">
      <alignment horizontal="right" shrinkToFit="1"/>
    </xf>
    <xf numFmtId="172" fontId="75" fillId="0" borderId="11" xfId="309" applyNumberFormat="1" applyFont="1" applyFill="1" applyBorder="1" applyAlignment="1">
      <alignment shrinkToFit="1"/>
    </xf>
    <xf numFmtId="43" fontId="78" fillId="0" borderId="11" xfId="309" applyNumberFormat="1" applyFont="1" applyFill="1" applyBorder="1" applyAlignment="1">
      <alignment wrapText="1"/>
    </xf>
    <xf numFmtId="3" fontId="79" fillId="0" borderId="11" xfId="344" applyNumberFormat="1" applyFont="1" applyFill="1" applyBorder="1" applyAlignment="1">
      <alignment shrinkToFit="1"/>
    </xf>
    <xf numFmtId="9" fontId="79" fillId="0" borderId="11" xfId="351" applyFont="1" applyFill="1" applyBorder="1" applyAlignment="1">
      <alignment horizontal="right" shrinkToFit="1"/>
    </xf>
    <xf numFmtId="172" fontId="79" fillId="0" borderId="11" xfId="309" applyNumberFormat="1" applyFont="1" applyFill="1" applyBorder="1" applyAlignment="1">
      <alignment shrinkToFit="1"/>
    </xf>
    <xf numFmtId="9" fontId="79" fillId="0" borderId="0" xfId="351" applyFont="1" applyFill="1" applyBorder="1" applyAlignment="1">
      <alignment shrinkToFit="1"/>
    </xf>
    <xf numFmtId="4" fontId="79" fillId="0" borderId="11" xfId="344" applyNumberFormat="1" applyFont="1" applyFill="1" applyBorder="1" applyAlignment="1">
      <alignment horizontal="left" shrinkToFit="1"/>
    </xf>
    <xf numFmtId="43" fontId="79" fillId="0" borderId="11" xfId="309" applyNumberFormat="1" applyFont="1" applyFill="1" applyBorder="1" applyAlignment="1">
      <alignment shrinkToFit="1"/>
    </xf>
    <xf numFmtId="43" fontId="80" fillId="0" borderId="11" xfId="309" applyNumberFormat="1" applyFont="1" applyFill="1" applyBorder="1" applyAlignment="1">
      <alignment shrinkToFit="1"/>
    </xf>
    <xf numFmtId="43" fontId="79" fillId="0" borderId="11" xfId="309" applyNumberFormat="1" applyFont="1" applyFill="1" applyBorder="1" applyAlignment="1">
      <alignment horizontal="center" shrinkToFit="1"/>
    </xf>
    <xf numFmtId="9" fontId="121" fillId="0" borderId="11" xfId="351" applyFont="1" applyFill="1" applyBorder="1" applyAlignment="1">
      <alignment wrapText="1"/>
    </xf>
    <xf numFmtId="169" fontId="79" fillId="0" borderId="11" xfId="310" applyNumberFormat="1" applyFont="1" applyFill="1" applyBorder="1" applyAlignment="1">
      <alignment shrinkToFit="1"/>
    </xf>
    <xf numFmtId="4" fontId="79" fillId="0" borderId="36" xfId="344" applyNumberFormat="1" applyFont="1" applyFill="1" applyBorder="1" applyAlignment="1">
      <alignment horizontal="left" shrinkToFit="1"/>
    </xf>
    <xf numFmtId="4" fontId="79" fillId="36" borderId="0" xfId="344" applyNumberFormat="1" applyFont="1" applyFill="1"/>
    <xf numFmtId="164" fontId="75" fillId="35" borderId="11" xfId="351" applyNumberFormat="1" applyFont="1" applyFill="1" applyBorder="1" applyAlignment="1">
      <alignment horizontal="right"/>
    </xf>
    <xf numFmtId="43" fontId="79" fillId="0" borderId="11" xfId="309" applyFont="1" applyFill="1" applyBorder="1" applyAlignment="1">
      <alignment shrinkToFit="1"/>
    </xf>
    <xf numFmtId="169" fontId="79" fillId="35" borderId="11" xfId="309" applyNumberFormat="1" applyFont="1" applyFill="1" applyBorder="1" applyAlignment="1"/>
    <xf numFmtId="43" fontId="79" fillId="0" borderId="11" xfId="309" applyFont="1" applyBorder="1" applyAlignment="1"/>
    <xf numFmtId="172" fontId="79" fillId="35" borderId="11" xfId="309" applyNumberFormat="1" applyFont="1" applyFill="1" applyBorder="1" applyAlignment="1"/>
    <xf numFmtId="172" fontId="79" fillId="35" borderId="29" xfId="309" applyNumberFormat="1" applyFont="1" applyFill="1" applyBorder="1" applyAlignment="1"/>
    <xf numFmtId="9" fontId="79" fillId="35" borderId="11" xfId="351" applyFont="1" applyFill="1" applyBorder="1" applyAlignment="1"/>
    <xf numFmtId="172" fontId="79" fillId="0" borderId="11" xfId="309" applyNumberFormat="1" applyFont="1" applyBorder="1" applyAlignment="1"/>
    <xf numFmtId="9" fontId="79" fillId="0" borderId="11" xfId="351" applyFont="1" applyBorder="1" applyAlignment="1"/>
    <xf numFmtId="9" fontId="79" fillId="0" borderId="0" xfId="351" applyFont="1" applyBorder="1" applyAlignment="1"/>
    <xf numFmtId="0" fontId="79" fillId="0" borderId="11" xfId="0" applyFont="1" applyFill="1" applyBorder="1"/>
    <xf numFmtId="0" fontId="79" fillId="0" borderId="0" xfId="0" applyFont="1" applyFill="1"/>
    <xf numFmtId="0" fontId="79" fillId="36" borderId="0" xfId="0" applyFont="1" applyFill="1"/>
    <xf numFmtId="9" fontId="79" fillId="35" borderId="11" xfId="351" applyNumberFormat="1" applyFont="1" applyFill="1" applyBorder="1" applyAlignment="1">
      <alignment horizontal="right"/>
    </xf>
    <xf numFmtId="9" fontId="79" fillId="0" borderId="11" xfId="351" applyFont="1" applyBorder="1" applyAlignment="1">
      <alignment horizontal="right"/>
    </xf>
    <xf numFmtId="9" fontId="79" fillId="0" borderId="11" xfId="351" applyFont="1" applyFill="1" applyBorder="1"/>
    <xf numFmtId="169" fontId="79" fillId="35" borderId="24" xfId="309" applyNumberFormat="1" applyFont="1" applyFill="1" applyBorder="1" applyAlignment="1"/>
    <xf numFmtId="169" fontId="79" fillId="0" borderId="24" xfId="309" applyNumberFormat="1" applyFont="1" applyBorder="1" applyAlignment="1"/>
    <xf numFmtId="43" fontId="79" fillId="0" borderId="24" xfId="309" applyFont="1" applyBorder="1" applyAlignment="1"/>
    <xf numFmtId="169" fontId="80" fillId="33" borderId="24" xfId="309" applyNumberFormat="1" applyFont="1" applyFill="1" applyBorder="1" applyAlignment="1">
      <alignment shrinkToFit="1"/>
    </xf>
    <xf numFmtId="9" fontId="79" fillId="0" borderId="24" xfId="351" applyFont="1" applyBorder="1" applyAlignment="1">
      <alignment horizontal="right"/>
    </xf>
    <xf numFmtId="172" fontId="79" fillId="35" borderId="24" xfId="309" applyNumberFormat="1" applyFont="1" applyFill="1" applyBorder="1" applyAlignment="1"/>
    <xf numFmtId="172" fontId="79" fillId="0" borderId="24" xfId="309" applyNumberFormat="1" applyFont="1" applyBorder="1" applyAlignment="1"/>
    <xf numFmtId="9" fontId="79" fillId="0" borderId="29" xfId="351" applyFont="1" applyBorder="1" applyAlignment="1"/>
    <xf numFmtId="43" fontId="79" fillId="0" borderId="29" xfId="309" applyNumberFormat="1" applyFont="1" applyFill="1" applyBorder="1"/>
    <xf numFmtId="169" fontId="79" fillId="0" borderId="29" xfId="309" applyNumberFormat="1" applyFont="1" applyFill="1" applyBorder="1"/>
    <xf numFmtId="9" fontId="82" fillId="0" borderId="54" xfId="351" applyFont="1" applyBorder="1"/>
    <xf numFmtId="169" fontId="82" fillId="0" borderId="0" xfId="309" applyNumberFormat="1" applyFont="1" applyBorder="1"/>
    <xf numFmtId="9" fontId="82" fillId="0" borderId="0" xfId="351" applyFont="1" applyBorder="1"/>
    <xf numFmtId="169" fontId="84" fillId="0" borderId="54" xfId="1876" applyNumberFormat="1" applyFont="1" applyFill="1" applyBorder="1"/>
    <xf numFmtId="169" fontId="75" fillId="27" borderId="24" xfId="310" applyNumberFormat="1" applyFont="1" applyFill="1" applyBorder="1" applyAlignment="1"/>
    <xf numFmtId="169" fontId="103" fillId="0" borderId="11" xfId="1966" quotePrefix="1" applyNumberFormat="1" applyFont="1" applyFill="1" applyBorder="1" applyAlignment="1"/>
    <xf numFmtId="169" fontId="103" fillId="0" borderId="11" xfId="1966" applyNumberFormat="1" applyFont="1" applyFill="1" applyBorder="1" applyAlignment="1"/>
    <xf numFmtId="169" fontId="103" fillId="0" borderId="24" xfId="470" applyNumberFormat="1" applyFont="1" applyFill="1" applyBorder="1" applyAlignment="1">
      <alignment horizontal="left"/>
    </xf>
    <xf numFmtId="1" fontId="103" fillId="0" borderId="11" xfId="470" quotePrefix="1" applyNumberFormat="1" applyFont="1" applyFill="1" applyBorder="1" applyAlignment="1"/>
    <xf numFmtId="0" fontId="107" fillId="0" borderId="0" xfId="0" applyFont="1"/>
    <xf numFmtId="169" fontId="75" fillId="23" borderId="11" xfId="309" applyNumberFormat="1" applyFont="1" applyFill="1" applyBorder="1" applyAlignment="1">
      <alignment horizontal="center" vertical="center"/>
    </xf>
    <xf numFmtId="4" fontId="107" fillId="0" borderId="0" xfId="344" applyNumberFormat="1" applyFont="1" applyFill="1" applyBorder="1"/>
    <xf numFmtId="0" fontId="84" fillId="0" borderId="90" xfId="470" applyFont="1" applyFill="1" applyBorder="1" applyAlignment="1">
      <alignment horizontal="center" vertical="center" wrapText="1"/>
    </xf>
    <xf numFmtId="4" fontId="84" fillId="0" borderId="0" xfId="0" applyNumberFormat="1" applyFont="1" applyFill="1" applyBorder="1" applyAlignment="1">
      <alignment horizontal="center" vertical="center" wrapText="1"/>
    </xf>
    <xf numFmtId="0" fontId="84" fillId="0" borderId="54" xfId="0" applyFont="1" applyFill="1" applyBorder="1" applyAlignment="1">
      <alignment horizontal="center" vertical="center" wrapText="1"/>
    </xf>
    <xf numFmtId="0" fontId="82" fillId="0" borderId="0" xfId="0" applyFont="1"/>
    <xf numFmtId="0" fontId="84" fillId="0" borderId="0" xfId="0" applyFont="1" applyBorder="1" applyAlignment="1">
      <alignment horizontal="center"/>
    </xf>
    <xf numFmtId="0" fontId="75" fillId="0" borderId="0" xfId="0" applyFont="1" applyFill="1"/>
    <xf numFmtId="0" fontId="74" fillId="37" borderId="83" xfId="0" quotePrefix="1" applyFont="1" applyFill="1" applyBorder="1" applyAlignment="1">
      <alignment horizontal="left" vertical="center"/>
    </xf>
    <xf numFmtId="0" fontId="74" fillId="37" borderId="74" xfId="0" applyFont="1" applyFill="1" applyBorder="1" applyAlignment="1">
      <alignment horizontal="left" vertical="center"/>
    </xf>
    <xf numFmtId="0" fontId="84" fillId="0" borderId="0" xfId="0" applyFont="1" applyFill="1" applyBorder="1" applyAlignment="1">
      <alignment horizontal="center" vertical="center"/>
    </xf>
    <xf numFmtId="0" fontId="74" fillId="37" borderId="73" xfId="0" applyFont="1" applyFill="1" applyBorder="1" applyAlignment="1">
      <alignment horizontal="left" vertical="center"/>
    </xf>
    <xf numFmtId="0" fontId="84" fillId="0" borderId="54" xfId="0" applyFont="1" applyBorder="1" applyAlignment="1">
      <alignment horizontal="center" vertical="center" wrapText="1"/>
    </xf>
    <xf numFmtId="0" fontId="74" fillId="37" borderId="81" xfId="0" quotePrefix="1" applyFont="1" applyFill="1" applyBorder="1" applyAlignment="1">
      <alignment horizontal="left" vertical="center"/>
    </xf>
    <xf numFmtId="0" fontId="74" fillId="37" borderId="74" xfId="0" quotePrefix="1" applyFont="1" applyFill="1" applyBorder="1" applyAlignment="1">
      <alignment horizontal="left" vertical="center"/>
    </xf>
    <xf numFmtId="0" fontId="84" fillId="0" borderId="54" xfId="0" applyFont="1" applyFill="1" applyBorder="1" applyAlignment="1">
      <alignment horizontal="center" vertical="center"/>
    </xf>
    <xf numFmtId="0" fontId="82" fillId="0" borderId="0" xfId="0" applyFont="1" applyFill="1"/>
    <xf numFmtId="0" fontId="84" fillId="0" borderId="75" xfId="1005" applyFont="1" applyFill="1" applyBorder="1" applyAlignment="1">
      <alignment horizontal="center" vertical="center" wrapText="1"/>
    </xf>
    <xf numFmtId="169" fontId="74" fillId="27" borderId="11" xfId="310" applyNumberFormat="1" applyFont="1" applyFill="1" applyBorder="1" applyAlignment="1">
      <alignment horizontal="left"/>
    </xf>
    <xf numFmtId="169" fontId="75" fillId="0" borderId="11" xfId="309" applyNumberFormat="1" applyFont="1" applyBorder="1" applyAlignment="1">
      <alignment horizontal="center"/>
    </xf>
    <xf numFmtId="169" fontId="75" fillId="23" borderId="11" xfId="309" applyNumberFormat="1" applyFont="1" applyFill="1" applyBorder="1" applyAlignment="1">
      <alignment horizontal="center"/>
    </xf>
    <xf numFmtId="0" fontId="88" fillId="37" borderId="0" xfId="0" quotePrefix="1" applyFont="1" applyFill="1" applyBorder="1" applyAlignment="1">
      <alignment horizontal="left" vertical="top"/>
    </xf>
    <xf numFmtId="0" fontId="88" fillId="37" borderId="0" xfId="0" applyFont="1" applyFill="1" applyBorder="1" applyAlignment="1">
      <alignment horizontal="left" vertical="center"/>
    </xf>
    <xf numFmtId="0" fontId="88" fillId="37" borderId="0" xfId="0" quotePrefix="1" applyFont="1" applyFill="1" applyBorder="1" applyAlignment="1">
      <alignment horizontal="left" vertical="center"/>
    </xf>
    <xf numFmtId="4" fontId="75" fillId="0" borderId="0" xfId="344" applyNumberFormat="1" applyFont="1" applyAlignment="1">
      <alignment horizontal="center"/>
    </xf>
    <xf numFmtId="4" fontId="75" fillId="0" borderId="0" xfId="344" applyNumberFormat="1" applyFont="1" applyBorder="1" applyAlignment="1">
      <alignment horizontal="left" vertical="top" wrapText="1"/>
    </xf>
    <xf numFmtId="4" fontId="74" fillId="0" borderId="75" xfId="344" applyNumberFormat="1" applyFont="1" applyFill="1" applyBorder="1" applyAlignment="1">
      <alignment horizontal="center"/>
    </xf>
    <xf numFmtId="4" fontId="74" fillId="0" borderId="75" xfId="344" applyNumberFormat="1" applyFont="1" applyFill="1" applyBorder="1" applyAlignment="1">
      <alignment horizontal="center" vertical="center" wrapText="1"/>
    </xf>
    <xf numFmtId="4" fontId="74" fillId="0" borderId="75" xfId="344" applyNumberFormat="1" applyFont="1" applyFill="1" applyBorder="1" applyAlignment="1">
      <alignment horizontal="center" vertical="center"/>
    </xf>
    <xf numFmtId="4" fontId="74" fillId="27" borderId="16" xfId="344" applyNumberFormat="1" applyFont="1" applyFill="1" applyBorder="1" applyAlignment="1">
      <alignment horizontal="center" vertical="center" wrapText="1"/>
    </xf>
    <xf numFmtId="169" fontId="84" fillId="0" borderId="0" xfId="310" applyNumberFormat="1" applyFont="1" applyFill="1" applyBorder="1" applyAlignment="1">
      <alignment horizontal="center"/>
    </xf>
    <xf numFmtId="0" fontId="86" fillId="30" borderId="75" xfId="0" applyFont="1" applyFill="1" applyBorder="1" applyAlignment="1">
      <alignment horizontal="center"/>
    </xf>
    <xf numFmtId="4" fontId="74" fillId="0" borderId="0" xfId="344" applyNumberFormat="1" applyFont="1" applyBorder="1" applyAlignment="1">
      <alignment horizontal="left" wrapText="1"/>
    </xf>
    <xf numFmtId="169" fontId="84" fillId="0" borderId="22" xfId="470" applyNumberFormat="1" applyFont="1" applyFill="1" applyBorder="1" applyAlignment="1">
      <alignment horizontal="center" vertical="center"/>
    </xf>
    <xf numFmtId="169" fontId="112" fillId="0" borderId="29" xfId="1837" quotePrefix="1" applyNumberFormat="1" applyFont="1" applyFill="1" applyBorder="1" applyAlignment="1">
      <alignment horizontal="left" vertical="center" wrapText="1"/>
    </xf>
    <xf numFmtId="210" fontId="122" fillId="0" borderId="29" xfId="1837" applyNumberFormat="1" applyFont="1" applyFill="1" applyBorder="1" applyAlignment="1" applyProtection="1">
      <alignment horizontal="center" vertical="center"/>
      <protection locked="0"/>
    </xf>
    <xf numFmtId="10" fontId="112" fillId="0" borderId="29" xfId="1005" applyNumberFormat="1" applyFont="1" applyFill="1" applyBorder="1" applyAlignment="1">
      <alignment horizontal="center" vertical="center"/>
    </xf>
    <xf numFmtId="210" fontId="112" fillId="0" borderId="29" xfId="1005" applyNumberFormat="1" applyFont="1" applyFill="1" applyBorder="1" applyAlignment="1" applyProtection="1">
      <alignment horizontal="center" vertical="center"/>
      <protection locked="0"/>
    </xf>
    <xf numFmtId="170" fontId="112" fillId="0" borderId="29" xfId="1005" applyNumberFormat="1" applyFont="1" applyFill="1" applyBorder="1" applyAlignment="1">
      <alignment horizontal="center" vertical="center"/>
    </xf>
    <xf numFmtId="4" fontId="122" fillId="0" borderId="0" xfId="0" applyNumberFormat="1" applyFont="1" applyFill="1" applyBorder="1" applyAlignment="1">
      <alignment horizontal="center" vertical="center" wrapText="1"/>
    </xf>
    <xf numFmtId="3" fontId="112" fillId="0" borderId="0" xfId="0" applyNumberFormat="1" applyFont="1" applyBorder="1"/>
    <xf numFmtId="4" fontId="107" fillId="0" borderId="0" xfId="344" applyNumberFormat="1" applyFont="1" applyFill="1" applyBorder="1" applyAlignment="1">
      <alignment horizontal="left" vertical="top" wrapText="1"/>
    </xf>
    <xf numFmtId="170" fontId="112" fillId="0" borderId="29" xfId="309" applyNumberFormat="1" applyFont="1" applyFill="1" applyBorder="1" applyAlignment="1" applyProtection="1">
      <alignment horizontal="center" vertical="center"/>
      <protection locked="0"/>
    </xf>
    <xf numFmtId="9" fontId="112" fillId="0" borderId="29" xfId="1005" applyNumberFormat="1" applyFont="1" applyFill="1" applyBorder="1" applyAlignment="1">
      <alignment horizontal="center" vertical="center"/>
    </xf>
    <xf numFmtId="170" fontId="93" fillId="0" borderId="39" xfId="1005" applyNumberFormat="1" applyFont="1" applyFill="1" applyBorder="1" applyAlignment="1">
      <alignment vertical="center" wrapText="1"/>
    </xf>
    <xf numFmtId="170" fontId="93" fillId="0" borderId="38" xfId="1005" applyNumberFormat="1" applyFont="1" applyFill="1" applyBorder="1" applyAlignment="1">
      <alignment vertical="center" wrapText="1"/>
    </xf>
    <xf numFmtId="169" fontId="84" fillId="0" borderId="54" xfId="309" applyNumberFormat="1" applyFont="1" applyBorder="1" applyAlignment="1">
      <alignment horizontal="center" vertical="center" wrapText="1"/>
    </xf>
    <xf numFmtId="170" fontId="84" fillId="0" borderId="54" xfId="309" applyNumberFormat="1" applyFont="1" applyBorder="1" applyAlignment="1">
      <alignment horizontal="center" vertical="center" wrapText="1"/>
    </xf>
    <xf numFmtId="171" fontId="84" fillId="0" borderId="54" xfId="309" applyNumberFormat="1" applyFont="1" applyBorder="1" applyAlignment="1">
      <alignment horizontal="center" vertical="center" wrapText="1"/>
    </xf>
    <xf numFmtId="43" fontId="84" fillId="0" borderId="54" xfId="309" applyFont="1" applyBorder="1" applyAlignment="1">
      <alignment horizontal="center" vertical="center" wrapText="1"/>
    </xf>
    <xf numFmtId="169" fontId="84" fillId="0" borderId="54" xfId="309" applyNumberFormat="1" applyFont="1" applyBorder="1" applyAlignment="1">
      <alignment horizontal="center" vertical="center"/>
    </xf>
    <xf numFmtId="169" fontId="84" fillId="0" borderId="54" xfId="309" applyNumberFormat="1" applyFont="1" applyBorder="1" applyAlignment="1">
      <alignment horizontal="center" vertical="top" wrapText="1"/>
    </xf>
    <xf numFmtId="169" fontId="82" fillId="0" borderId="89" xfId="0" applyNumberFormat="1" applyFont="1" applyFill="1" applyBorder="1" applyAlignment="1"/>
    <xf numFmtId="164" fontId="82" fillId="0" borderId="54" xfId="351" applyNumberFormat="1" applyFont="1" applyBorder="1"/>
    <xf numFmtId="4" fontId="123" fillId="37" borderId="11" xfId="0" quotePrefix="1" applyNumberFormat="1" applyFont="1" applyFill="1" applyBorder="1" applyAlignment="1">
      <alignment horizontal="left" shrinkToFit="1"/>
    </xf>
    <xf numFmtId="169" fontId="103" fillId="0" borderId="11" xfId="309" applyNumberFormat="1" applyFont="1" applyFill="1" applyBorder="1" applyAlignment="1">
      <alignment horizontal="left"/>
    </xf>
    <xf numFmtId="4" fontId="106" fillId="37" borderId="11" xfId="0" applyNumberFormat="1" applyFont="1" applyFill="1" applyBorder="1" applyAlignment="1">
      <alignment horizontal="left" shrinkToFit="1"/>
    </xf>
    <xf numFmtId="4" fontId="106" fillId="37" borderId="11" xfId="0" applyNumberFormat="1" applyFont="1" applyFill="1" applyBorder="1" applyAlignment="1">
      <alignment horizontal="left" wrapText="1" shrinkToFit="1"/>
    </xf>
    <xf numFmtId="43" fontId="103" fillId="0" borderId="11" xfId="309" applyFont="1" applyFill="1" applyBorder="1" applyAlignment="1">
      <alignment horizontal="left"/>
    </xf>
    <xf numFmtId="164" fontId="82" fillId="0" borderId="11" xfId="351" applyNumberFormat="1" applyFont="1" applyFill="1" applyBorder="1" applyAlignment="1">
      <alignment horizontal="right"/>
    </xf>
    <xf numFmtId="4" fontId="123" fillId="0" borderId="11" xfId="0" quotePrefix="1" applyNumberFormat="1" applyFont="1" applyFill="1" applyBorder="1" applyAlignment="1">
      <alignment horizontal="left" shrinkToFit="1"/>
    </xf>
    <xf numFmtId="4" fontId="79" fillId="0" borderId="0" xfId="344" applyNumberFormat="1" applyFont="1" applyFill="1"/>
    <xf numFmtId="4" fontId="79" fillId="0" borderId="0" xfId="310" applyNumberFormat="1" applyFont="1" applyFill="1" applyBorder="1"/>
    <xf numFmtId="4" fontId="109" fillId="0" borderId="0" xfId="344" applyNumberFormat="1" applyFont="1" applyFill="1" applyAlignment="1"/>
    <xf numFmtId="169" fontId="110" fillId="0" borderId="75" xfId="309" quotePrefix="1" applyNumberFormat="1" applyFont="1" applyFill="1" applyBorder="1" applyAlignment="1"/>
    <xf numFmtId="169" fontId="110" fillId="0" borderId="0" xfId="309" applyNumberFormat="1" applyFont="1" applyFill="1" applyBorder="1" applyAlignment="1"/>
    <xf numFmtId="169" fontId="110" fillId="0" borderId="75" xfId="309" applyNumberFormat="1" applyFont="1" applyFill="1" applyBorder="1" applyAlignment="1"/>
    <xf numFmtId="9" fontId="110" fillId="0" borderId="0" xfId="351" applyFont="1" applyFill="1" applyBorder="1" applyAlignment="1"/>
    <xf numFmtId="3" fontId="109" fillId="0" borderId="0" xfId="344" applyNumberFormat="1" applyFont="1" applyFill="1" applyAlignment="1"/>
    <xf numFmtId="169" fontId="110" fillId="0" borderId="0" xfId="309" applyNumberFormat="1" applyFont="1" applyFill="1" applyAlignment="1"/>
    <xf numFmtId="0" fontId="123" fillId="37" borderId="11" xfId="0" quotePrefix="1" applyFont="1" applyFill="1" applyBorder="1" applyAlignment="1">
      <alignment horizontal="left"/>
    </xf>
    <xf numFmtId="172" fontId="82" fillId="0" borderId="11" xfId="309" applyNumberFormat="1" applyFont="1" applyFill="1" applyBorder="1" applyAlignment="1">
      <alignment horizontal="left"/>
    </xf>
    <xf numFmtId="169" fontId="82" fillId="0" borderId="19" xfId="309" applyNumberFormat="1" applyFont="1" applyFill="1" applyBorder="1" applyAlignment="1">
      <alignment horizontal="left"/>
    </xf>
    <xf numFmtId="43" fontId="75" fillId="0" borderId="0" xfId="309" applyFont="1"/>
    <xf numFmtId="4" fontId="82" fillId="0" borderId="19" xfId="344" applyNumberFormat="1" applyFont="1" applyBorder="1" applyAlignment="1"/>
    <xf numFmtId="4" fontId="82" fillId="0" borderId="33" xfId="344" applyNumberFormat="1" applyFont="1" applyBorder="1" applyAlignment="1"/>
    <xf numFmtId="4" fontId="82" fillId="0" borderId="36" xfId="344" applyNumberFormat="1" applyFont="1" applyBorder="1" applyAlignment="1"/>
    <xf numFmtId="4" fontId="91" fillId="0" borderId="0" xfId="344" applyNumberFormat="1" applyFont="1" applyFill="1" applyBorder="1" applyAlignment="1">
      <alignment horizontal="left" vertical="center"/>
    </xf>
    <xf numFmtId="43" fontId="75" fillId="0" borderId="0" xfId="309" applyFont="1" applyFill="1"/>
    <xf numFmtId="4" fontId="75" fillId="0" borderId="0" xfId="310" applyNumberFormat="1" applyFont="1" applyFill="1" applyBorder="1"/>
    <xf numFmtId="4" fontId="81" fillId="0" borderId="0" xfId="344" applyNumberFormat="1" applyFont="1" applyFill="1" applyAlignment="1"/>
    <xf numFmtId="169" fontId="104" fillId="0" borderId="75" xfId="309" applyNumberFormat="1" applyFont="1" applyFill="1" applyBorder="1" applyAlignment="1"/>
    <xf numFmtId="169" fontId="104" fillId="0" borderId="0" xfId="309" applyNumberFormat="1" applyFont="1" applyFill="1" applyBorder="1" applyAlignment="1"/>
    <xf numFmtId="9" fontId="104" fillId="0" borderId="0" xfId="351" applyFont="1" applyFill="1" applyBorder="1" applyAlignment="1"/>
    <xf numFmtId="169" fontId="104" fillId="0" borderId="0" xfId="309" applyNumberFormat="1" applyFont="1" applyFill="1" applyAlignment="1"/>
    <xf numFmtId="0" fontId="103" fillId="0" borderId="11" xfId="0" quotePrefix="1" applyFont="1" applyFill="1" applyBorder="1"/>
    <xf numFmtId="169" fontId="103" fillId="0" borderId="19" xfId="309" applyNumberFormat="1" applyFont="1" applyFill="1" applyBorder="1" applyAlignment="1">
      <alignment horizontal="left"/>
    </xf>
    <xf numFmtId="164" fontId="103" fillId="0" borderId="11" xfId="351" applyNumberFormat="1" applyFont="1" applyFill="1" applyBorder="1" applyAlignment="1"/>
    <xf numFmtId="4" fontId="111" fillId="0" borderId="0" xfId="344" applyNumberFormat="1" applyFont="1" applyFill="1" applyBorder="1" applyAlignment="1">
      <alignment horizontal="left" vertical="center"/>
    </xf>
    <xf numFmtId="43" fontId="79" fillId="0" borderId="0" xfId="309" applyFont="1" applyFill="1"/>
    <xf numFmtId="169" fontId="110" fillId="0" borderId="54" xfId="309" applyNumberFormat="1" applyFont="1" applyFill="1" applyBorder="1" applyAlignment="1"/>
    <xf numFmtId="169" fontId="82" fillId="0" borderId="11" xfId="309" applyNumberFormat="1" applyFont="1" applyFill="1" applyBorder="1" applyAlignment="1">
      <alignment horizontal="left"/>
    </xf>
    <xf numFmtId="3" fontId="81" fillId="0" borderId="0" xfId="344" applyNumberFormat="1" applyFont="1" applyAlignment="1"/>
    <xf numFmtId="0" fontId="103" fillId="37" borderId="11" xfId="0" applyFont="1" applyFill="1" applyBorder="1"/>
    <xf numFmtId="4" fontId="103" fillId="0" borderId="0" xfId="344" applyNumberFormat="1" applyFont="1" applyBorder="1" applyAlignment="1">
      <alignment horizontal="left" wrapText="1"/>
    </xf>
    <xf numFmtId="0" fontId="103" fillId="37" borderId="11" xfId="0" applyFont="1" applyFill="1" applyBorder="1" applyAlignment="1"/>
    <xf numFmtId="0" fontId="82" fillId="37" borderId="11" xfId="0" applyFont="1" applyFill="1" applyBorder="1" applyAlignment="1">
      <alignment horizontal="left"/>
    </xf>
    <xf numFmtId="172" fontId="104" fillId="0" borderId="75" xfId="309" applyNumberFormat="1" applyFont="1" applyBorder="1" applyAlignment="1"/>
    <xf numFmtId="172" fontId="103" fillId="0" borderId="11" xfId="309" applyNumberFormat="1" applyFont="1" applyFill="1" applyBorder="1" applyAlignment="1">
      <alignment horizontal="left"/>
    </xf>
    <xf numFmtId="4" fontId="106" fillId="0" borderId="0" xfId="344" applyNumberFormat="1" applyFont="1" applyFill="1" applyBorder="1" applyAlignment="1">
      <alignment horizontal="left"/>
    </xf>
    <xf numFmtId="0" fontId="103" fillId="37" borderId="29" xfId="0" quotePrefix="1" applyFont="1" applyFill="1" applyBorder="1"/>
    <xf numFmtId="172" fontId="103" fillId="0" borderId="29" xfId="309" applyNumberFormat="1" applyFont="1" applyFill="1" applyBorder="1" applyAlignment="1">
      <alignment horizontal="left"/>
    </xf>
    <xf numFmtId="4" fontId="106" fillId="0" borderId="19" xfId="344" applyNumberFormat="1" applyFont="1" applyFill="1" applyBorder="1" applyAlignment="1">
      <alignment horizontal="left"/>
    </xf>
    <xf numFmtId="4" fontId="106" fillId="0" borderId="33" xfId="344" applyNumberFormat="1" applyFont="1" applyFill="1" applyBorder="1" applyAlignment="1">
      <alignment horizontal="left"/>
    </xf>
    <xf numFmtId="4" fontId="106" fillId="0" borderId="36" xfId="344" applyNumberFormat="1" applyFont="1" applyFill="1" applyBorder="1" applyAlignment="1">
      <alignment horizontal="left"/>
    </xf>
    <xf numFmtId="0" fontId="103" fillId="37" borderId="29" xfId="0" applyFont="1" applyFill="1" applyBorder="1"/>
    <xf numFmtId="168" fontId="109" fillId="0" borderId="0" xfId="344" applyNumberFormat="1" applyFont="1" applyAlignment="1"/>
    <xf numFmtId="0" fontId="82" fillId="37" borderId="29" xfId="0" applyFont="1" applyFill="1" applyBorder="1"/>
    <xf numFmtId="169" fontId="103" fillId="0" borderId="29" xfId="309" applyNumberFormat="1" applyFont="1" applyFill="1" applyBorder="1" applyAlignment="1">
      <alignment horizontal="left"/>
    </xf>
    <xf numFmtId="169" fontId="103" fillId="0" borderId="29" xfId="309" applyNumberFormat="1" applyFont="1" applyFill="1" applyBorder="1" applyAlignment="1">
      <alignment horizontal="right"/>
    </xf>
    <xf numFmtId="172" fontId="110" fillId="0" borderId="75" xfId="309" applyNumberFormat="1" applyFont="1" applyBorder="1" applyAlignment="1"/>
    <xf numFmtId="0" fontId="103" fillId="37" borderId="24" xfId="0" applyFont="1" applyFill="1" applyBorder="1"/>
    <xf numFmtId="169" fontId="103" fillId="0" borderId="24" xfId="309" applyNumberFormat="1" applyFont="1" applyFill="1" applyBorder="1" applyAlignment="1">
      <alignment horizontal="left"/>
    </xf>
    <xf numFmtId="4" fontId="103" fillId="0" borderId="0" xfId="344" applyNumberFormat="1" applyFont="1" applyBorder="1" applyAlignment="1">
      <alignment horizontal="left"/>
    </xf>
    <xf numFmtId="0" fontId="82" fillId="0" borderId="18" xfId="0" applyFont="1" applyBorder="1" applyAlignment="1"/>
    <xf numFmtId="169" fontId="82" fillId="0" borderId="0" xfId="310" applyNumberFormat="1" applyFont="1" applyBorder="1" applyAlignment="1">
      <alignment horizontal="left" wrapText="1"/>
    </xf>
    <xf numFmtId="169" fontId="82" fillId="0" borderId="8" xfId="309" applyNumberFormat="1" applyFont="1" applyFill="1" applyBorder="1"/>
    <xf numFmtId="43" fontId="82" fillId="0" borderId="8" xfId="309" applyFont="1" applyFill="1" applyBorder="1"/>
    <xf numFmtId="9" fontId="82" fillId="0" borderId="65" xfId="351" applyFont="1" applyFill="1" applyBorder="1" applyAlignment="1">
      <alignment horizontal="right"/>
    </xf>
    <xf numFmtId="43" fontId="82" fillId="0" borderId="0" xfId="309" applyFont="1" applyFill="1" applyBorder="1"/>
    <xf numFmtId="4" fontId="82" fillId="0" borderId="19" xfId="344" applyNumberFormat="1" applyFont="1" applyBorder="1" applyAlignment="1">
      <alignment vertical="center" wrapText="1" shrinkToFit="1"/>
    </xf>
    <xf numFmtId="169" fontId="82" fillId="0" borderId="11" xfId="309" applyNumberFormat="1" applyFont="1" applyFill="1" applyBorder="1" applyAlignment="1">
      <alignment horizontal="center" wrapText="1"/>
    </xf>
    <xf numFmtId="169" fontId="82" fillId="0" borderId="11" xfId="309" applyNumberFormat="1" applyFont="1" applyFill="1" applyBorder="1" applyAlignment="1"/>
    <xf numFmtId="167" fontId="82" fillId="0" borderId="0" xfId="310" applyNumberFormat="1" applyFont="1" applyBorder="1" applyAlignment="1">
      <alignment wrapText="1"/>
    </xf>
    <xf numFmtId="169" fontId="82" fillId="0" borderId="0" xfId="310" applyNumberFormat="1" applyFont="1" applyBorder="1" applyAlignment="1">
      <alignment wrapText="1"/>
    </xf>
    <xf numFmtId="169" fontId="74" fillId="0" borderId="8" xfId="309" applyNumberFormat="1" applyFont="1" applyFill="1" applyBorder="1" applyAlignment="1">
      <alignment horizontal="center" wrapText="1"/>
    </xf>
    <xf numFmtId="43" fontId="74" fillId="0" borderId="8" xfId="309" applyFont="1" applyFill="1" applyBorder="1" applyAlignment="1">
      <alignment horizontal="center" wrapText="1"/>
    </xf>
    <xf numFmtId="4" fontId="74" fillId="0" borderId="65" xfId="344" applyNumberFormat="1" applyFont="1" applyFill="1" applyBorder="1" applyAlignment="1">
      <alignment horizontal="right" vertical="justify" wrapText="1"/>
    </xf>
    <xf numFmtId="4" fontId="82" fillId="0" borderId="0" xfId="344" applyNumberFormat="1" applyFont="1" applyFill="1" applyBorder="1" applyAlignment="1">
      <alignment vertical="center" wrapText="1" shrinkToFit="1"/>
    </xf>
    <xf numFmtId="166" fontId="75" fillId="0" borderId="0" xfId="344" applyNumberFormat="1" applyFont="1" applyFill="1" applyBorder="1"/>
    <xf numFmtId="169" fontId="75" fillId="0" borderId="8" xfId="309" applyNumberFormat="1" applyFont="1" applyFill="1" applyBorder="1"/>
    <xf numFmtId="43" fontId="82" fillId="0" borderId="8" xfId="309" applyFont="1" applyFill="1" applyBorder="1" applyAlignment="1"/>
    <xf numFmtId="43" fontId="82" fillId="0" borderId="0" xfId="309" applyNumberFormat="1" applyFont="1" applyFill="1" applyBorder="1" applyAlignment="1"/>
    <xf numFmtId="43" fontId="75" fillId="0" borderId="0" xfId="309" applyFont="1" applyFill="1" applyBorder="1" applyAlignment="1"/>
    <xf numFmtId="169" fontId="75" fillId="0" borderId="0" xfId="344" applyNumberFormat="1" applyFont="1" applyBorder="1"/>
    <xf numFmtId="39" fontId="74" fillId="0" borderId="0" xfId="344" applyNumberFormat="1" applyFont="1" applyBorder="1" applyAlignment="1"/>
    <xf numFmtId="4" fontId="82" fillId="0" borderId="19" xfId="344" applyNumberFormat="1" applyFont="1" applyFill="1" applyBorder="1" applyAlignment="1">
      <alignment vertical="center" wrapText="1" shrinkToFit="1"/>
    </xf>
    <xf numFmtId="169" fontId="82" fillId="0" borderId="0" xfId="310" applyNumberFormat="1" applyFont="1" applyFill="1" applyBorder="1" applyAlignment="1">
      <alignment horizontal="left" wrapText="1"/>
    </xf>
    <xf numFmtId="167" fontId="82" fillId="0" borderId="0" xfId="310" applyNumberFormat="1" applyFont="1" applyFill="1" applyBorder="1" applyAlignment="1">
      <alignment wrapText="1"/>
    </xf>
    <xf numFmtId="169" fontId="82" fillId="0" borderId="0" xfId="310" applyNumberFormat="1" applyFont="1" applyFill="1" applyBorder="1" applyAlignment="1">
      <alignment wrapText="1"/>
    </xf>
    <xf numFmtId="169" fontId="82" fillId="0" borderId="8" xfId="309" applyNumberFormat="1" applyFont="1" applyFill="1" applyBorder="1" applyAlignment="1"/>
    <xf numFmtId="169" fontId="81" fillId="0" borderId="0" xfId="344" applyNumberFormat="1" applyFont="1" applyFill="1" applyBorder="1" applyAlignment="1"/>
    <xf numFmtId="4" fontId="82" fillId="0" borderId="19" xfId="344" applyNumberFormat="1" applyFont="1" applyBorder="1" applyAlignment="1">
      <alignment vertical="center" shrinkToFit="1"/>
    </xf>
    <xf numFmtId="0" fontId="82" fillId="0" borderId="65" xfId="0" applyFont="1" applyFill="1" applyBorder="1" applyAlignment="1">
      <alignment horizontal="right"/>
    </xf>
    <xf numFmtId="4" fontId="82" fillId="0" borderId="0" xfId="344" applyNumberFormat="1" applyFont="1" applyFill="1" applyBorder="1" applyAlignment="1">
      <alignment vertical="center" shrinkToFit="1"/>
    </xf>
    <xf numFmtId="0" fontId="82" fillId="0" borderId="11" xfId="0" applyFont="1" applyBorder="1" applyAlignment="1">
      <alignment horizontal="left"/>
    </xf>
    <xf numFmtId="0" fontId="82" fillId="0" borderId="0" xfId="0" applyFont="1" applyBorder="1" applyAlignment="1">
      <alignment horizontal="left"/>
    </xf>
    <xf numFmtId="43" fontId="82" fillId="0" borderId="0" xfId="309" applyFont="1" applyBorder="1" applyAlignment="1">
      <alignment wrapText="1"/>
    </xf>
    <xf numFmtId="0" fontId="82" fillId="0" borderId="0" xfId="0" applyFont="1" applyFill="1" applyBorder="1" applyAlignment="1">
      <alignment horizontal="left"/>
    </xf>
    <xf numFmtId="169" fontId="82" fillId="0" borderId="0" xfId="309" applyNumberFormat="1" applyFont="1" applyFill="1" applyBorder="1"/>
    <xf numFmtId="0" fontId="82" fillId="0" borderId="19" xfId="0" applyFont="1" applyBorder="1" applyAlignment="1"/>
    <xf numFmtId="43" fontId="82" fillId="0" borderId="0" xfId="309" applyFont="1" applyBorder="1" applyAlignment="1"/>
    <xf numFmtId="43" fontId="85" fillId="0" borderId="0" xfId="309" applyNumberFormat="1" applyFont="1" applyFill="1" applyBorder="1" applyAlignment="1"/>
    <xf numFmtId="0" fontId="82" fillId="0" borderId="11" xfId="0" applyFont="1" applyFill="1" applyBorder="1" applyAlignment="1"/>
    <xf numFmtId="167" fontId="82" fillId="0" borderId="0" xfId="0" applyNumberFormat="1" applyFont="1" applyFill="1" applyBorder="1" applyAlignment="1"/>
    <xf numFmtId="0" fontId="82" fillId="0" borderId="29" xfId="0" applyFont="1" applyFill="1" applyBorder="1" applyAlignment="1"/>
    <xf numFmtId="169" fontId="82" fillId="0" borderId="29" xfId="309" applyNumberFormat="1" applyFont="1" applyFill="1" applyBorder="1"/>
    <xf numFmtId="169" fontId="82" fillId="0" borderId="75" xfId="309" applyNumberFormat="1" applyFont="1" applyFill="1" applyBorder="1" applyAlignment="1"/>
    <xf numFmtId="0" fontId="82" fillId="0" borderId="24" xfId="0" applyFont="1" applyBorder="1" applyAlignment="1"/>
    <xf numFmtId="169" fontId="82" fillId="0" borderId="24" xfId="309" applyNumberFormat="1" applyFont="1" applyFill="1" applyBorder="1"/>
    <xf numFmtId="169" fontId="82" fillId="0" borderId="24" xfId="309" applyNumberFormat="1" applyFont="1" applyFill="1" applyBorder="1" applyAlignment="1"/>
    <xf numFmtId="9" fontId="82" fillId="0" borderId="29" xfId="351" applyNumberFormat="1" applyFont="1" applyFill="1" applyBorder="1" applyAlignment="1"/>
    <xf numFmtId="170" fontId="82" fillId="0" borderId="8" xfId="309" applyNumberFormat="1" applyFont="1" applyFill="1" applyBorder="1" applyAlignment="1"/>
    <xf numFmtId="169" fontId="1" fillId="0" borderId="0" xfId="309" applyNumberFormat="1" applyFont="1" applyBorder="1"/>
    <xf numFmtId="9" fontId="1" fillId="0" borderId="0" xfId="351" applyFont="1" applyBorder="1"/>
    <xf numFmtId="169" fontId="1" fillId="0" borderId="54" xfId="309" applyNumberFormat="1" applyFont="1" applyBorder="1"/>
    <xf numFmtId="4" fontId="75" fillId="0" borderId="22" xfId="344" applyNumberFormat="1" applyFont="1" applyFill="1" applyBorder="1" applyAlignment="1">
      <alignment shrinkToFit="1"/>
    </xf>
    <xf numFmtId="169" fontId="75" fillId="0" borderId="22" xfId="309" applyNumberFormat="1" applyFont="1" applyFill="1" applyBorder="1"/>
    <xf numFmtId="169" fontId="75" fillId="0" borderId="11" xfId="309" applyNumberFormat="1" applyFont="1" applyFill="1" applyBorder="1"/>
    <xf numFmtId="169" fontId="75" fillId="0" borderId="79" xfId="309" applyNumberFormat="1" applyFont="1" applyFill="1" applyBorder="1"/>
    <xf numFmtId="169" fontId="75" fillId="27" borderId="22" xfId="309" applyNumberFormat="1" applyFont="1" applyFill="1" applyBorder="1"/>
    <xf numFmtId="169" fontId="75" fillId="27" borderId="22" xfId="309" applyNumberFormat="1" applyFont="1" applyFill="1" applyBorder="1" applyAlignment="1">
      <alignment shrinkToFit="1"/>
    </xf>
    <xf numFmtId="169" fontId="75" fillId="30" borderId="22" xfId="309" applyNumberFormat="1" applyFont="1" applyFill="1" applyBorder="1" applyAlignment="1">
      <alignment shrinkToFit="1"/>
    </xf>
    <xf numFmtId="169" fontId="75" fillId="0" borderId="22" xfId="309" applyNumberFormat="1" applyFont="1" applyBorder="1" applyAlignment="1">
      <alignment shrinkToFit="1"/>
    </xf>
    <xf numFmtId="169" fontId="75" fillId="30" borderId="22" xfId="309" applyNumberFormat="1" applyFont="1" applyFill="1" applyBorder="1" applyAlignment="1"/>
    <xf numFmtId="169" fontId="75" fillId="30" borderId="22" xfId="309" applyNumberFormat="1" applyFont="1" applyFill="1" applyBorder="1"/>
    <xf numFmtId="4" fontId="75" fillId="30" borderId="22" xfId="344" applyNumberFormat="1" applyFont="1" applyFill="1" applyBorder="1" applyAlignment="1"/>
    <xf numFmtId="4" fontId="75" fillId="0" borderId="42" xfId="344" applyNumberFormat="1" applyFont="1" applyFill="1" applyBorder="1" applyAlignment="1">
      <alignment shrinkToFit="1"/>
    </xf>
    <xf numFmtId="169" fontId="75" fillId="0" borderId="42" xfId="309" applyNumberFormat="1" applyFont="1" applyFill="1" applyBorder="1"/>
    <xf numFmtId="169" fontId="75" fillId="0" borderId="42" xfId="309" applyNumberFormat="1" applyFont="1" applyFill="1" applyBorder="1" applyAlignment="1">
      <alignment shrinkToFit="1"/>
    </xf>
    <xf numFmtId="43" fontId="75" fillId="0" borderId="11" xfId="309" applyFont="1" applyFill="1" applyBorder="1"/>
    <xf numFmtId="169" fontId="75" fillId="0" borderId="41" xfId="309" applyNumberFormat="1" applyFont="1" applyFill="1" applyBorder="1" applyAlignment="1">
      <alignment horizontal="center" shrinkToFit="1"/>
    </xf>
    <xf numFmtId="169" fontId="75" fillId="0" borderId="45" xfId="309" applyNumberFormat="1" applyFont="1" applyFill="1" applyBorder="1" applyAlignment="1">
      <alignment horizontal="center" shrinkToFit="1"/>
    </xf>
    <xf numFmtId="0" fontId="75" fillId="0" borderId="0" xfId="344" applyFont="1" applyFill="1" applyBorder="1" applyAlignment="1">
      <alignment horizontal="center"/>
    </xf>
    <xf numFmtId="4" fontId="75" fillId="23" borderId="0" xfId="344" applyNumberFormat="1" applyFont="1" applyFill="1" applyBorder="1" applyAlignment="1">
      <alignment shrinkToFit="1"/>
    </xf>
    <xf numFmtId="169" fontId="75" fillId="27" borderId="0" xfId="309" applyNumberFormat="1" applyFont="1" applyFill="1" applyBorder="1"/>
    <xf numFmtId="169" fontId="75" fillId="27" borderId="0" xfId="309" applyNumberFormat="1" applyFont="1" applyFill="1" applyBorder="1" applyAlignment="1">
      <alignment shrinkToFit="1"/>
    </xf>
    <xf numFmtId="169" fontId="75" fillId="0" borderId="0" xfId="309" applyNumberFormat="1" applyFont="1" applyBorder="1" applyAlignment="1">
      <alignment shrinkToFit="1"/>
    </xf>
    <xf numFmtId="169" fontId="75" fillId="0" borderId="0" xfId="309" applyNumberFormat="1" applyFont="1" applyBorder="1" applyAlignment="1"/>
    <xf numFmtId="169" fontId="75" fillId="30" borderId="0" xfId="309" applyNumberFormat="1" applyFont="1" applyFill="1" applyBorder="1"/>
    <xf numFmtId="172" fontId="75" fillId="0" borderId="11" xfId="309" applyNumberFormat="1" applyFont="1" applyFill="1" applyBorder="1"/>
    <xf numFmtId="169" fontId="75" fillId="0" borderId="11" xfId="309" applyNumberFormat="1" applyFont="1" applyFill="1" applyBorder="1" applyAlignment="1">
      <alignment shrinkToFit="1"/>
    </xf>
    <xf numFmtId="169" fontId="75" fillId="0" borderId="11" xfId="309" applyNumberFormat="1" applyFont="1" applyFill="1" applyBorder="1" applyAlignment="1">
      <alignment horizontal="center" wrapText="1" shrinkToFit="1"/>
    </xf>
    <xf numFmtId="169" fontId="75" fillId="27" borderId="11" xfId="309" applyNumberFormat="1" applyFont="1" applyFill="1" applyBorder="1"/>
    <xf numFmtId="169" fontId="75" fillId="27" borderId="11" xfId="309" applyNumberFormat="1" applyFont="1" applyFill="1" applyBorder="1" applyAlignment="1">
      <alignment shrinkToFit="1"/>
    </xf>
    <xf numFmtId="169" fontId="75" fillId="30" borderId="11" xfId="309" applyNumberFormat="1" applyFont="1" applyFill="1" applyBorder="1" applyAlignment="1">
      <alignment shrinkToFit="1"/>
    </xf>
    <xf numFmtId="169" fontId="75" fillId="0" borderId="11" xfId="309" applyNumberFormat="1" applyFont="1" applyBorder="1" applyAlignment="1">
      <alignment shrinkToFit="1"/>
    </xf>
    <xf numFmtId="169" fontId="75" fillId="30" borderId="11" xfId="309" applyNumberFormat="1" applyFont="1" applyFill="1" applyBorder="1" applyAlignment="1"/>
    <xf numFmtId="169" fontId="75" fillId="30" borderId="11" xfId="309" applyNumberFormat="1" applyFont="1" applyFill="1" applyBorder="1"/>
    <xf numFmtId="4" fontId="75" fillId="30" borderId="11" xfId="344" applyNumberFormat="1" applyFont="1" applyFill="1" applyBorder="1" applyAlignment="1"/>
    <xf numFmtId="49" fontId="75" fillId="0" borderId="0" xfId="344" applyNumberFormat="1" applyFont="1" applyBorder="1" applyAlignment="1">
      <alignment horizontal="left" vertical="top" wrapText="1"/>
    </xf>
    <xf numFmtId="169" fontId="75" fillId="0" borderId="11" xfId="309" applyNumberFormat="1" applyFont="1" applyFill="1" applyBorder="1" applyAlignment="1">
      <alignment horizontal="right" wrapText="1" shrinkToFit="1"/>
    </xf>
    <xf numFmtId="4" fontId="75" fillId="0" borderId="0" xfId="344" applyNumberFormat="1" applyFont="1" applyFill="1" applyBorder="1" applyAlignment="1"/>
    <xf numFmtId="4" fontId="75" fillId="0" borderId="11" xfId="344" applyNumberFormat="1" applyFont="1" applyFill="1" applyBorder="1" applyAlignment="1">
      <alignment horizontal="right" shrinkToFit="1"/>
    </xf>
    <xf numFmtId="4" fontId="75" fillId="0" borderId="11" xfId="344" applyNumberFormat="1" applyFont="1" applyBorder="1" applyAlignment="1">
      <alignment horizontal="center"/>
    </xf>
    <xf numFmtId="169" fontId="75" fillId="0" borderId="11" xfId="0" applyNumberFormat="1" applyFont="1" applyFill="1" applyBorder="1"/>
    <xf numFmtId="43" fontId="75" fillId="0" borderId="11" xfId="0" applyNumberFormat="1" applyFont="1" applyFill="1" applyBorder="1"/>
    <xf numFmtId="0" fontId="75" fillId="0" borderId="29" xfId="0" applyFont="1" applyFill="1" applyBorder="1"/>
    <xf numFmtId="169" fontId="75" fillId="0" borderId="29" xfId="0" applyNumberFormat="1" applyFont="1" applyFill="1" applyBorder="1"/>
    <xf numFmtId="169" fontId="75" fillId="0" borderId="29" xfId="309" applyNumberFormat="1" applyFont="1" applyFill="1" applyBorder="1"/>
    <xf numFmtId="43" fontId="75" fillId="0" borderId="29" xfId="309" applyFont="1" applyFill="1" applyBorder="1"/>
    <xf numFmtId="169" fontId="75" fillId="0" borderId="29" xfId="309" applyNumberFormat="1" applyFont="1" applyFill="1" applyBorder="1" applyAlignment="1">
      <alignment horizontal="right"/>
    </xf>
    <xf numFmtId="0" fontId="75" fillId="0" borderId="0" xfId="0" applyFont="1" applyFill="1" applyBorder="1" applyAlignment="1">
      <alignment horizontal="left"/>
    </xf>
    <xf numFmtId="0" fontId="75" fillId="0" borderId="22" xfId="0" applyFont="1" applyFill="1" applyBorder="1"/>
    <xf numFmtId="0" fontId="75" fillId="0" borderId="0" xfId="344" applyFont="1" applyFill="1" applyBorder="1" applyAlignment="1"/>
    <xf numFmtId="0" fontId="75" fillId="0" borderId="11" xfId="0" applyFont="1" applyFill="1" applyBorder="1" applyAlignment="1">
      <alignment horizontal="right"/>
    </xf>
    <xf numFmtId="4" fontId="75" fillId="0" borderId="0" xfId="344" applyNumberFormat="1" applyFont="1" applyBorder="1" applyAlignment="1">
      <alignment horizontal="center" shrinkToFit="1"/>
    </xf>
    <xf numFmtId="0" fontId="75" fillId="0" borderId="0" xfId="0" applyFont="1" applyFill="1" applyBorder="1" applyAlignment="1"/>
    <xf numFmtId="4" fontId="75" fillId="0" borderId="11" xfId="344" applyNumberFormat="1" applyFont="1" applyFill="1" applyBorder="1" applyAlignment="1">
      <alignment horizontal="left"/>
    </xf>
    <xf numFmtId="172" fontId="75" fillId="0" borderId="11" xfId="309" applyNumberFormat="1" applyFont="1" applyFill="1" applyBorder="1" applyAlignment="1"/>
    <xf numFmtId="4" fontId="75" fillId="0" borderId="29" xfId="344" applyNumberFormat="1" applyFont="1" applyFill="1" applyBorder="1" applyAlignment="1">
      <alignment horizontal="left" shrinkToFit="1"/>
    </xf>
    <xf numFmtId="169" fontId="75" fillId="0" borderId="28" xfId="309" applyNumberFormat="1" applyFont="1" applyFill="1" applyBorder="1" applyAlignment="1">
      <alignment horizontal="center"/>
    </xf>
    <xf numFmtId="169" fontId="75" fillId="0" borderId="47" xfId="309" applyNumberFormat="1" applyFont="1" applyFill="1" applyBorder="1" applyAlignment="1">
      <alignment horizontal="center"/>
    </xf>
    <xf numFmtId="4" fontId="75" fillId="0" borderId="0" xfId="344" applyNumberFormat="1" applyFont="1" applyFill="1" applyBorder="1" applyAlignment="1">
      <alignment horizontal="left"/>
    </xf>
    <xf numFmtId="4" fontId="75" fillId="0" borderId="24" xfId="344" applyNumberFormat="1" applyFont="1" applyFill="1" applyBorder="1" applyAlignment="1">
      <alignment horizontal="left" shrinkToFit="1"/>
    </xf>
    <xf numFmtId="169" fontId="75" fillId="0" borderId="24" xfId="309" applyNumberFormat="1" applyFont="1" applyFill="1" applyBorder="1"/>
    <xf numFmtId="169" fontId="75" fillId="0" borderId="29" xfId="309" applyNumberFormat="1" applyFont="1" applyFill="1" applyBorder="1" applyAlignment="1">
      <alignment shrinkToFit="1"/>
    </xf>
    <xf numFmtId="169" fontId="75" fillId="0" borderId="29" xfId="309" applyNumberFormat="1" applyFont="1" applyFill="1" applyBorder="1" applyAlignment="1">
      <alignment horizontal="center" wrapText="1" shrinkToFit="1"/>
    </xf>
    <xf numFmtId="169" fontId="75" fillId="0" borderId="29" xfId="309" applyNumberFormat="1" applyFont="1" applyFill="1" applyBorder="1" applyAlignment="1"/>
    <xf numFmtId="169" fontId="75" fillId="0" borderId="11" xfId="309" applyNumberFormat="1" applyFont="1" applyBorder="1" applyAlignment="1">
      <alignment vertical="center"/>
    </xf>
    <xf numFmtId="169" fontId="75" fillId="27" borderId="19" xfId="310" applyNumberFormat="1" applyFont="1" applyFill="1" applyBorder="1" applyAlignment="1"/>
    <xf numFmtId="4" fontId="86" fillId="34" borderId="11" xfId="0" applyNumberFormat="1" applyFont="1" applyFill="1" applyBorder="1" applyAlignment="1">
      <alignment horizontal="left" vertical="center" wrapText="1"/>
    </xf>
    <xf numFmtId="169" fontId="75" fillId="34" borderId="11" xfId="309" applyNumberFormat="1" applyFont="1" applyFill="1" applyBorder="1" applyAlignment="1"/>
    <xf numFmtId="169" fontId="75" fillId="34" borderId="11" xfId="309" applyNumberFormat="1" applyFont="1" applyFill="1" applyBorder="1" applyAlignment="1">
      <alignment horizontal="right"/>
    </xf>
    <xf numFmtId="169" fontId="74" fillId="27" borderId="19" xfId="310" applyNumberFormat="1" applyFont="1" applyFill="1" applyBorder="1" applyAlignment="1">
      <alignment vertical="center"/>
    </xf>
    <xf numFmtId="169" fontId="75" fillId="27" borderId="33" xfId="310" applyNumberFormat="1" applyFont="1" applyFill="1" applyBorder="1" applyAlignment="1"/>
    <xf numFmtId="169" fontId="75" fillId="27" borderId="36" xfId="310" applyNumberFormat="1" applyFont="1" applyFill="1" applyBorder="1" applyAlignment="1"/>
    <xf numFmtId="169" fontId="75" fillId="0" borderId="33" xfId="310" applyNumberFormat="1" applyFont="1" applyFill="1" applyBorder="1" applyAlignment="1"/>
    <xf numFmtId="169" fontId="75" fillId="0" borderId="35" xfId="310" applyNumberFormat="1" applyFont="1" applyFill="1" applyBorder="1" applyAlignment="1"/>
    <xf numFmtId="0" fontId="86" fillId="34" borderId="11" xfId="0" applyFont="1" applyFill="1" applyBorder="1" applyAlignment="1">
      <alignment vertical="center"/>
    </xf>
    <xf numFmtId="0" fontId="86" fillId="34" borderId="11" xfId="0" applyFont="1" applyFill="1" applyBorder="1" applyAlignment="1">
      <alignment horizontal="right" vertical="center"/>
    </xf>
    <xf numFmtId="0" fontId="86" fillId="27" borderId="19" xfId="0" applyFont="1" applyFill="1" applyBorder="1" applyAlignment="1">
      <alignment vertical="center"/>
    </xf>
    <xf numFmtId="0" fontId="86" fillId="27" borderId="11" xfId="0" applyFont="1" applyFill="1" applyBorder="1" applyAlignment="1">
      <alignment vertical="center"/>
    </xf>
    <xf numFmtId="4" fontId="87" fillId="0" borderId="11" xfId="0" applyNumberFormat="1" applyFont="1" applyBorder="1" applyAlignment="1">
      <alignment horizontal="center" wrapText="1"/>
    </xf>
    <xf numFmtId="169" fontId="75" fillId="23" borderId="11" xfId="309" applyNumberFormat="1" applyFont="1" applyFill="1" applyBorder="1" applyAlignment="1">
      <alignment horizontal="right"/>
    </xf>
    <xf numFmtId="172" fontId="75" fillId="27" borderId="19" xfId="309" applyNumberFormat="1" applyFont="1" applyFill="1" applyBorder="1" applyAlignment="1"/>
    <xf numFmtId="169" fontId="75" fillId="0" borderId="0" xfId="310" applyNumberFormat="1" applyFont="1" applyFill="1" applyBorder="1" applyAlignment="1"/>
    <xf numFmtId="169" fontId="75" fillId="27" borderId="37" xfId="310" applyNumberFormat="1" applyFont="1" applyFill="1" applyBorder="1" applyAlignment="1">
      <alignment vertical="center"/>
    </xf>
    <xf numFmtId="4" fontId="75" fillId="0" borderId="0" xfId="344" applyNumberFormat="1" applyFont="1" applyFill="1" applyAlignment="1">
      <alignment vertical="center"/>
    </xf>
    <xf numFmtId="169" fontId="75" fillId="23" borderId="11" xfId="309" applyNumberFormat="1" applyFont="1" applyFill="1" applyBorder="1" applyAlignment="1">
      <alignment vertical="center"/>
    </xf>
    <xf numFmtId="169" fontId="74" fillId="27" borderId="11" xfId="310" applyNumberFormat="1" applyFont="1" applyFill="1" applyBorder="1" applyAlignment="1">
      <alignment vertical="center"/>
    </xf>
    <xf numFmtId="4" fontId="75" fillId="0" borderId="0" xfId="344" applyNumberFormat="1" applyFont="1" applyFill="1" applyBorder="1" applyAlignment="1">
      <alignment horizontal="left" vertical="center" wrapText="1"/>
    </xf>
    <xf numFmtId="169" fontId="75" fillId="27" borderId="41" xfId="310" applyNumberFormat="1" applyFont="1" applyFill="1" applyBorder="1" applyAlignment="1"/>
    <xf numFmtId="169" fontId="75" fillId="27" borderId="43" xfId="310" applyNumberFormat="1" applyFont="1" applyFill="1" applyBorder="1" applyAlignment="1"/>
    <xf numFmtId="169" fontId="75" fillId="27" borderId="45" xfId="310" applyNumberFormat="1" applyFont="1" applyFill="1" applyBorder="1" applyAlignment="1"/>
    <xf numFmtId="169" fontId="74" fillId="27" borderId="43" xfId="310" applyNumberFormat="1" applyFont="1" applyFill="1" applyBorder="1"/>
    <xf numFmtId="169" fontId="74" fillId="27" borderId="33" xfId="310" applyNumberFormat="1" applyFont="1" applyFill="1" applyBorder="1"/>
    <xf numFmtId="0" fontId="86" fillId="27" borderId="33" xfId="0" applyFont="1" applyFill="1" applyBorder="1" applyAlignment="1">
      <alignment vertical="center"/>
    </xf>
    <xf numFmtId="4" fontId="78" fillId="0" borderId="0" xfId="344" applyNumberFormat="1" applyFont="1" applyFill="1"/>
    <xf numFmtId="4" fontId="87" fillId="0" borderId="24" xfId="0" applyNumberFormat="1" applyFont="1" applyBorder="1" applyAlignment="1">
      <alignment horizontal="center" vertical="center" wrapText="1"/>
    </xf>
    <xf numFmtId="169" fontId="75" fillId="0" borderId="24" xfId="309" applyNumberFormat="1" applyFont="1" applyBorder="1" applyAlignment="1"/>
    <xf numFmtId="169" fontId="75" fillId="0" borderId="24" xfId="309" applyNumberFormat="1" applyFont="1" applyBorder="1" applyAlignment="1">
      <alignment horizontal="right"/>
    </xf>
    <xf numFmtId="169" fontId="75" fillId="27" borderId="24" xfId="310" applyNumberFormat="1" applyFont="1" applyFill="1" applyBorder="1"/>
    <xf numFmtId="169" fontId="75" fillId="27" borderId="20" xfId="310" applyNumberFormat="1" applyFont="1" applyFill="1" applyBorder="1"/>
    <xf numFmtId="4" fontId="79" fillId="0" borderId="0" xfId="344" applyNumberFormat="1" applyFont="1" applyBorder="1" applyAlignment="1">
      <alignment horizontal="left" wrapText="1"/>
    </xf>
    <xf numFmtId="4" fontId="78" fillId="0" borderId="0" xfId="344" applyNumberFormat="1" applyFont="1"/>
    <xf numFmtId="4" fontId="78" fillId="0" borderId="0" xfId="310" applyNumberFormat="1" applyFont="1"/>
    <xf numFmtId="4" fontId="82" fillId="0" borderId="0" xfId="344" applyNumberFormat="1" applyFont="1"/>
    <xf numFmtId="4" fontId="80" fillId="0" borderId="0" xfId="344" applyNumberFormat="1" applyFont="1"/>
    <xf numFmtId="4" fontId="75" fillId="0" borderId="0" xfId="310" applyNumberFormat="1" applyFont="1" applyFill="1" applyAlignment="1">
      <alignment vertical="center"/>
    </xf>
    <xf numFmtId="4" fontId="82" fillId="0" borderId="0" xfId="344" applyNumberFormat="1" applyFont="1" applyFill="1" applyAlignment="1">
      <alignment vertical="center"/>
    </xf>
    <xf numFmtId="0" fontId="74" fillId="39" borderId="54" xfId="0" applyFont="1" applyFill="1" applyBorder="1" applyAlignment="1">
      <alignment horizontal="center" vertical="center"/>
    </xf>
    <xf numFmtId="0" fontId="74" fillId="39" borderId="54" xfId="0" applyFont="1" applyFill="1" applyBorder="1" applyAlignment="1">
      <alignment horizontal="center" vertical="center" wrapText="1"/>
    </xf>
    <xf numFmtId="4" fontId="74" fillId="39" borderId="54" xfId="0" applyNumberFormat="1" applyFont="1" applyFill="1" applyBorder="1" applyAlignment="1">
      <alignment horizontal="center" vertical="center" wrapText="1"/>
    </xf>
    <xf numFmtId="9" fontId="74" fillId="39" borderId="54" xfId="0" applyNumberFormat="1" applyFont="1" applyFill="1" applyBorder="1" applyAlignment="1">
      <alignment horizontal="center" vertical="center" wrapText="1"/>
    </xf>
    <xf numFmtId="1" fontId="74" fillId="39" borderId="54" xfId="0" applyNumberFormat="1" applyFont="1" applyFill="1" applyBorder="1" applyAlignment="1">
      <alignment horizontal="center" vertical="center" wrapText="1"/>
    </xf>
    <xf numFmtId="1" fontId="85" fillId="37" borderId="52" xfId="309" applyNumberFormat="1" applyFont="1" applyFill="1" applyBorder="1" applyAlignment="1">
      <alignment horizontal="center" vertical="center"/>
    </xf>
    <xf numFmtId="1" fontId="88" fillId="37" borderId="52" xfId="309" applyNumberFormat="1" applyFont="1" applyFill="1" applyBorder="1" applyAlignment="1">
      <alignment horizontal="center" vertical="center"/>
    </xf>
    <xf numFmtId="3" fontId="88" fillId="37" borderId="73" xfId="309" applyNumberFormat="1" applyFont="1" applyFill="1" applyBorder="1" applyAlignment="1">
      <alignment horizontal="right" vertical="center"/>
    </xf>
    <xf numFmtId="4" fontId="88" fillId="37" borderId="74" xfId="309" applyNumberFormat="1" applyFont="1" applyFill="1" applyBorder="1" applyAlignment="1">
      <alignment horizontal="right" vertical="center"/>
    </xf>
    <xf numFmtId="3" fontId="88" fillId="37" borderId="52" xfId="309" applyNumberFormat="1" applyFont="1" applyFill="1" applyBorder="1" applyAlignment="1">
      <alignment horizontal="right" vertical="center"/>
    </xf>
    <xf numFmtId="3" fontId="88" fillId="37" borderId="51" xfId="309" applyNumberFormat="1" applyFont="1" applyFill="1" applyBorder="1" applyAlignment="1">
      <alignment horizontal="right" vertical="center"/>
    </xf>
    <xf numFmtId="3" fontId="88" fillId="40" borderId="51" xfId="309" applyNumberFormat="1" applyFont="1" applyFill="1" applyBorder="1" applyAlignment="1">
      <alignment horizontal="right" vertical="center"/>
    </xf>
    <xf numFmtId="3" fontId="88" fillId="37" borderId="74" xfId="309" applyNumberFormat="1" applyFont="1" applyFill="1" applyBorder="1" applyAlignment="1">
      <alignment horizontal="right" vertical="center"/>
    </xf>
    <xf numFmtId="3" fontId="88" fillId="37" borderId="46" xfId="309" quotePrefix="1" applyNumberFormat="1" applyFont="1" applyFill="1" applyBorder="1" applyAlignment="1">
      <alignment horizontal="right" vertical="center"/>
    </xf>
    <xf numFmtId="3" fontId="88" fillId="37" borderId="46" xfId="309" applyNumberFormat="1" applyFont="1" applyFill="1" applyBorder="1" applyAlignment="1">
      <alignment horizontal="center" vertical="center"/>
    </xf>
    <xf numFmtId="3" fontId="88" fillId="37" borderId="46" xfId="309" applyNumberFormat="1" applyFont="1" applyFill="1" applyBorder="1" applyAlignment="1">
      <alignment horizontal="right" vertical="center"/>
    </xf>
    <xf numFmtId="1" fontId="85" fillId="38" borderId="54" xfId="309" applyNumberFormat="1" applyFont="1" applyFill="1" applyBorder="1" applyAlignment="1">
      <alignment horizontal="center" vertical="center"/>
    </xf>
    <xf numFmtId="3" fontId="85" fillId="38" borderId="54" xfId="309" applyNumberFormat="1" applyFont="1" applyFill="1" applyBorder="1" applyAlignment="1">
      <alignment horizontal="right" vertical="center"/>
    </xf>
    <xf numFmtId="9" fontId="88" fillId="37" borderId="52" xfId="351" applyFont="1" applyFill="1" applyBorder="1" applyAlignment="1">
      <alignment horizontal="right" vertical="center"/>
    </xf>
    <xf numFmtId="3" fontId="88" fillId="37" borderId="52" xfId="0" applyNumberFormat="1" applyFont="1" applyFill="1" applyBorder="1" applyAlignment="1">
      <alignment horizontal="right" vertical="center"/>
    </xf>
    <xf numFmtId="9" fontId="88" fillId="37" borderId="73" xfId="351" applyFont="1" applyFill="1" applyBorder="1" applyAlignment="1">
      <alignment horizontal="right" vertical="center"/>
    </xf>
    <xf numFmtId="3" fontId="88" fillId="37" borderId="73" xfId="0" applyNumberFormat="1" applyFont="1" applyFill="1" applyBorder="1" applyAlignment="1">
      <alignment horizontal="right" vertical="center"/>
    </xf>
    <xf numFmtId="3" fontId="88" fillId="37" borderId="73" xfId="309" applyNumberFormat="1" applyFont="1" applyFill="1" applyBorder="1" applyAlignment="1">
      <alignment vertical="center"/>
    </xf>
    <xf numFmtId="4" fontId="88" fillId="37" borderId="73" xfId="309" applyNumberFormat="1" applyFont="1" applyFill="1" applyBorder="1" applyAlignment="1">
      <alignment horizontal="right" vertical="center"/>
    </xf>
    <xf numFmtId="9" fontId="88" fillId="37" borderId="73" xfId="351" applyFont="1" applyFill="1" applyBorder="1" applyAlignment="1">
      <alignment horizontal="center" vertical="center"/>
    </xf>
    <xf numFmtId="9" fontId="88" fillId="37" borderId="52" xfId="351" applyFont="1" applyFill="1" applyBorder="1" applyAlignment="1">
      <alignment horizontal="center" vertical="center"/>
    </xf>
    <xf numFmtId="4" fontId="88" fillId="37" borderId="73" xfId="309" applyNumberFormat="1" applyFont="1" applyFill="1" applyBorder="1" applyAlignment="1">
      <alignment horizontal="center" vertical="center"/>
    </xf>
    <xf numFmtId="3" fontId="88" fillId="37" borderId="51" xfId="0" applyNumberFormat="1" applyFont="1" applyFill="1" applyBorder="1" applyAlignment="1">
      <alignment horizontal="right" vertical="center"/>
    </xf>
    <xf numFmtId="3" fontId="88" fillId="37" borderId="74" xfId="309" applyNumberFormat="1" applyFont="1" applyFill="1" applyBorder="1" applyAlignment="1">
      <alignment vertical="center"/>
    </xf>
    <xf numFmtId="3" fontId="88" fillId="37" borderId="51" xfId="309" applyNumberFormat="1" applyFont="1" applyFill="1" applyBorder="1" applyAlignment="1">
      <alignment vertical="center"/>
    </xf>
    <xf numFmtId="3" fontId="88" fillId="37" borderId="51" xfId="0" applyNumberFormat="1" applyFont="1" applyFill="1" applyBorder="1" applyAlignment="1">
      <alignment horizontal="center" vertical="center"/>
    </xf>
    <xf numFmtId="1" fontId="88" fillId="37" borderId="51" xfId="309" applyNumberFormat="1" applyFont="1" applyFill="1" applyBorder="1" applyAlignment="1">
      <alignment horizontal="center" vertical="center"/>
    </xf>
    <xf numFmtId="1" fontId="85" fillId="38" borderId="54" xfId="309" applyNumberFormat="1" applyFont="1" applyFill="1" applyBorder="1" applyAlignment="1">
      <alignment horizontal="right" vertical="center"/>
    </xf>
    <xf numFmtId="3" fontId="85" fillId="38" borderId="54" xfId="0" applyNumberFormat="1" applyFont="1" applyFill="1" applyBorder="1" applyAlignment="1">
      <alignment horizontal="right" vertical="center"/>
    </xf>
    <xf numFmtId="0" fontId="85" fillId="37" borderId="74" xfId="0" applyFont="1" applyFill="1" applyBorder="1" applyAlignment="1">
      <alignment horizontal="center" vertical="center"/>
    </xf>
    <xf numFmtId="9" fontId="88" fillId="37" borderId="51" xfId="351" applyFont="1" applyFill="1" applyBorder="1" applyAlignment="1">
      <alignment horizontal="center" vertical="center"/>
    </xf>
    <xf numFmtId="3" fontId="88" fillId="38" borderId="54" xfId="309" applyNumberFormat="1" applyFont="1" applyFill="1" applyBorder="1" applyAlignment="1">
      <alignment horizontal="right" vertical="center"/>
    </xf>
    <xf numFmtId="0" fontId="84" fillId="35" borderId="8" xfId="0" applyFont="1" applyFill="1" applyBorder="1" applyAlignment="1">
      <alignment horizontal="center" vertical="center"/>
    </xf>
    <xf numFmtId="0" fontId="84" fillId="35" borderId="89" xfId="0" applyFont="1" applyFill="1" applyBorder="1" applyAlignment="1">
      <alignment horizontal="center" vertical="center"/>
    </xf>
    <xf numFmtId="0" fontId="84" fillId="35" borderId="8" xfId="0" applyFont="1" applyFill="1" applyBorder="1" applyAlignment="1">
      <alignment horizontal="center" vertical="center" wrapText="1"/>
    </xf>
    <xf numFmtId="0" fontId="84" fillId="35" borderId="75" xfId="0" applyFont="1" applyFill="1" applyBorder="1" applyAlignment="1">
      <alignment horizontal="center" vertical="center" wrapText="1"/>
    </xf>
    <xf numFmtId="0" fontId="82" fillId="0" borderId="18" xfId="0" applyFont="1" applyFill="1" applyBorder="1" applyAlignment="1">
      <alignment horizontal="center"/>
    </xf>
    <xf numFmtId="0" fontId="82" fillId="0" borderId="18" xfId="0" applyFont="1" applyFill="1" applyBorder="1" applyAlignment="1">
      <alignment horizontal="left"/>
    </xf>
    <xf numFmtId="169" fontId="82" fillId="0" borderId="22" xfId="309" applyNumberFormat="1" applyFont="1" applyFill="1" applyBorder="1" applyAlignment="1">
      <alignment horizontal="center"/>
    </xf>
    <xf numFmtId="169" fontId="82" fillId="0" borderId="79" xfId="309" applyNumberFormat="1" applyFont="1" applyFill="1" applyBorder="1" applyAlignment="1">
      <alignment horizontal="center"/>
    </xf>
    <xf numFmtId="169" fontId="75" fillId="0" borderId="79" xfId="309" applyNumberFormat="1" applyFont="1" applyFill="1" applyBorder="1" applyAlignment="1">
      <alignment horizontal="center" wrapText="1"/>
    </xf>
    <xf numFmtId="0" fontId="82" fillId="0" borderId="11" xfId="0" applyFont="1" applyBorder="1" applyAlignment="1">
      <alignment horizontal="center"/>
    </xf>
    <xf numFmtId="0" fontId="82" fillId="0" borderId="19" xfId="0" applyFont="1" applyBorder="1" applyAlignment="1">
      <alignment horizontal="left"/>
    </xf>
    <xf numFmtId="169" fontId="82" fillId="0" borderId="11" xfId="309" applyNumberFormat="1" applyFont="1" applyBorder="1" applyAlignment="1">
      <alignment horizontal="center"/>
    </xf>
    <xf numFmtId="169" fontId="82" fillId="0" borderId="11" xfId="309" applyNumberFormat="1" applyFont="1" applyFill="1" applyBorder="1" applyAlignment="1">
      <alignment horizontal="center"/>
    </xf>
    <xf numFmtId="0" fontId="82" fillId="0" borderId="24" xfId="0" applyFont="1" applyBorder="1" applyAlignment="1">
      <alignment horizontal="center"/>
    </xf>
    <xf numFmtId="0" fontId="82" fillId="0" borderId="20" xfId="0" applyFont="1" applyFill="1" applyBorder="1" applyAlignment="1">
      <alignment horizontal="left"/>
    </xf>
    <xf numFmtId="169" fontId="84" fillId="0" borderId="8" xfId="309" applyNumberFormat="1" applyFont="1" applyBorder="1"/>
    <xf numFmtId="169" fontId="84" fillId="0" borderId="75" xfId="309" applyNumberFormat="1" applyFont="1" applyBorder="1"/>
    <xf numFmtId="0" fontId="82" fillId="0" borderId="79" xfId="1005" quotePrefix="1" applyFont="1" applyFill="1" applyBorder="1" applyAlignment="1">
      <alignment horizontal="left" wrapText="1"/>
    </xf>
    <xf numFmtId="212" fontId="82" fillId="0" borderId="79" xfId="1005" applyNumberFormat="1" applyFont="1" applyFill="1" applyBorder="1" applyAlignment="1">
      <alignment horizontal="center" vertical="center"/>
    </xf>
    <xf numFmtId="9" fontId="82" fillId="0" borderId="79" xfId="1005" applyNumberFormat="1" applyFont="1" applyFill="1" applyBorder="1" applyAlignment="1">
      <alignment horizontal="center" vertical="center"/>
    </xf>
    <xf numFmtId="210" fontId="82" fillId="0" borderId="79" xfId="1005" applyNumberFormat="1" applyFont="1" applyFill="1" applyBorder="1" applyAlignment="1" applyProtection="1">
      <alignment horizontal="center" vertical="center"/>
      <protection locked="0"/>
    </xf>
    <xf numFmtId="10" fontId="82" fillId="0" borderId="79" xfId="1005" applyNumberFormat="1" applyFont="1" applyFill="1" applyBorder="1" applyAlignment="1">
      <alignment horizontal="center" vertical="center"/>
    </xf>
    <xf numFmtId="170" fontId="82" fillId="0" borderId="79" xfId="1005" applyNumberFormat="1" applyFont="1" applyFill="1" applyBorder="1" applyAlignment="1">
      <alignment horizontal="center" vertical="center"/>
    </xf>
    <xf numFmtId="0" fontId="82" fillId="0" borderId="11" xfId="1005" quotePrefix="1" applyFont="1" applyFill="1" applyBorder="1" applyAlignment="1">
      <alignment horizontal="left" vertical="center" wrapText="1"/>
    </xf>
    <xf numFmtId="210" fontId="82" fillId="0" borderId="11" xfId="1837" applyNumberFormat="1" applyFont="1" applyFill="1" applyBorder="1" applyAlignment="1" applyProtection="1">
      <alignment horizontal="center" vertical="center"/>
      <protection locked="0"/>
    </xf>
    <xf numFmtId="9" fontId="82" fillId="0" borderId="11" xfId="351" applyFont="1" applyFill="1" applyBorder="1" applyAlignment="1" applyProtection="1">
      <alignment horizontal="center" vertical="center"/>
      <protection locked="0"/>
    </xf>
    <xf numFmtId="43" fontId="82" fillId="0" borderId="11" xfId="309" applyFont="1" applyFill="1" applyBorder="1" applyAlignment="1" applyProtection="1">
      <alignment horizontal="center" vertical="center"/>
      <protection locked="0"/>
    </xf>
    <xf numFmtId="0" fontId="82" fillId="0" borderId="11" xfId="1005" applyFont="1" applyFill="1" applyBorder="1" applyAlignment="1">
      <alignment horizontal="left" vertical="center" wrapText="1"/>
    </xf>
    <xf numFmtId="212" fontId="82" fillId="0" borderId="11" xfId="1837" applyNumberFormat="1" applyFont="1" applyFill="1" applyBorder="1" applyAlignment="1" applyProtection="1">
      <alignment horizontal="center" vertical="center"/>
      <protection locked="0"/>
    </xf>
    <xf numFmtId="9" fontId="82" fillId="0" borderId="11" xfId="1837" applyNumberFormat="1" applyFont="1" applyFill="1" applyBorder="1" applyAlignment="1">
      <alignment horizontal="center" vertical="center"/>
    </xf>
    <xf numFmtId="210" fontId="82" fillId="0" borderId="11" xfId="1005" applyNumberFormat="1" applyFont="1" applyFill="1" applyBorder="1" applyAlignment="1" applyProtection="1">
      <alignment horizontal="center" vertical="center"/>
      <protection locked="0"/>
    </xf>
    <xf numFmtId="10" fontId="82" fillId="0" borderId="11" xfId="1837" applyNumberFormat="1" applyFont="1" applyFill="1" applyBorder="1" applyAlignment="1">
      <alignment horizontal="center" vertical="center"/>
    </xf>
    <xf numFmtId="170" fontId="82" fillId="0" borderId="11" xfId="1837" applyNumberFormat="1" applyFont="1" applyFill="1" applyBorder="1" applyAlignment="1">
      <alignment horizontal="center" vertical="center"/>
    </xf>
    <xf numFmtId="169" fontId="82" fillId="0" borderId="11" xfId="1837" applyNumberFormat="1" applyFont="1" applyFill="1" applyBorder="1" applyAlignment="1">
      <alignment horizontal="left" vertical="center" wrapText="1"/>
    </xf>
    <xf numFmtId="9" fontId="82" fillId="0" borderId="11" xfId="1005" applyNumberFormat="1" applyFont="1" applyFill="1" applyBorder="1" applyAlignment="1">
      <alignment horizontal="center" vertical="center"/>
    </xf>
    <xf numFmtId="10" fontId="82" fillId="0" borderId="11" xfId="1005" applyNumberFormat="1" applyFont="1" applyFill="1" applyBorder="1" applyAlignment="1">
      <alignment horizontal="center" vertical="center"/>
    </xf>
    <xf numFmtId="170" fontId="82" fillId="0" borderId="11" xfId="1005" applyNumberFormat="1" applyFont="1" applyFill="1" applyBorder="1" applyAlignment="1">
      <alignment horizontal="center" vertical="center"/>
    </xf>
    <xf numFmtId="169" fontId="82" fillId="0" borderId="29" xfId="1837" quotePrefix="1" applyNumberFormat="1" applyFont="1" applyFill="1" applyBorder="1" applyAlignment="1">
      <alignment horizontal="left" vertical="center" wrapText="1"/>
    </xf>
    <xf numFmtId="210" fontId="82" fillId="0" borderId="29" xfId="1837" applyNumberFormat="1" applyFont="1" applyFill="1" applyBorder="1" applyAlignment="1" applyProtection="1">
      <alignment horizontal="center" vertical="center"/>
      <protection locked="0"/>
    </xf>
    <xf numFmtId="9" fontId="82" fillId="0" borderId="29" xfId="1005" applyNumberFormat="1" applyFont="1" applyFill="1" applyBorder="1" applyAlignment="1">
      <alignment horizontal="center" vertical="center"/>
    </xf>
    <xf numFmtId="210" fontId="82" fillId="0" borderId="29" xfId="1005" applyNumberFormat="1" applyFont="1" applyFill="1" applyBorder="1" applyAlignment="1" applyProtection="1">
      <alignment horizontal="center" vertical="center"/>
      <protection locked="0"/>
    </xf>
    <xf numFmtId="10" fontId="82" fillId="0" borderId="29" xfId="1005" applyNumberFormat="1" applyFont="1" applyFill="1" applyBorder="1" applyAlignment="1">
      <alignment horizontal="center" vertical="center"/>
    </xf>
    <xf numFmtId="170" fontId="82" fillId="0" borderId="29" xfId="1005" applyNumberFormat="1" applyFont="1" applyFill="1" applyBorder="1" applyAlignment="1">
      <alignment horizontal="center" vertical="center"/>
    </xf>
    <xf numFmtId="169" fontId="82" fillId="0" borderId="54" xfId="1966" applyNumberFormat="1" applyFont="1" applyFill="1" applyBorder="1"/>
    <xf numFmtId="169" fontId="84" fillId="0" borderId="54" xfId="309" applyNumberFormat="1" applyFont="1" applyFill="1" applyBorder="1" applyAlignment="1">
      <alignment horizontal="center" vertical="center" wrapText="1"/>
    </xf>
    <xf numFmtId="43" fontId="84" fillId="0" borderId="0" xfId="470" applyNumberFormat="1" applyFont="1" applyFill="1" applyBorder="1" applyAlignment="1">
      <alignment horizontal="left"/>
    </xf>
    <xf numFmtId="169" fontId="82" fillId="0" borderId="11" xfId="1692" applyNumberFormat="1" applyFont="1" applyFill="1" applyBorder="1" applyAlignment="1">
      <alignment horizontal="center" vertical="center" wrapText="1"/>
    </xf>
    <xf numFmtId="43" fontId="103" fillId="0" borderId="42" xfId="1692" quotePrefix="1" applyFont="1" applyFill="1" applyBorder="1" applyAlignment="1">
      <alignment horizontal="left" vertical="center" wrapText="1"/>
    </xf>
    <xf numFmtId="169" fontId="84" fillId="0" borderId="0" xfId="1823" applyNumberFormat="1" applyFont="1" applyFill="1" applyBorder="1" applyAlignment="1">
      <alignment horizontal="right" vertical="center" wrapText="1"/>
    </xf>
    <xf numFmtId="3" fontId="84" fillId="0" borderId="0" xfId="0" applyNumberFormat="1" applyFont="1" applyBorder="1"/>
    <xf numFmtId="4" fontId="74" fillId="0" borderId="0" xfId="344" applyNumberFormat="1" applyFont="1" applyFill="1" applyBorder="1" applyAlignment="1">
      <alignment horizontal="left" vertical="top" wrapText="1"/>
    </xf>
    <xf numFmtId="43" fontId="82" fillId="0" borderId="11" xfId="1692" applyFont="1" applyFill="1" applyBorder="1" applyAlignment="1">
      <alignment horizontal="left" vertical="center" wrapText="1"/>
    </xf>
    <xf numFmtId="43" fontId="103" fillId="0" borderId="11" xfId="1692" quotePrefix="1" applyFont="1" applyFill="1" applyBorder="1" applyAlignment="1">
      <alignment horizontal="left" vertical="center" wrapText="1"/>
    </xf>
    <xf numFmtId="169" fontId="103" fillId="0" borderId="11" xfId="1692" applyNumberFormat="1" applyFont="1" applyFill="1" applyBorder="1" applyAlignment="1">
      <alignment horizontal="center" vertical="center" wrapText="1"/>
    </xf>
    <xf numFmtId="43" fontId="103" fillId="0" borderId="29" xfId="1692" quotePrefix="1" applyFont="1" applyFill="1" applyBorder="1" applyAlignment="1">
      <alignment horizontal="left" vertical="center" wrapText="1"/>
    </xf>
    <xf numFmtId="169" fontId="103" fillId="0" borderId="29" xfId="1692" applyNumberFormat="1" applyFont="1" applyFill="1" applyBorder="1" applyAlignment="1">
      <alignment horizontal="center" vertical="center" wrapText="1"/>
    </xf>
    <xf numFmtId="43" fontId="103" fillId="0" borderId="24" xfId="1692" quotePrefix="1" applyFont="1" applyFill="1" applyBorder="1" applyAlignment="1">
      <alignment horizontal="left" vertical="center" wrapText="1"/>
    </xf>
    <xf numFmtId="169" fontId="103" fillId="0" borderId="24" xfId="1692" applyNumberFormat="1" applyFont="1" applyFill="1" applyBorder="1" applyAlignment="1">
      <alignment horizontal="center" vertical="center" wrapText="1"/>
    </xf>
    <xf numFmtId="3" fontId="84" fillId="0" borderId="54" xfId="0" applyNumberFormat="1" applyFont="1" applyFill="1" applyBorder="1" applyAlignment="1">
      <alignment vertical="center"/>
    </xf>
    <xf numFmtId="3" fontId="82" fillId="0" borderId="54" xfId="1691" applyNumberFormat="1" applyFont="1" applyFill="1" applyBorder="1" applyAlignment="1">
      <alignment vertical="center"/>
    </xf>
    <xf numFmtId="3" fontId="82" fillId="0" borderId="54" xfId="0" applyNumberFormat="1" applyFont="1" applyFill="1" applyBorder="1" applyAlignment="1">
      <alignment vertical="center"/>
    </xf>
    <xf numFmtId="169" fontId="84" fillId="0" borderId="54" xfId="309" applyNumberFormat="1" applyFont="1" applyFill="1" applyBorder="1" applyAlignment="1">
      <alignment vertical="center"/>
    </xf>
    <xf numFmtId="3" fontId="82" fillId="0" borderId="54" xfId="1966" applyNumberFormat="1" applyFont="1" applyFill="1" applyBorder="1" applyAlignment="1">
      <alignment vertical="center"/>
    </xf>
    <xf numFmtId="169" fontId="82" fillId="0" borderId="54" xfId="309" applyNumberFormat="1" applyFont="1" applyFill="1" applyBorder="1" applyAlignment="1">
      <alignment vertical="center"/>
    </xf>
    <xf numFmtId="4" fontId="75" fillId="23" borderId="42" xfId="344" applyNumberFormat="1" applyFont="1" applyFill="1" applyBorder="1" applyAlignment="1">
      <alignment shrinkToFit="1"/>
    </xf>
    <xf numFmtId="169" fontId="75" fillId="35" borderId="42" xfId="309" applyNumberFormat="1" applyFont="1" applyFill="1" applyBorder="1" applyAlignment="1">
      <alignment shrinkToFit="1"/>
    </xf>
    <xf numFmtId="9" fontId="75" fillId="35" borderId="42" xfId="351" applyFont="1" applyFill="1" applyBorder="1" applyAlignment="1">
      <alignment horizontal="right" shrinkToFit="1"/>
    </xf>
    <xf numFmtId="169" fontId="75" fillId="0" borderId="11" xfId="309" applyNumberFormat="1" applyFont="1" applyFill="1" applyBorder="1" applyAlignment="1">
      <alignment horizontal="center" shrinkToFit="1"/>
    </xf>
    <xf numFmtId="9" fontId="75" fillId="0" borderId="11" xfId="351" applyFont="1" applyFill="1" applyBorder="1" applyAlignment="1">
      <alignment shrinkToFit="1"/>
    </xf>
    <xf numFmtId="9" fontId="75" fillId="0" borderId="0" xfId="351" applyFont="1"/>
    <xf numFmtId="43" fontId="75" fillId="0" borderId="11" xfId="309" applyNumberFormat="1" applyFont="1" applyFill="1" applyBorder="1" applyAlignment="1">
      <alignment shrinkToFit="1"/>
    </xf>
    <xf numFmtId="43" fontId="74" fillId="0" borderId="11" xfId="309" applyNumberFormat="1" applyFont="1" applyFill="1" applyBorder="1" applyAlignment="1">
      <alignment shrinkToFit="1"/>
    </xf>
    <xf numFmtId="43" fontId="75" fillId="0" borderId="11" xfId="309" applyNumberFormat="1" applyFont="1" applyFill="1" applyBorder="1" applyAlignment="1">
      <alignment horizontal="center" shrinkToFit="1"/>
    </xf>
    <xf numFmtId="169" fontId="75" fillId="0" borderId="11" xfId="310" applyNumberFormat="1" applyFont="1" applyFill="1" applyBorder="1" applyAlignment="1">
      <alignment shrinkToFit="1"/>
    </xf>
    <xf numFmtId="4" fontId="75" fillId="0" borderId="45" xfId="344" applyNumberFormat="1" applyFont="1" applyFill="1" applyBorder="1" applyAlignment="1">
      <alignment shrinkToFit="1"/>
    </xf>
    <xf numFmtId="4" fontId="75" fillId="0" borderId="0" xfId="344" applyNumberFormat="1" applyFont="1" applyFill="1" applyBorder="1" applyAlignment="1">
      <alignment shrinkToFit="1"/>
    </xf>
    <xf numFmtId="9" fontId="75" fillId="0" borderId="11" xfId="351" applyFont="1" applyBorder="1" applyAlignment="1">
      <alignment horizontal="center"/>
    </xf>
    <xf numFmtId="172" fontId="75" fillId="35" borderId="11" xfId="309" applyNumberFormat="1" applyFont="1" applyFill="1" applyBorder="1" applyAlignment="1"/>
    <xf numFmtId="172" fontId="75" fillId="0" borderId="11" xfId="309" applyNumberFormat="1" applyFont="1" applyBorder="1" applyAlignment="1"/>
    <xf numFmtId="9" fontId="75" fillId="0" borderId="0" xfId="351" applyFont="1" applyBorder="1" applyAlignment="1"/>
    <xf numFmtId="9" fontId="75" fillId="0" borderId="11" xfId="351" applyFont="1" applyFill="1" applyBorder="1"/>
    <xf numFmtId="0" fontId="75" fillId="36" borderId="0" xfId="0" applyFont="1" applyFill="1"/>
    <xf numFmtId="169" fontId="75" fillId="35" borderId="11" xfId="309" applyNumberFormat="1" applyFont="1" applyFill="1" applyBorder="1" applyAlignment="1">
      <alignment shrinkToFit="1"/>
    </xf>
    <xf numFmtId="169" fontId="74" fillId="33" borderId="29" xfId="309" applyNumberFormat="1" applyFont="1" applyFill="1" applyBorder="1" applyAlignment="1">
      <alignment shrinkToFit="1"/>
    </xf>
    <xf numFmtId="172" fontId="75" fillId="35" borderId="11" xfId="309" applyNumberFormat="1" applyFont="1" applyFill="1" applyBorder="1" applyAlignment="1">
      <alignment shrinkToFit="1"/>
    </xf>
    <xf numFmtId="43" fontId="75" fillId="35" borderId="11" xfId="309" applyNumberFormat="1" applyFont="1" applyFill="1" applyBorder="1" applyAlignment="1">
      <alignment shrinkToFit="1"/>
    </xf>
    <xf numFmtId="43" fontId="75" fillId="35" borderId="11" xfId="309" applyFont="1" applyFill="1" applyBorder="1" applyAlignment="1">
      <alignment shrinkToFit="1"/>
    </xf>
    <xf numFmtId="172" fontId="75" fillId="0" borderId="11" xfId="309" applyNumberFormat="1" applyFont="1" applyFill="1" applyBorder="1" applyAlignment="1">
      <alignment horizontal="center" shrinkToFit="1"/>
    </xf>
    <xf numFmtId="4" fontId="75" fillId="0" borderId="36" xfId="344" applyNumberFormat="1" applyFont="1" applyFill="1" applyBorder="1" applyAlignment="1">
      <alignment horizontal="left" shrinkToFit="1"/>
    </xf>
    <xf numFmtId="9" fontId="75" fillId="35" borderId="42" xfId="351" applyFont="1" applyFill="1" applyBorder="1" applyAlignment="1">
      <alignment shrinkToFit="1"/>
    </xf>
    <xf numFmtId="0" fontId="75" fillId="0" borderId="29" xfId="0" applyFont="1" applyBorder="1" applyAlignment="1"/>
    <xf numFmtId="169" fontId="75" fillId="35" borderId="29" xfId="309" applyNumberFormat="1" applyFont="1" applyFill="1" applyBorder="1" applyAlignment="1"/>
    <xf numFmtId="169" fontId="75" fillId="0" borderId="29" xfId="309" applyNumberFormat="1" applyFont="1" applyBorder="1" applyAlignment="1"/>
    <xf numFmtId="43" fontId="75" fillId="0" borderId="29" xfId="309" applyFont="1" applyBorder="1" applyAlignment="1"/>
    <xf numFmtId="172" fontId="75" fillId="35" borderId="29" xfId="309" applyNumberFormat="1" applyFont="1" applyFill="1" applyBorder="1" applyAlignment="1"/>
    <xf numFmtId="172" fontId="75" fillId="0" borderId="29" xfId="309" applyNumberFormat="1" applyFont="1" applyBorder="1" applyAlignment="1"/>
    <xf numFmtId="9" fontId="75" fillId="0" borderId="29" xfId="351" applyFont="1" applyBorder="1" applyAlignment="1"/>
    <xf numFmtId="169" fontId="79" fillId="35" borderId="29" xfId="309" applyNumberFormat="1" applyFont="1" applyFill="1" applyBorder="1" applyAlignment="1"/>
    <xf numFmtId="9" fontId="75" fillId="35" borderId="11" xfId="351" applyNumberFormat="1" applyFont="1" applyFill="1" applyBorder="1" applyAlignment="1">
      <alignment horizontal="right"/>
    </xf>
    <xf numFmtId="0" fontId="75" fillId="0" borderId="22" xfId="0" applyFont="1" applyBorder="1" applyAlignment="1"/>
    <xf numFmtId="43" fontId="75" fillId="35" borderId="22" xfId="309" applyFont="1" applyFill="1" applyBorder="1" applyAlignment="1">
      <alignment horizontal="right"/>
    </xf>
    <xf numFmtId="9" fontId="75" fillId="0" borderId="22" xfId="351" applyFont="1" applyBorder="1" applyAlignment="1">
      <alignment horizontal="center"/>
    </xf>
    <xf numFmtId="172" fontId="75" fillId="35" borderId="22" xfId="309" applyNumberFormat="1" applyFont="1" applyFill="1" applyBorder="1" applyAlignment="1"/>
    <xf numFmtId="172" fontId="75" fillId="0" borderId="22" xfId="309" applyNumberFormat="1" applyFont="1" applyBorder="1" applyAlignment="1"/>
    <xf numFmtId="9" fontId="75" fillId="0" borderId="22" xfId="351" applyFont="1" applyBorder="1" applyAlignment="1"/>
    <xf numFmtId="1" fontId="75" fillId="0" borderId="0" xfId="0" applyNumberFormat="1" applyFont="1" applyFill="1"/>
    <xf numFmtId="169" fontId="74" fillId="35" borderId="11" xfId="309" applyNumberFormat="1" applyFont="1" applyFill="1" applyBorder="1" applyAlignment="1">
      <alignment shrinkToFit="1"/>
    </xf>
    <xf numFmtId="43" fontId="75" fillId="0" borderId="11" xfId="309" applyNumberFormat="1" applyFont="1" applyFill="1" applyBorder="1" applyAlignment="1">
      <alignment horizontal="right"/>
    </xf>
    <xf numFmtId="170" fontId="75" fillId="0" borderId="11" xfId="309" applyNumberFormat="1" applyFont="1" applyFill="1" applyBorder="1" applyAlignment="1">
      <alignment shrinkToFit="1"/>
    </xf>
    <xf numFmtId="169" fontId="79" fillId="0" borderId="11" xfId="309" applyNumberFormat="1" applyFont="1" applyFill="1" applyBorder="1" applyAlignment="1">
      <alignment horizontal="center" shrinkToFit="1"/>
    </xf>
    <xf numFmtId="43" fontId="75" fillId="0" borderId="0" xfId="309" applyFont="1" applyFill="1" applyBorder="1" applyAlignment="1">
      <alignment shrinkToFit="1"/>
    </xf>
    <xf numFmtId="4" fontId="75" fillId="23" borderId="11" xfId="344" applyNumberFormat="1" applyFont="1" applyFill="1" applyBorder="1" applyAlignment="1">
      <alignment shrinkToFit="1"/>
    </xf>
    <xf numFmtId="43" fontId="75" fillId="0" borderId="11" xfId="309" applyNumberFormat="1" applyFont="1" applyFill="1" applyBorder="1" applyAlignment="1">
      <alignment horizontal="right" shrinkToFit="1"/>
    </xf>
    <xf numFmtId="4" fontId="75" fillId="0" borderId="77" xfId="344" applyNumberFormat="1" applyFont="1" applyFill="1" applyBorder="1" applyAlignment="1">
      <alignment shrinkToFit="1"/>
    </xf>
    <xf numFmtId="43" fontId="75" fillId="35" borderId="11" xfId="309" applyFont="1" applyFill="1" applyBorder="1" applyAlignment="1"/>
    <xf numFmtId="43" fontId="75" fillId="0" borderId="11" xfId="309" applyFont="1" applyFill="1" applyBorder="1" applyAlignment="1">
      <alignment horizontal="right" shrinkToFit="1"/>
    </xf>
    <xf numFmtId="43" fontId="75" fillId="0" borderId="11" xfId="309" applyFont="1" applyFill="1" applyBorder="1" applyAlignment="1">
      <alignment horizontal="center" shrinkToFit="1"/>
    </xf>
    <xf numFmtId="43" fontId="80" fillId="0" borderId="11" xfId="309" applyFont="1" applyFill="1" applyBorder="1" applyAlignment="1">
      <alignment shrinkToFit="1"/>
    </xf>
    <xf numFmtId="4" fontId="75" fillId="0" borderId="33" xfId="344" applyNumberFormat="1" applyFont="1" applyFill="1" applyBorder="1" applyAlignment="1">
      <alignment horizontal="left" shrinkToFit="1"/>
    </xf>
    <xf numFmtId="9" fontId="75" fillId="35" borderId="11" xfId="351" applyFont="1" applyFill="1" applyBorder="1" applyAlignment="1">
      <alignment shrinkToFit="1"/>
    </xf>
    <xf numFmtId="169" fontId="75" fillId="23" borderId="11" xfId="309" applyNumberFormat="1" applyFont="1" applyFill="1" applyBorder="1" applyAlignment="1">
      <alignment shrinkToFit="1"/>
    </xf>
    <xf numFmtId="4" fontId="75" fillId="0" borderId="31" xfId="344" applyNumberFormat="1" applyFont="1" applyFill="1" applyBorder="1" applyAlignment="1">
      <alignment horizontal="left" shrinkToFit="1"/>
    </xf>
    <xf numFmtId="43" fontId="75" fillId="35" borderId="11" xfId="309" applyNumberFormat="1" applyFont="1" applyFill="1" applyBorder="1" applyAlignment="1"/>
    <xf numFmtId="43" fontId="75" fillId="23" borderId="11" xfId="309" applyNumberFormat="1" applyFont="1" applyFill="1" applyBorder="1" applyAlignment="1">
      <alignment shrinkToFit="1"/>
    </xf>
    <xf numFmtId="4" fontId="75" fillId="0" borderId="63" xfId="344" applyNumberFormat="1" applyFont="1" applyFill="1" applyBorder="1" applyAlignment="1">
      <alignment horizontal="left" shrinkToFit="1"/>
    </xf>
    <xf numFmtId="43" fontId="75" fillId="0" borderId="29" xfId="309" applyFont="1" applyFill="1" applyBorder="1" applyAlignment="1">
      <alignment shrinkToFit="1"/>
    </xf>
    <xf numFmtId="43" fontId="75" fillId="0" borderId="29" xfId="309" applyFont="1" applyFill="1" applyBorder="1" applyAlignment="1">
      <alignment horizontal="right"/>
    </xf>
    <xf numFmtId="43" fontId="75" fillId="0" borderId="29" xfId="309" applyFont="1" applyFill="1" applyBorder="1" applyAlignment="1">
      <alignment horizontal="right" shrinkToFit="1"/>
    </xf>
    <xf numFmtId="43" fontId="75" fillId="0" borderId="29" xfId="309" applyFont="1" applyFill="1" applyBorder="1" applyAlignment="1">
      <alignment horizontal="center" shrinkToFit="1"/>
    </xf>
    <xf numFmtId="43" fontId="80" fillId="0" borderId="29" xfId="309" applyFont="1" applyFill="1" applyBorder="1" applyAlignment="1">
      <alignment shrinkToFit="1"/>
    </xf>
    <xf numFmtId="4" fontId="75" fillId="23" borderId="22" xfId="344" applyNumberFormat="1" applyFont="1" applyFill="1" applyBorder="1" applyAlignment="1">
      <alignment horizontal="left" shrinkToFit="1"/>
    </xf>
    <xf numFmtId="3" fontId="75" fillId="35" borderId="22" xfId="344" applyNumberFormat="1" applyFont="1" applyFill="1" applyBorder="1" applyAlignment="1">
      <alignment horizontal="right" shrinkToFit="1"/>
    </xf>
    <xf numFmtId="9" fontId="75" fillId="35" borderId="22" xfId="351" applyNumberFormat="1" applyFont="1" applyFill="1" applyBorder="1" applyAlignment="1">
      <alignment horizontal="right" shrinkToFit="1"/>
    </xf>
    <xf numFmtId="3" fontId="75" fillId="0" borderId="22" xfId="344" applyNumberFormat="1" applyFont="1" applyFill="1" applyBorder="1" applyAlignment="1">
      <alignment horizontal="right"/>
    </xf>
    <xf numFmtId="9" fontId="75" fillId="0" borderId="22" xfId="351" applyFont="1" applyFill="1" applyBorder="1" applyAlignment="1">
      <alignment horizontal="right"/>
    </xf>
    <xf numFmtId="169" fontId="75" fillId="0" borderId="22" xfId="309" applyNumberFormat="1" applyFont="1" applyFill="1" applyBorder="1" applyAlignment="1">
      <alignment horizontal="right" shrinkToFit="1"/>
    </xf>
    <xf numFmtId="9" fontId="75" fillId="0" borderId="22" xfId="353" applyNumberFormat="1" applyFont="1" applyFill="1" applyBorder="1" applyAlignment="1">
      <alignment horizontal="right" shrinkToFit="1"/>
    </xf>
    <xf numFmtId="3" fontId="75" fillId="0" borderId="22" xfId="344" applyNumberFormat="1" applyFont="1" applyFill="1" applyBorder="1" applyAlignment="1">
      <alignment horizontal="right" shrinkToFit="1"/>
    </xf>
    <xf numFmtId="9" fontId="75" fillId="0" borderId="22" xfId="351" applyNumberFormat="1" applyFont="1" applyFill="1" applyBorder="1" applyAlignment="1">
      <alignment horizontal="right" shrinkToFit="1"/>
    </xf>
    <xf numFmtId="3" fontId="75" fillId="35" borderId="11" xfId="344" applyNumberFormat="1" applyFont="1" applyFill="1" applyBorder="1" applyAlignment="1">
      <alignment horizontal="right" shrinkToFit="1"/>
    </xf>
    <xf numFmtId="169" fontId="75" fillId="35" borderId="11" xfId="309" applyNumberFormat="1" applyFont="1" applyFill="1" applyBorder="1" applyAlignment="1">
      <alignment horizontal="right" shrinkToFit="1"/>
    </xf>
    <xf numFmtId="3" fontId="75" fillId="0" borderId="11" xfId="344" applyNumberFormat="1" applyFont="1" applyFill="1" applyBorder="1" applyAlignment="1">
      <alignment horizontal="right"/>
    </xf>
    <xf numFmtId="9" fontId="75" fillId="0" borderId="11" xfId="351" applyFont="1" applyFill="1" applyBorder="1" applyAlignment="1">
      <alignment horizontal="right"/>
    </xf>
    <xf numFmtId="169" fontId="75" fillId="0" borderId="11" xfId="309" applyNumberFormat="1" applyFont="1" applyFill="1" applyBorder="1" applyAlignment="1">
      <alignment horizontal="right" shrinkToFit="1"/>
    </xf>
    <xf numFmtId="10" fontId="75" fillId="0" borderId="11" xfId="353" applyNumberFormat="1" applyFont="1" applyFill="1" applyBorder="1" applyAlignment="1">
      <alignment horizontal="right" shrinkToFit="1"/>
    </xf>
    <xf numFmtId="3" fontId="75" fillId="0" borderId="11" xfId="344" applyNumberFormat="1" applyFont="1" applyFill="1" applyBorder="1" applyAlignment="1">
      <alignment horizontal="right" shrinkToFit="1"/>
    </xf>
    <xf numFmtId="4" fontId="75" fillId="0" borderId="0" xfId="344" applyNumberFormat="1" applyFont="1" applyAlignment="1"/>
    <xf numFmtId="164" fontId="75" fillId="0" borderId="11" xfId="353" applyNumberFormat="1" applyFont="1" applyFill="1" applyBorder="1" applyAlignment="1">
      <alignment shrinkToFit="1"/>
    </xf>
    <xf numFmtId="4" fontId="75" fillId="0" borderId="11" xfId="344" applyNumberFormat="1" applyFont="1" applyFill="1" applyBorder="1" applyAlignment="1"/>
    <xf numFmtId="169" fontId="75" fillId="34" borderId="67" xfId="309" applyNumberFormat="1" applyFont="1" applyFill="1" applyBorder="1" applyAlignment="1"/>
    <xf numFmtId="169" fontId="75" fillId="34" borderId="8" xfId="310" applyNumberFormat="1" applyFont="1" applyFill="1" applyBorder="1" applyAlignment="1"/>
    <xf numFmtId="4" fontId="75" fillId="34" borderId="8" xfId="344" applyNumberFormat="1" applyFont="1" applyFill="1" applyBorder="1" applyAlignment="1"/>
    <xf numFmtId="4" fontId="75" fillId="23" borderId="11" xfId="344" applyNumberFormat="1" applyFont="1" applyFill="1" applyBorder="1" applyAlignment="1">
      <alignment horizontal="center" shrinkToFit="1"/>
    </xf>
    <xf numFmtId="9" fontId="75" fillId="0" borderId="11" xfId="353" applyNumberFormat="1" applyFont="1" applyFill="1" applyBorder="1" applyAlignment="1">
      <alignment horizontal="right" vertical="center" shrinkToFit="1"/>
    </xf>
    <xf numFmtId="3" fontId="75" fillId="23" borderId="11" xfId="344" applyNumberFormat="1" applyFont="1" applyFill="1" applyBorder="1" applyAlignment="1">
      <alignment horizontal="right" shrinkToFit="1"/>
    </xf>
    <xf numFmtId="9" fontId="75" fillId="23" borderId="11" xfId="351" applyFont="1" applyFill="1" applyBorder="1" applyAlignment="1">
      <alignment horizontal="right" shrinkToFit="1"/>
    </xf>
    <xf numFmtId="164" fontId="75" fillId="27" borderId="0" xfId="353" applyNumberFormat="1" applyFont="1" applyFill="1" applyAlignment="1"/>
    <xf numFmtId="164" fontId="75" fillId="0" borderId="0" xfId="353" applyNumberFormat="1" applyFont="1" applyFill="1" applyAlignment="1"/>
    <xf numFmtId="43" fontId="74" fillId="0" borderId="11" xfId="309" applyFont="1" applyFill="1" applyBorder="1" applyAlignment="1">
      <alignment shrinkToFit="1"/>
    </xf>
    <xf numFmtId="164" fontId="75" fillId="0" borderId="11" xfId="353" applyNumberFormat="1" applyFont="1" applyFill="1" applyBorder="1" applyAlignment="1"/>
    <xf numFmtId="43" fontId="74" fillId="0" borderId="11" xfId="309" applyFont="1" applyFill="1" applyBorder="1" applyAlignment="1"/>
    <xf numFmtId="169" fontId="75" fillId="34" borderId="8" xfId="309" applyNumberFormat="1" applyFont="1" applyFill="1" applyBorder="1" applyAlignment="1"/>
    <xf numFmtId="164" fontId="75" fillId="34" borderId="8" xfId="353" applyNumberFormat="1" applyFont="1" applyFill="1" applyBorder="1" applyAlignment="1"/>
    <xf numFmtId="169" fontId="75" fillId="27" borderId="0" xfId="309" applyNumberFormat="1" applyFont="1" applyFill="1" applyAlignment="1"/>
    <xf numFmtId="169" fontId="75" fillId="0" borderId="11" xfId="0" applyNumberFormat="1" applyFont="1" applyBorder="1" applyAlignment="1">
      <alignment horizontal="right"/>
    </xf>
    <xf numFmtId="0" fontId="75" fillId="0" borderId="0" xfId="0" applyFont="1" applyFill="1" applyAlignment="1"/>
    <xf numFmtId="169" fontId="75" fillId="35" borderId="11" xfId="309" applyNumberFormat="1" applyFont="1" applyFill="1" applyBorder="1" applyAlignment="1">
      <alignment horizontal="right" vertical="center" shrinkToFit="1"/>
    </xf>
    <xf numFmtId="9" fontId="75" fillId="35" borderId="11" xfId="353" applyNumberFormat="1" applyFont="1" applyFill="1" applyBorder="1" applyAlignment="1">
      <alignment horizontal="right" shrinkToFit="1"/>
    </xf>
    <xf numFmtId="164" fontId="74" fillId="0" borderId="11" xfId="353" applyNumberFormat="1" applyFont="1" applyFill="1" applyBorder="1" applyAlignment="1">
      <alignment horizontal="right" shrinkToFit="1"/>
    </xf>
    <xf numFmtId="4" fontId="75" fillId="23" borderId="24" xfId="344" applyNumberFormat="1" applyFont="1" applyFill="1" applyBorder="1" applyAlignment="1">
      <alignment horizontal="right" shrinkToFit="1"/>
    </xf>
    <xf numFmtId="4" fontId="75" fillId="23" borderId="29" xfId="344" applyNumberFormat="1" applyFont="1" applyFill="1" applyBorder="1" applyAlignment="1">
      <alignment horizontal="left" shrinkToFit="1"/>
    </xf>
    <xf numFmtId="169" fontId="75" fillId="35" borderId="29" xfId="309" applyNumberFormat="1" applyFont="1" applyFill="1" applyBorder="1" applyAlignment="1">
      <alignment horizontal="right" shrinkToFit="1"/>
    </xf>
    <xf numFmtId="3" fontId="75" fillId="0" borderId="29" xfId="344" applyNumberFormat="1" applyFont="1" applyFill="1" applyBorder="1" applyAlignment="1">
      <alignment horizontal="right"/>
    </xf>
    <xf numFmtId="9" fontId="75" fillId="0" borderId="29" xfId="351" applyFont="1" applyFill="1" applyBorder="1" applyAlignment="1">
      <alignment horizontal="right"/>
    </xf>
    <xf numFmtId="169" fontId="75" fillId="0" borderId="29" xfId="309" applyNumberFormat="1" applyFont="1" applyFill="1" applyBorder="1" applyAlignment="1">
      <alignment horizontal="right" shrinkToFit="1"/>
    </xf>
    <xf numFmtId="9" fontId="75" fillId="0" borderId="29" xfId="351" applyFont="1" applyFill="1" applyBorder="1" applyAlignment="1">
      <alignment horizontal="right" shrinkToFit="1"/>
    </xf>
    <xf numFmtId="169" fontId="75" fillId="34" borderId="75" xfId="309" applyNumberFormat="1" applyFont="1" applyFill="1" applyBorder="1" applyAlignment="1"/>
    <xf numFmtId="4" fontId="75" fillId="23" borderId="4" xfId="344" applyNumberFormat="1" applyFont="1" applyFill="1" applyBorder="1" applyAlignment="1">
      <alignment horizontal="right" shrinkToFit="1"/>
    </xf>
    <xf numFmtId="4" fontId="75" fillId="0" borderId="24" xfId="344" applyNumberFormat="1" applyFont="1" applyBorder="1" applyAlignment="1">
      <alignment horizontal="left" shrinkToFit="1"/>
    </xf>
    <xf numFmtId="3" fontId="75" fillId="35" borderId="24" xfId="344" applyNumberFormat="1" applyFont="1" applyFill="1" applyBorder="1" applyAlignment="1">
      <alignment horizontal="right" shrinkToFit="1"/>
    </xf>
    <xf numFmtId="9" fontId="75" fillId="35" borderId="29" xfId="351" applyFont="1" applyFill="1" applyBorder="1" applyAlignment="1">
      <alignment horizontal="right" shrinkToFit="1"/>
    </xf>
    <xf numFmtId="3" fontId="75" fillId="0" borderId="24" xfId="344" applyNumberFormat="1" applyFont="1" applyFill="1" applyBorder="1" applyAlignment="1">
      <alignment horizontal="right"/>
    </xf>
    <xf numFmtId="9" fontId="75" fillId="0" borderId="24" xfId="351" applyFont="1" applyFill="1" applyBorder="1" applyAlignment="1">
      <alignment horizontal="right"/>
    </xf>
    <xf numFmtId="169" fontId="75" fillId="0" borderId="24" xfId="309" applyNumberFormat="1" applyFont="1" applyFill="1" applyBorder="1" applyAlignment="1">
      <alignment horizontal="right" shrinkToFit="1"/>
    </xf>
    <xf numFmtId="9" fontId="75" fillId="0" borderId="24" xfId="351" applyFont="1" applyFill="1" applyBorder="1" applyAlignment="1">
      <alignment horizontal="right" shrinkToFit="1"/>
    </xf>
    <xf numFmtId="3" fontId="75" fillId="0" borderId="24" xfId="344" applyNumberFormat="1" applyFont="1" applyFill="1" applyBorder="1" applyAlignment="1">
      <alignment horizontal="right" shrinkToFit="1"/>
    </xf>
    <xf numFmtId="9" fontId="74" fillId="0" borderId="11" xfId="351" applyFont="1" applyFill="1" applyBorder="1" applyAlignment="1">
      <alignment horizontal="right" shrinkToFit="1"/>
    </xf>
    <xf numFmtId="3" fontId="74" fillId="0" borderId="11" xfId="344" applyNumberFormat="1" applyFont="1" applyFill="1" applyBorder="1" applyAlignment="1">
      <alignment horizontal="right" shrinkToFit="1"/>
    </xf>
    <xf numFmtId="0" fontId="75" fillId="35" borderId="22" xfId="0" applyFont="1" applyFill="1" applyBorder="1" applyAlignment="1">
      <alignment horizontal="center"/>
    </xf>
    <xf numFmtId="169" fontId="75" fillId="35" borderId="42" xfId="309" applyNumberFormat="1" applyFont="1" applyFill="1" applyBorder="1" applyAlignment="1">
      <alignment horizontal="right"/>
    </xf>
    <xf numFmtId="169" fontId="75" fillId="35" borderId="22" xfId="0" applyNumberFormat="1" applyFont="1" applyFill="1" applyBorder="1" applyAlignment="1"/>
    <xf numFmtId="169" fontId="75" fillId="0" borderId="22" xfId="0" applyNumberFormat="1" applyFont="1" applyFill="1" applyBorder="1" applyAlignment="1"/>
    <xf numFmtId="169" fontId="75" fillId="0" borderId="42" xfId="309" applyNumberFormat="1" applyFont="1" applyFill="1" applyBorder="1" applyAlignment="1">
      <alignment horizontal="right" shrinkToFit="1"/>
    </xf>
    <xf numFmtId="0" fontId="75" fillId="0" borderId="42" xfId="0" applyFont="1" applyFill="1" applyBorder="1" applyAlignment="1"/>
    <xf numFmtId="1" fontId="75" fillId="0" borderId="42" xfId="0" applyNumberFormat="1" applyFont="1" applyFill="1" applyBorder="1" applyAlignment="1"/>
    <xf numFmtId="169" fontId="75" fillId="0" borderId="42" xfId="309" applyNumberFormat="1" applyFont="1" applyFill="1" applyBorder="1" applyAlignment="1"/>
    <xf numFmtId="4" fontId="75" fillId="0" borderId="0" xfId="0" applyNumberFormat="1" applyFont="1" applyAlignment="1"/>
    <xf numFmtId="0" fontId="75" fillId="35" borderId="11" xfId="351" applyNumberFormat="1" applyFont="1" applyFill="1" applyBorder="1" applyAlignment="1">
      <alignment horizontal="right" shrinkToFit="1"/>
    </xf>
    <xf numFmtId="164" fontId="75" fillId="35" borderId="11" xfId="353" applyNumberFormat="1" applyFont="1" applyFill="1" applyBorder="1" applyAlignment="1">
      <alignment horizontal="center" shrinkToFit="1"/>
    </xf>
    <xf numFmtId="0" fontId="75" fillId="0" borderId="11" xfId="351" applyNumberFormat="1" applyFont="1" applyFill="1" applyBorder="1" applyAlignment="1">
      <alignment horizontal="right"/>
    </xf>
    <xf numFmtId="9" fontId="75" fillId="35" borderId="11" xfId="351" applyFont="1" applyFill="1" applyBorder="1" applyAlignment="1">
      <alignment horizontal="center" shrinkToFit="1"/>
    </xf>
    <xf numFmtId="168" fontId="75" fillId="0" borderId="11" xfId="344" applyNumberFormat="1" applyFont="1" applyFill="1" applyBorder="1" applyAlignment="1">
      <alignment horizontal="right"/>
    </xf>
    <xf numFmtId="168" fontId="75" fillId="0" borderId="11" xfId="344" applyNumberFormat="1" applyFont="1" applyFill="1" applyBorder="1" applyAlignment="1">
      <alignment shrinkToFit="1"/>
    </xf>
    <xf numFmtId="43" fontId="75" fillId="35" borderId="11" xfId="310" applyFont="1" applyFill="1" applyBorder="1" applyAlignment="1">
      <alignment shrinkToFit="1"/>
    </xf>
    <xf numFmtId="172" fontId="75" fillId="0" borderId="11" xfId="309" applyNumberFormat="1" applyFont="1" applyFill="1" applyBorder="1" applyAlignment="1">
      <alignment horizontal="right"/>
    </xf>
    <xf numFmtId="4" fontId="75" fillId="29" borderId="0" xfId="344" applyNumberFormat="1" applyFont="1" applyFill="1" applyAlignment="1"/>
    <xf numFmtId="169" fontId="75" fillId="29" borderId="0" xfId="310" applyNumberFormat="1" applyFont="1" applyFill="1" applyAlignment="1"/>
    <xf numFmtId="3" fontId="75" fillId="35" borderId="11" xfId="344" applyNumberFormat="1" applyFont="1" applyFill="1" applyBorder="1" applyAlignment="1">
      <alignment shrinkToFit="1"/>
    </xf>
    <xf numFmtId="164" fontId="75" fillId="23" borderId="11" xfId="353" applyNumberFormat="1" applyFont="1" applyFill="1" applyBorder="1" applyAlignment="1">
      <alignment shrinkToFit="1"/>
    </xf>
    <xf numFmtId="169" fontId="75" fillId="35" borderId="11" xfId="344" applyNumberFormat="1" applyFont="1" applyFill="1" applyBorder="1" applyAlignment="1">
      <alignment horizontal="right"/>
    </xf>
    <xf numFmtId="3" fontId="75" fillId="30" borderId="36" xfId="344" applyNumberFormat="1" applyFont="1" applyFill="1" applyBorder="1" applyAlignment="1">
      <alignment shrinkToFit="1"/>
    </xf>
    <xf numFmtId="169" fontId="75" fillId="30" borderId="36" xfId="309" applyNumberFormat="1" applyFont="1" applyFill="1" applyBorder="1" applyAlignment="1">
      <alignment shrinkToFit="1"/>
    </xf>
    <xf numFmtId="4" fontId="75" fillId="23" borderId="17" xfId="344" applyNumberFormat="1" applyFont="1" applyFill="1" applyBorder="1" applyAlignment="1">
      <alignment horizontal="center" shrinkToFit="1"/>
    </xf>
    <xf numFmtId="169" fontId="75" fillId="35" borderId="29" xfId="344" applyNumberFormat="1" applyFont="1" applyFill="1" applyBorder="1" applyAlignment="1">
      <alignment horizontal="right"/>
    </xf>
    <xf numFmtId="164" fontId="75" fillId="0" borderId="29" xfId="353" applyNumberFormat="1" applyFont="1" applyFill="1" applyBorder="1" applyAlignment="1">
      <alignment shrinkToFit="1"/>
    </xf>
    <xf numFmtId="4" fontId="75" fillId="0" borderId="29" xfId="344" applyNumberFormat="1" applyFont="1" applyFill="1" applyBorder="1" applyAlignment="1"/>
    <xf numFmtId="169" fontId="75" fillId="30" borderId="38" xfId="309" applyNumberFormat="1" applyFont="1" applyFill="1" applyBorder="1" applyAlignment="1">
      <alignment shrinkToFit="1"/>
    </xf>
    <xf numFmtId="169" fontId="74" fillId="35" borderId="8" xfId="309" applyNumberFormat="1" applyFont="1" applyFill="1" applyBorder="1" applyAlignment="1">
      <alignment horizontal="right" shrinkToFit="1"/>
    </xf>
    <xf numFmtId="1" fontId="75" fillId="0" borderId="22" xfId="0" applyNumberFormat="1" applyFont="1" applyBorder="1" applyAlignment="1"/>
    <xf numFmtId="0" fontId="75" fillId="0" borderId="22" xfId="0" applyFont="1" applyFill="1" applyBorder="1" applyAlignment="1"/>
    <xf numFmtId="0" fontId="75" fillId="35" borderId="22" xfId="0" applyFont="1" applyFill="1" applyBorder="1" applyAlignment="1"/>
    <xf numFmtId="0" fontId="75" fillId="35" borderId="30" xfId="0" applyFont="1" applyFill="1" applyBorder="1" applyAlignment="1"/>
    <xf numFmtId="43" fontId="75" fillId="0" borderId="42" xfId="309" applyFont="1" applyFill="1" applyBorder="1" applyAlignment="1"/>
    <xf numFmtId="0" fontId="75" fillId="35" borderId="36" xfId="0" applyFont="1" applyFill="1" applyBorder="1" applyAlignment="1"/>
    <xf numFmtId="4" fontId="75" fillId="0" borderId="11" xfId="344" applyNumberFormat="1" applyFont="1" applyBorder="1" applyAlignment="1">
      <alignment horizontal="left" shrinkToFit="1"/>
    </xf>
    <xf numFmtId="43" fontId="75" fillId="35" borderId="11" xfId="309" applyFont="1" applyFill="1" applyBorder="1" applyAlignment="1">
      <alignment horizontal="right" shrinkToFit="1"/>
    </xf>
    <xf numFmtId="169" fontId="74" fillId="35" borderId="11" xfId="309" applyNumberFormat="1" applyFont="1" applyFill="1" applyBorder="1" applyAlignment="1">
      <alignment horizontal="right" shrinkToFit="1"/>
    </xf>
    <xf numFmtId="169" fontId="74" fillId="0" borderId="11" xfId="309" applyNumberFormat="1" applyFont="1" applyFill="1" applyBorder="1" applyAlignment="1">
      <alignment horizontal="right" shrinkToFit="1"/>
    </xf>
    <xf numFmtId="164" fontId="74" fillId="0" borderId="11" xfId="353" applyNumberFormat="1" applyFont="1" applyFill="1" applyBorder="1" applyAlignment="1">
      <alignment shrinkToFit="1"/>
    </xf>
    <xf numFmtId="169" fontId="74" fillId="35" borderId="11" xfId="344" applyNumberFormat="1" applyFont="1" applyFill="1" applyBorder="1" applyAlignment="1">
      <alignment horizontal="right" shrinkToFit="1"/>
    </xf>
    <xf numFmtId="43" fontId="74" fillId="35" borderId="11" xfId="310" applyFont="1" applyFill="1" applyBorder="1" applyAlignment="1">
      <alignment shrinkToFit="1"/>
    </xf>
    <xf numFmtId="43" fontId="74" fillId="35" borderId="36" xfId="310" applyFont="1" applyFill="1" applyBorder="1" applyAlignment="1">
      <alignment shrinkToFit="1"/>
    </xf>
    <xf numFmtId="4" fontId="79" fillId="0" borderId="11" xfId="344" applyNumberFormat="1" applyFont="1" applyFill="1" applyBorder="1" applyAlignment="1">
      <alignment horizontal="center" shrinkToFit="1"/>
    </xf>
    <xf numFmtId="43" fontId="74" fillId="0" borderId="11" xfId="309" applyFont="1" applyFill="1" applyBorder="1" applyAlignment="1">
      <alignment horizontal="right" shrinkToFit="1"/>
    </xf>
    <xf numFmtId="3" fontId="74" fillId="29" borderId="0" xfId="344" applyNumberFormat="1" applyFont="1" applyFill="1" applyBorder="1" applyAlignment="1">
      <alignment horizontal="right" shrinkToFit="1"/>
    </xf>
    <xf numFmtId="169" fontId="74" fillId="29" borderId="0" xfId="309" applyNumberFormat="1" applyFont="1" applyFill="1" applyBorder="1" applyAlignment="1">
      <alignment horizontal="right" shrinkToFit="1"/>
    </xf>
    <xf numFmtId="43" fontId="75" fillId="0" borderId="11" xfId="309" applyFont="1" applyBorder="1" applyAlignment="1"/>
    <xf numFmtId="169" fontId="74" fillId="35" borderId="11" xfId="310" applyNumberFormat="1" applyFont="1" applyFill="1" applyBorder="1" applyAlignment="1">
      <alignment shrinkToFit="1"/>
    </xf>
    <xf numFmtId="3" fontId="75" fillId="35" borderId="36" xfId="0" applyNumberFormat="1" applyFont="1" applyFill="1" applyBorder="1" applyAlignment="1"/>
    <xf numFmtId="169" fontId="74" fillId="0" borderId="0" xfId="309" applyNumberFormat="1" applyFont="1" applyAlignment="1"/>
    <xf numFmtId="169" fontId="75" fillId="35" borderId="11" xfId="0" applyNumberFormat="1" applyFont="1" applyFill="1" applyBorder="1"/>
    <xf numFmtId="9" fontId="113" fillId="35" borderId="11" xfId="351" applyFont="1" applyFill="1" applyBorder="1" applyAlignment="1">
      <alignment horizontal="right" shrinkToFit="1"/>
    </xf>
    <xf numFmtId="9" fontId="113" fillId="0" borderId="11" xfId="351" applyFont="1" applyBorder="1"/>
    <xf numFmtId="0" fontId="75" fillId="0" borderId="11" xfId="0" applyFont="1" applyBorder="1"/>
    <xf numFmtId="169" fontId="75" fillId="35" borderId="11" xfId="309" applyNumberFormat="1" applyFont="1" applyFill="1" applyBorder="1"/>
    <xf numFmtId="1" fontId="75" fillId="0" borderId="11" xfId="0" applyNumberFormat="1" applyFont="1" applyBorder="1" applyAlignment="1"/>
    <xf numFmtId="169" fontId="75" fillId="0" borderId="11" xfId="0" applyNumberFormat="1" applyFont="1" applyBorder="1" applyAlignment="1"/>
    <xf numFmtId="169" fontId="75" fillId="23" borderId="24" xfId="309" applyNumberFormat="1" applyFont="1" applyFill="1" applyBorder="1" applyAlignment="1">
      <alignment shrinkToFit="1"/>
    </xf>
    <xf numFmtId="169" fontId="74" fillId="35" borderId="24" xfId="309" applyNumberFormat="1" applyFont="1" applyFill="1" applyBorder="1" applyAlignment="1">
      <alignment horizontal="right" shrinkToFit="1"/>
    </xf>
    <xf numFmtId="169" fontId="74" fillId="35" borderId="24" xfId="344" applyNumberFormat="1" applyFont="1" applyFill="1" applyBorder="1" applyAlignment="1">
      <alignment horizontal="right" shrinkToFit="1"/>
    </xf>
    <xf numFmtId="3" fontId="74" fillId="0" borderId="24" xfId="344" applyNumberFormat="1" applyFont="1" applyFill="1" applyBorder="1" applyAlignment="1">
      <alignment horizontal="right" shrinkToFit="1"/>
    </xf>
    <xf numFmtId="43" fontId="74" fillId="35" borderId="24" xfId="310" applyFont="1" applyFill="1" applyBorder="1" applyAlignment="1">
      <alignment shrinkToFit="1"/>
    </xf>
    <xf numFmtId="43" fontId="74" fillId="35" borderId="37" xfId="310" applyFont="1" applyFill="1" applyBorder="1" applyAlignment="1">
      <alignment shrinkToFit="1"/>
    </xf>
    <xf numFmtId="164" fontId="75" fillId="0" borderId="29" xfId="353" applyNumberFormat="1" applyFont="1" applyFill="1" applyBorder="1" applyAlignment="1">
      <alignment horizontal="center" shrinkToFit="1"/>
    </xf>
    <xf numFmtId="169" fontId="74" fillId="0" borderId="29" xfId="309" applyNumberFormat="1" applyFont="1" applyFill="1" applyBorder="1" applyAlignment="1">
      <alignment horizontal="right" shrinkToFit="1"/>
    </xf>
    <xf numFmtId="3" fontId="75" fillId="0" borderId="29" xfId="344" applyNumberFormat="1" applyFont="1" applyFill="1" applyBorder="1" applyAlignment="1">
      <alignment shrinkToFit="1"/>
    </xf>
    <xf numFmtId="164" fontId="74" fillId="0" borderId="29" xfId="353" applyNumberFormat="1" applyFont="1" applyFill="1" applyBorder="1" applyAlignment="1">
      <alignment horizontal="right" shrinkToFit="1"/>
    </xf>
    <xf numFmtId="3" fontId="75" fillId="29" borderId="0" xfId="344" applyNumberFormat="1" applyFont="1" applyFill="1" applyBorder="1" applyAlignment="1">
      <alignment horizontal="right" shrinkToFit="1"/>
    </xf>
    <xf numFmtId="172" fontId="74" fillId="35" borderId="8" xfId="309" applyNumberFormat="1" applyFont="1" applyFill="1" applyBorder="1" applyAlignment="1">
      <alignment horizontal="right" vertical="center" shrinkToFit="1"/>
    </xf>
    <xf numFmtId="0" fontId="84" fillId="0" borderId="0" xfId="0" applyFont="1" applyBorder="1" applyAlignment="1">
      <alignment horizontal="center"/>
    </xf>
    <xf numFmtId="169" fontId="84" fillId="0" borderId="0" xfId="310" applyNumberFormat="1" applyFont="1" applyFill="1" applyBorder="1" applyAlignment="1">
      <alignment horizontal="center"/>
    </xf>
    <xf numFmtId="0" fontId="117" fillId="0" borderId="54" xfId="0" applyFont="1" applyBorder="1" applyAlignment="1">
      <alignment horizontal="center" wrapText="1"/>
    </xf>
    <xf numFmtId="0" fontId="117" fillId="0" borderId="54" xfId="0" applyFont="1" applyBorder="1" applyAlignment="1">
      <alignment horizontal="center"/>
    </xf>
    <xf numFmtId="0" fontId="118" fillId="0" borderId="54" xfId="0" applyFont="1" applyBorder="1" applyAlignment="1">
      <alignment horizontal="center" wrapText="1"/>
    </xf>
    <xf numFmtId="167" fontId="82" fillId="0" borderId="54" xfId="0" applyNumberFormat="1" applyFont="1" applyBorder="1" applyAlignment="1"/>
    <xf numFmtId="0" fontId="85" fillId="0" borderId="54" xfId="0" applyFont="1" applyFill="1" applyBorder="1"/>
    <xf numFmtId="9" fontId="84" fillId="0" borderId="54" xfId="351" applyFont="1" applyBorder="1"/>
    <xf numFmtId="169" fontId="84" fillId="0" borderId="54" xfId="0" applyNumberFormat="1" applyFont="1" applyBorder="1" applyAlignment="1">
      <alignment horizontal="center" wrapText="1"/>
    </xf>
    <xf numFmtId="10" fontId="84" fillId="0" borderId="54" xfId="351" applyNumberFormat="1" applyFont="1" applyBorder="1"/>
    <xf numFmtId="9" fontId="103" fillId="0" borderId="29" xfId="351" applyNumberFormat="1" applyFont="1" applyFill="1" applyBorder="1" applyAlignment="1"/>
    <xf numFmtId="9" fontId="84" fillId="0" borderId="54" xfId="351" applyNumberFormat="1" applyFont="1" applyFill="1" applyBorder="1" applyAlignment="1"/>
    <xf numFmtId="0" fontId="84" fillId="0" borderId="0" xfId="0" applyFont="1" applyBorder="1" applyAlignment="1">
      <alignment horizontal="center"/>
    </xf>
    <xf numFmtId="169" fontId="84" fillId="0" borderId="0" xfId="310" applyNumberFormat="1" applyFont="1" applyFill="1" applyBorder="1" applyAlignment="1">
      <alignment horizontal="center"/>
    </xf>
    <xf numFmtId="0" fontId="82" fillId="0" borderId="0" xfId="0" applyFont="1"/>
    <xf numFmtId="0" fontId="82" fillId="0" borderId="0" xfId="0" applyFont="1" applyAlignment="1">
      <alignment horizontal="center"/>
    </xf>
    <xf numFmtId="0" fontId="82" fillId="0" borderId="0" xfId="0" applyFont="1" applyBorder="1" applyAlignment="1">
      <alignment horizontal="center"/>
    </xf>
    <xf numFmtId="0" fontId="84" fillId="0" borderId="54" xfId="0" applyFont="1" applyFill="1" applyBorder="1" applyAlignment="1">
      <alignment horizontal="center" vertical="center"/>
    </xf>
    <xf numFmtId="0" fontId="82" fillId="0" borderId="54" xfId="0" applyFont="1" applyBorder="1" applyAlignment="1">
      <alignment horizontal="center" vertical="top" wrapText="1"/>
    </xf>
    <xf numFmtId="0" fontId="84" fillId="36" borderId="54" xfId="0" applyFont="1" applyFill="1" applyBorder="1" applyAlignment="1">
      <alignment horizontal="center" vertical="center"/>
    </xf>
    <xf numFmtId="0" fontId="84" fillId="36" borderId="54" xfId="0" applyFont="1" applyFill="1" applyBorder="1" applyAlignment="1">
      <alignment horizontal="center" vertical="center" wrapText="1"/>
    </xf>
    <xf numFmtId="169" fontId="82" fillId="0" borderId="89" xfId="309" applyNumberFormat="1" applyFont="1" applyFill="1" applyBorder="1" applyAlignment="1"/>
    <xf numFmtId="0" fontId="85" fillId="0" borderId="22" xfId="0" applyFont="1" applyBorder="1" applyAlignment="1">
      <alignment vertical="center"/>
    </xf>
    <xf numFmtId="169" fontId="84" fillId="0" borderId="22" xfId="310" applyNumberFormat="1" applyFont="1" applyFill="1" applyBorder="1" applyAlignment="1">
      <alignment horizontal="center" vertical="center" wrapText="1"/>
    </xf>
    <xf numFmtId="169" fontId="84" fillId="0" borderId="22" xfId="310" applyNumberFormat="1" applyFont="1" applyFill="1" applyBorder="1" applyAlignment="1">
      <alignment horizontal="center" wrapText="1"/>
    </xf>
    <xf numFmtId="4" fontId="85" fillId="0" borderId="22" xfId="344" applyNumberFormat="1" applyFont="1" applyBorder="1" applyAlignment="1">
      <alignment horizontal="center" vertical="center" wrapText="1"/>
    </xf>
    <xf numFmtId="4" fontId="82" fillId="37" borderId="11" xfId="0" applyNumberFormat="1" applyFont="1" applyFill="1" applyBorder="1" applyAlignment="1">
      <alignment shrinkToFit="1"/>
    </xf>
    <xf numFmtId="169" fontId="84" fillId="0" borderId="11" xfId="309" applyNumberFormat="1" applyFont="1" applyFill="1" applyBorder="1" applyAlignment="1">
      <alignment horizontal="left"/>
    </xf>
    <xf numFmtId="9" fontId="82" fillId="0" borderId="0" xfId="351" applyNumberFormat="1" applyFont="1" applyFill="1" applyBorder="1" applyAlignment="1"/>
    <xf numFmtId="0" fontId="84" fillId="0" borderId="40" xfId="0" applyFont="1" applyBorder="1" applyAlignment="1">
      <alignment horizontal="left"/>
    </xf>
    <xf numFmtId="14" fontId="11" fillId="0" borderId="54" xfId="0" applyNumberFormat="1" applyFont="1" applyFill="1" applyBorder="1" applyAlignment="1">
      <alignment horizontal="center" vertical="top"/>
    </xf>
    <xf numFmtId="0" fontId="11" fillId="0" borderId="54" xfId="0" applyFont="1" applyFill="1" applyBorder="1" applyAlignment="1">
      <alignment horizontal="center" vertical="top"/>
    </xf>
    <xf numFmtId="0" fontId="94" fillId="0" borderId="54" xfId="0" applyFont="1" applyFill="1" applyBorder="1" applyAlignment="1">
      <alignment horizontal="center" vertical="center"/>
    </xf>
    <xf numFmtId="9" fontId="82" fillId="0" borderId="54" xfId="0" applyNumberFormat="1" applyFont="1" applyBorder="1" applyAlignment="1">
      <alignment horizontal="center" vertical="top"/>
    </xf>
    <xf numFmtId="0" fontId="82" fillId="0" borderId="54" xfId="0" applyFont="1" applyBorder="1" applyAlignment="1">
      <alignment horizontal="center" vertical="top"/>
    </xf>
    <xf numFmtId="0" fontId="82" fillId="0" borderId="54" xfId="0" applyFont="1" applyBorder="1" applyAlignment="1">
      <alignment vertical="top"/>
    </xf>
    <xf numFmtId="14" fontId="82" fillId="0" borderId="54" xfId="0" quotePrefix="1" applyNumberFormat="1" applyFont="1" applyBorder="1" applyAlignment="1">
      <alignment horizontal="center" vertical="top" wrapText="1"/>
    </xf>
    <xf numFmtId="0" fontId="82" fillId="37" borderId="54" xfId="0" quotePrefix="1" applyFont="1" applyFill="1" applyBorder="1" applyAlignment="1">
      <alignment horizontal="center" vertical="top"/>
    </xf>
    <xf numFmtId="14" fontId="82" fillId="37" borderId="54" xfId="0" applyNumberFormat="1" applyFont="1" applyFill="1" applyBorder="1" applyAlignment="1">
      <alignment horizontal="center" vertical="top"/>
    </xf>
    <xf numFmtId="0" fontId="82" fillId="37" borderId="89" xfId="0" applyFont="1" applyFill="1" applyBorder="1" applyAlignment="1">
      <alignment horizontal="left" vertical="top" wrapText="1"/>
    </xf>
    <xf numFmtId="0" fontId="82" fillId="37" borderId="55" xfId="0" applyFont="1" applyFill="1" applyBorder="1" applyAlignment="1">
      <alignment horizontal="left" vertical="top" wrapText="1"/>
    </xf>
    <xf numFmtId="0" fontId="82" fillId="37" borderId="56" xfId="0" applyFont="1" applyFill="1" applyBorder="1" applyAlignment="1">
      <alignment horizontal="left" vertical="top" wrapText="1"/>
    </xf>
    <xf numFmtId="0" fontId="82" fillId="37" borderId="89" xfId="0" applyFont="1" applyFill="1" applyBorder="1" applyAlignment="1">
      <alignment horizontal="left" vertical="top"/>
    </xf>
    <xf numFmtId="0" fontId="82" fillId="37" borderId="55" xfId="0" applyFont="1" applyFill="1" applyBorder="1" applyAlignment="1">
      <alignment horizontal="left" vertical="top"/>
    </xf>
    <xf numFmtId="0" fontId="82" fillId="37" borderId="56" xfId="0" applyFont="1" applyFill="1" applyBorder="1" applyAlignment="1">
      <alignment horizontal="left" vertical="top"/>
    </xf>
    <xf numFmtId="0" fontId="82" fillId="37" borderId="54" xfId="0" applyFont="1" applyFill="1" applyBorder="1" applyAlignment="1">
      <alignment vertical="center"/>
    </xf>
    <xf numFmtId="4" fontId="82" fillId="37" borderId="0" xfId="0" applyNumberFormat="1" applyFont="1" applyFill="1"/>
    <xf numFmtId="0" fontId="82" fillId="0" borderId="89" xfId="0" quotePrefix="1" applyFont="1" applyFill="1" applyBorder="1" applyAlignment="1">
      <alignment horizontal="left" vertical="center"/>
    </xf>
    <xf numFmtId="0" fontId="82" fillId="0" borderId="55" xfId="0" applyFont="1" applyFill="1" applyBorder="1" applyAlignment="1">
      <alignment horizontal="left" vertical="center"/>
    </xf>
    <xf numFmtId="0" fontId="82" fillId="0" borderId="56" xfId="0" applyFont="1" applyFill="1" applyBorder="1" applyAlignment="1">
      <alignment horizontal="left" vertical="center"/>
    </xf>
    <xf numFmtId="0" fontId="82" fillId="0" borderId="89" xfId="0" applyFont="1" applyFill="1" applyBorder="1" applyAlignment="1">
      <alignment horizontal="left" vertical="center" wrapText="1"/>
    </xf>
    <xf numFmtId="0" fontId="82" fillId="0" borderId="55" xfId="0" applyFont="1" applyFill="1" applyBorder="1" applyAlignment="1">
      <alignment horizontal="left" vertical="center" wrapText="1"/>
    </xf>
    <xf numFmtId="0" fontId="82" fillId="0" borderId="56" xfId="0" applyFont="1" applyFill="1" applyBorder="1" applyAlignment="1">
      <alignment horizontal="left" vertical="center" wrapText="1"/>
    </xf>
    <xf numFmtId="0" fontId="82" fillId="0" borderId="89" xfId="0" applyFont="1" applyFill="1" applyBorder="1" applyAlignment="1">
      <alignment horizontal="left" vertical="center"/>
    </xf>
    <xf numFmtId="0" fontId="82" fillId="36" borderId="54" xfId="0" applyFont="1" applyFill="1" applyBorder="1" applyAlignment="1">
      <alignment vertical="center"/>
    </xf>
    <xf numFmtId="14" fontId="82" fillId="37" borderId="54" xfId="0" quotePrefix="1" applyNumberFormat="1" applyFont="1" applyFill="1" applyBorder="1" applyAlignment="1">
      <alignment horizontal="center" vertical="center"/>
    </xf>
    <xf numFmtId="14" fontId="82" fillId="37" borderId="54" xfId="0" applyNumberFormat="1" applyFont="1" applyFill="1" applyBorder="1" applyAlignment="1">
      <alignment horizontal="center" vertical="center"/>
    </xf>
    <xf numFmtId="0" fontId="82" fillId="37" borderId="89" xfId="0" applyFont="1" applyFill="1" applyBorder="1" applyAlignment="1">
      <alignment horizontal="left" vertical="center"/>
    </xf>
    <xf numFmtId="0" fontId="82" fillId="37" borderId="55" xfId="0" applyFont="1" applyFill="1" applyBorder="1" applyAlignment="1">
      <alignment horizontal="left" vertical="center"/>
    </xf>
    <xf numFmtId="0" fontId="82" fillId="37" borderId="56" xfId="0" applyFont="1" applyFill="1" applyBorder="1" applyAlignment="1">
      <alignment horizontal="left" vertical="center"/>
    </xf>
    <xf numFmtId="14" fontId="82" fillId="0" borderId="54" xfId="0" quotePrefix="1" applyNumberFormat="1" applyFont="1" applyFill="1" applyBorder="1" applyAlignment="1">
      <alignment horizontal="center" vertical="center"/>
    </xf>
    <xf numFmtId="14" fontId="82" fillId="0" borderId="54" xfId="0" applyNumberFormat="1" applyFont="1" applyFill="1" applyBorder="1" applyAlignment="1">
      <alignment horizontal="center" vertical="center"/>
    </xf>
    <xf numFmtId="0" fontId="84" fillId="36" borderId="54" xfId="0" applyFont="1" applyFill="1" applyBorder="1" applyAlignment="1">
      <alignment horizontal="center" vertical="top"/>
    </xf>
    <xf numFmtId="14" fontId="82" fillId="37" borderId="54" xfId="0" quotePrefix="1" applyNumberFormat="1" applyFont="1" applyFill="1" applyBorder="1" applyAlignment="1">
      <alignment horizontal="center" vertical="top"/>
    </xf>
    <xf numFmtId="0" fontId="82" fillId="0" borderId="54" xfId="0" quotePrefix="1" applyFont="1" applyBorder="1" applyAlignment="1">
      <alignment horizontal="center" vertical="top" wrapText="1"/>
    </xf>
    <xf numFmtId="0" fontId="82" fillId="0" borderId="54" xfId="0" quotePrefix="1" applyFont="1" applyBorder="1" applyAlignment="1">
      <alignment horizontal="center" vertical="top"/>
    </xf>
    <xf numFmtId="0" fontId="82" fillId="0" borderId="89" xfId="0" applyFont="1" applyBorder="1" applyAlignment="1">
      <alignment horizontal="center" vertical="top"/>
    </xf>
    <xf numFmtId="0" fontId="82" fillId="0" borderId="55" xfId="0" applyFont="1" applyBorder="1" applyAlignment="1">
      <alignment horizontal="center" vertical="top"/>
    </xf>
    <xf numFmtId="0" fontId="82" fillId="0" borderId="56" xfId="0" applyFont="1" applyBorder="1" applyAlignment="1">
      <alignment horizontal="center" vertical="top"/>
    </xf>
    <xf numFmtId="0" fontId="82" fillId="0" borderId="54" xfId="0" quotePrefix="1" applyFont="1" applyFill="1" applyBorder="1" applyAlignment="1">
      <alignment horizontal="center" vertical="top"/>
    </xf>
    <xf numFmtId="14" fontId="82" fillId="0" borderId="54" xfId="0" applyNumberFormat="1" applyFont="1" applyFill="1" applyBorder="1" applyAlignment="1">
      <alignment horizontal="center" vertical="top"/>
    </xf>
    <xf numFmtId="14" fontId="82" fillId="0" borderId="54" xfId="0" quotePrefix="1" applyNumberFormat="1" applyFont="1" applyFill="1" applyBorder="1" applyAlignment="1">
      <alignment horizontal="center" vertical="top" wrapText="1"/>
    </xf>
    <xf numFmtId="0" fontId="82" fillId="0" borderId="63" xfId="0" quotePrefix="1" applyFont="1" applyFill="1" applyBorder="1" applyAlignment="1">
      <alignment horizontal="center" vertical="top"/>
    </xf>
    <xf numFmtId="49" fontId="82" fillId="0" borderId="56" xfId="470" applyNumberFormat="1" applyFont="1" applyFill="1" applyBorder="1" applyAlignment="1">
      <alignment vertical="center" wrapText="1"/>
    </xf>
    <xf numFmtId="0" fontId="82" fillId="0" borderId="0" xfId="0" quotePrefix="1" applyFont="1" applyBorder="1" applyAlignment="1">
      <alignment vertical="top" wrapText="1"/>
    </xf>
    <xf numFmtId="0" fontId="82" fillId="0" borderId="0" xfId="0" applyFont="1" applyBorder="1" applyAlignment="1">
      <alignment vertical="top" wrapText="1"/>
    </xf>
    <xf numFmtId="0" fontId="82" fillId="0" borderId="0" xfId="0" quotePrefix="1" applyFont="1" applyBorder="1" applyAlignment="1">
      <alignment horizontal="center" vertical="top"/>
    </xf>
    <xf numFmtId="0" fontId="82" fillId="0" borderId="0" xfId="0" applyFont="1" applyBorder="1" applyAlignment="1">
      <alignment vertical="top"/>
    </xf>
    <xf numFmtId="0" fontId="84" fillId="36" borderId="54" xfId="0" applyFont="1" applyFill="1" applyBorder="1" applyAlignment="1">
      <alignment vertical="top"/>
    </xf>
    <xf numFmtId="14" fontId="82" fillId="0" borderId="54" xfId="0" quotePrefix="1" applyNumberFormat="1" applyFont="1" applyBorder="1" applyAlignment="1">
      <alignment horizontal="center" vertical="top"/>
    </xf>
    <xf numFmtId="0" fontId="82" fillId="36" borderId="54" xfId="0" applyFont="1" applyFill="1" applyBorder="1" applyAlignment="1">
      <alignment horizontal="center" vertical="top"/>
    </xf>
    <xf numFmtId="0" fontId="82" fillId="0" borderId="0" xfId="0" applyFont="1" applyBorder="1" applyAlignment="1">
      <alignment horizontal="center" vertical="top"/>
    </xf>
    <xf numFmtId="14" fontId="82" fillId="37" borderId="0" xfId="0" quotePrefix="1" applyNumberFormat="1" applyFont="1" applyFill="1" applyBorder="1" applyAlignment="1">
      <alignment horizontal="center" vertical="top"/>
    </xf>
    <xf numFmtId="0" fontId="82" fillId="0" borderId="0" xfId="0" quotePrefix="1" applyFont="1" applyBorder="1" applyAlignment="1">
      <alignment vertical="top" wrapText="1"/>
    </xf>
    <xf numFmtId="0" fontId="82" fillId="0" borderId="0" xfId="0" applyFont="1" applyBorder="1" applyAlignment="1">
      <alignment vertical="top" wrapText="1"/>
    </xf>
    <xf numFmtId="0" fontId="82" fillId="0" borderId="0" xfId="0" applyFont="1" applyAlignment="1">
      <alignment horizontal="center"/>
    </xf>
    <xf numFmtId="0" fontId="84" fillId="0" borderId="0" xfId="0" applyFont="1" applyAlignment="1">
      <alignment horizontal="center"/>
    </xf>
    <xf numFmtId="0" fontId="82" fillId="0" borderId="89" xfId="0" applyFont="1" applyBorder="1" applyAlignment="1">
      <alignment wrapText="1"/>
    </xf>
    <xf numFmtId="0" fontId="82" fillId="0" borderId="55" xfId="0" quotePrefix="1" applyFont="1" applyBorder="1" applyAlignment="1">
      <alignment wrapText="1"/>
    </xf>
    <xf numFmtId="0" fontId="82" fillId="0" borderId="56" xfId="0" quotePrefix="1" applyFont="1" applyBorder="1" applyAlignment="1">
      <alignment wrapText="1"/>
    </xf>
    <xf numFmtId="0" fontId="82" fillId="0" borderId="89" xfId="0" applyFont="1" applyBorder="1" applyAlignment="1">
      <alignment vertical="top"/>
    </xf>
    <xf numFmtId="0" fontId="82" fillId="0" borderId="55" xfId="0" applyFont="1" applyBorder="1" applyAlignment="1">
      <alignment vertical="top"/>
    </xf>
    <xf numFmtId="0" fontId="82" fillId="0" borderId="56" xfId="0" applyFont="1" applyBorder="1" applyAlignment="1">
      <alignment vertical="top"/>
    </xf>
    <xf numFmtId="0" fontId="82" fillId="0" borderId="89" xfId="0" applyFont="1" applyBorder="1" applyAlignment="1">
      <alignment vertical="top" wrapText="1"/>
    </xf>
    <xf numFmtId="0" fontId="82" fillId="0" borderId="55" xfId="0" applyFont="1" applyBorder="1" applyAlignment="1">
      <alignment vertical="top" wrapText="1"/>
    </xf>
    <xf numFmtId="0" fontId="82" fillId="0" borderId="56" xfId="0" applyFont="1" applyBorder="1" applyAlignment="1">
      <alignment vertical="top" wrapText="1"/>
    </xf>
    <xf numFmtId="0" fontId="82" fillId="0" borderId="89" xfId="0" quotePrefix="1" applyFont="1" applyBorder="1" applyAlignment="1">
      <alignment vertical="top" wrapText="1"/>
    </xf>
    <xf numFmtId="0" fontId="82" fillId="0" borderId="55" xfId="0" quotePrefix="1" applyFont="1" applyBorder="1" applyAlignment="1">
      <alignment vertical="top" wrapText="1"/>
    </xf>
    <xf numFmtId="0" fontId="82" fillId="0" borderId="56" xfId="0" quotePrefix="1" applyFont="1" applyBorder="1" applyAlignment="1">
      <alignment vertical="top" wrapText="1"/>
    </xf>
    <xf numFmtId="0" fontId="84" fillId="36" borderId="89" xfId="0" applyFont="1" applyFill="1" applyBorder="1" applyAlignment="1">
      <alignment vertical="top"/>
    </xf>
    <xf numFmtId="0" fontId="84" fillId="36" borderId="55" xfId="0" applyFont="1" applyFill="1" applyBorder="1" applyAlignment="1">
      <alignment vertical="top"/>
    </xf>
    <xf numFmtId="0" fontId="84" fillId="36" borderId="56" xfId="0" applyFont="1" applyFill="1" applyBorder="1" applyAlignment="1">
      <alignment vertical="top"/>
    </xf>
    <xf numFmtId="0" fontId="82" fillId="36" borderId="89" xfId="0" applyFont="1" applyFill="1" applyBorder="1" applyAlignment="1">
      <alignment vertical="top"/>
    </xf>
    <xf numFmtId="0" fontId="82" fillId="36" borderId="55" xfId="0" applyFont="1" applyFill="1" applyBorder="1" applyAlignment="1">
      <alignment vertical="top"/>
    </xf>
    <xf numFmtId="0" fontId="82" fillId="36" borderId="56" xfId="0" applyFont="1" applyFill="1" applyBorder="1" applyAlignment="1">
      <alignment vertical="top"/>
    </xf>
    <xf numFmtId="0" fontId="84" fillId="36" borderId="89" xfId="0" applyFont="1" applyFill="1" applyBorder="1" applyAlignment="1">
      <alignment horizontal="center" vertical="center" wrapText="1"/>
    </xf>
    <xf numFmtId="0" fontId="84" fillId="36" borderId="55" xfId="0" applyFont="1" applyFill="1" applyBorder="1" applyAlignment="1">
      <alignment horizontal="center" vertical="center" wrapText="1"/>
    </xf>
    <xf numFmtId="0" fontId="84" fillId="36" borderId="56" xfId="0" applyFont="1" applyFill="1" applyBorder="1" applyAlignment="1">
      <alignment horizontal="center" vertical="center" wrapText="1"/>
    </xf>
    <xf numFmtId="0" fontId="82" fillId="0" borderId="89" xfId="0" quotePrefix="1" applyFont="1" applyBorder="1" applyAlignment="1">
      <alignment horizontal="left" vertical="top" wrapText="1"/>
    </xf>
    <xf numFmtId="0" fontId="82" fillId="0" borderId="55" xfId="0" quotePrefix="1" applyFont="1" applyBorder="1" applyAlignment="1">
      <alignment horizontal="left" vertical="top" wrapText="1"/>
    </xf>
    <xf numFmtId="0" fontId="82" fillId="0" borderId="56" xfId="0" quotePrefix="1" applyFont="1" applyBorder="1" applyAlignment="1">
      <alignment horizontal="left" vertical="top" wrapText="1"/>
    </xf>
    <xf numFmtId="0" fontId="82" fillId="0" borderId="89" xfId="0" applyFont="1" applyBorder="1" applyAlignment="1">
      <alignment horizontal="left" vertical="top"/>
    </xf>
    <xf numFmtId="0" fontId="82" fillId="0" borderId="55" xfId="0" applyFont="1" applyBorder="1" applyAlignment="1">
      <alignment horizontal="left" vertical="top"/>
    </xf>
    <xf numFmtId="0" fontId="82" fillId="0" borderId="56" xfId="0" applyFont="1" applyBorder="1" applyAlignment="1">
      <alignment horizontal="left" vertical="top"/>
    </xf>
    <xf numFmtId="0" fontId="82" fillId="0" borderId="89" xfId="0" quotePrefix="1" applyFont="1" applyBorder="1" applyAlignment="1">
      <alignment vertical="top"/>
    </xf>
    <xf numFmtId="0" fontId="82" fillId="0" borderId="55" xfId="0" quotePrefix="1" applyFont="1" applyBorder="1" applyAlignment="1">
      <alignment vertical="top"/>
    </xf>
    <xf numFmtId="0" fontId="82" fillId="0" borderId="56" xfId="0" quotePrefix="1" applyFont="1" applyBorder="1" applyAlignment="1">
      <alignment vertical="top"/>
    </xf>
    <xf numFmtId="0" fontId="84" fillId="0" borderId="63" xfId="0" applyFont="1" applyBorder="1" applyAlignment="1">
      <alignment horizontal="left" vertical="top" wrapText="1"/>
    </xf>
    <xf numFmtId="0" fontId="82" fillId="0" borderId="89" xfId="0" applyFont="1" applyBorder="1" applyAlignment="1">
      <alignment horizontal="center" vertical="top"/>
    </xf>
    <xf numFmtId="0" fontId="82" fillId="0" borderId="55" xfId="0" applyFont="1" applyBorder="1" applyAlignment="1">
      <alignment horizontal="center" vertical="top"/>
    </xf>
    <xf numFmtId="0" fontId="82" fillId="0" borderId="56" xfId="0" applyFont="1" applyBorder="1" applyAlignment="1">
      <alignment horizontal="center" vertical="top"/>
    </xf>
    <xf numFmtId="0" fontId="82" fillId="0" borderId="89" xfId="0" applyFont="1" applyBorder="1" applyAlignment="1">
      <alignment horizontal="center" vertical="top" wrapText="1"/>
    </xf>
    <xf numFmtId="0" fontId="82" fillId="0" borderId="55" xfId="0" applyFont="1" applyBorder="1" applyAlignment="1">
      <alignment horizontal="center" vertical="top" wrapText="1"/>
    </xf>
    <xf numFmtId="0" fontId="82" fillId="0" borderId="56" xfId="0" applyFont="1" applyBorder="1" applyAlignment="1">
      <alignment horizontal="center" vertical="top" wrapText="1"/>
    </xf>
    <xf numFmtId="0" fontId="82" fillId="0" borderId="89" xfId="0" applyFont="1" applyFill="1" applyBorder="1" applyAlignment="1">
      <alignment vertical="top" wrapText="1"/>
    </xf>
    <xf numFmtId="0" fontId="82" fillId="0" borderId="55" xfId="0" quotePrefix="1" applyFont="1" applyFill="1" applyBorder="1" applyAlignment="1">
      <alignment vertical="top" wrapText="1"/>
    </xf>
    <xf numFmtId="0" fontId="82" fillId="0" borderId="56" xfId="0" quotePrefix="1" applyFont="1" applyFill="1" applyBorder="1" applyAlignment="1">
      <alignment vertical="top" wrapText="1"/>
    </xf>
    <xf numFmtId="0" fontId="82" fillId="0" borderId="89" xfId="0" applyFont="1" applyFill="1" applyBorder="1" applyAlignment="1">
      <alignment horizontal="center" vertical="top"/>
    </xf>
    <xf numFmtId="0" fontId="82" fillId="0" borderId="55" xfId="0" applyFont="1" applyFill="1" applyBorder="1" applyAlignment="1">
      <alignment horizontal="center" vertical="top"/>
    </xf>
    <xf numFmtId="0" fontId="82" fillId="0" borderId="56" xfId="0" applyFont="1" applyFill="1" applyBorder="1" applyAlignment="1">
      <alignment horizontal="center" vertical="top"/>
    </xf>
    <xf numFmtId="0" fontId="82" fillId="0" borderId="89" xfId="0" applyFont="1" applyBorder="1" applyAlignment="1">
      <alignment horizontal="left" vertical="top" wrapText="1"/>
    </xf>
    <xf numFmtId="0" fontId="82" fillId="37" borderId="89" xfId="0" applyFont="1" applyFill="1" applyBorder="1" applyAlignment="1">
      <alignment horizontal="left" vertical="top" wrapText="1"/>
    </xf>
    <xf numFmtId="0" fontId="82" fillId="37" borderId="55" xfId="0" applyFont="1" applyFill="1" applyBorder="1" applyAlignment="1">
      <alignment horizontal="left" vertical="top" wrapText="1"/>
    </xf>
    <xf numFmtId="0" fontId="82" fillId="37" borderId="56" xfId="0" applyFont="1" applyFill="1" applyBorder="1" applyAlignment="1">
      <alignment horizontal="left" vertical="top" wrapText="1"/>
    </xf>
    <xf numFmtId="0" fontId="82" fillId="0" borderId="89" xfId="0" quotePrefix="1" applyFont="1" applyFill="1" applyBorder="1" applyAlignment="1">
      <alignment horizontal="left" vertical="top" wrapText="1"/>
    </xf>
    <xf numFmtId="0" fontId="82" fillId="0" borderId="55" xfId="0" applyFont="1" applyFill="1" applyBorder="1" applyAlignment="1">
      <alignment horizontal="left" vertical="top" wrapText="1"/>
    </xf>
    <xf numFmtId="0" fontId="82" fillId="0" borderId="56" xfId="0" applyFont="1" applyFill="1" applyBorder="1" applyAlignment="1">
      <alignment horizontal="left" vertical="top" wrapText="1"/>
    </xf>
    <xf numFmtId="0" fontId="82" fillId="0" borderId="89" xfId="0" applyFont="1" applyFill="1" applyBorder="1" applyAlignment="1">
      <alignment horizontal="left" vertical="center" wrapText="1"/>
    </xf>
    <xf numFmtId="0" fontId="82" fillId="0" borderId="55" xfId="0" applyFont="1" applyFill="1" applyBorder="1" applyAlignment="1">
      <alignment horizontal="left" vertical="center" wrapText="1"/>
    </xf>
    <xf numFmtId="0" fontId="82" fillId="0" borderId="56" xfId="0" applyFont="1" applyFill="1" applyBorder="1" applyAlignment="1">
      <alignment horizontal="left" vertical="center" wrapText="1"/>
    </xf>
    <xf numFmtId="0" fontId="82" fillId="0" borderId="89" xfId="0" applyFont="1" applyFill="1" applyBorder="1" applyAlignment="1">
      <alignment horizontal="left" vertical="center"/>
    </xf>
    <xf numFmtId="0" fontId="82" fillId="0" borderId="55" xfId="0" applyFont="1" applyFill="1" applyBorder="1" applyAlignment="1">
      <alignment horizontal="left" vertical="center"/>
    </xf>
    <xf numFmtId="0" fontId="82" fillId="0" borderId="56" xfId="0" applyFont="1" applyFill="1" applyBorder="1" applyAlignment="1">
      <alignment horizontal="left" vertical="center"/>
    </xf>
    <xf numFmtId="0" fontId="82" fillId="36" borderId="89" xfId="0" applyFont="1" applyFill="1" applyBorder="1" applyAlignment="1">
      <alignment horizontal="left" vertical="center"/>
    </xf>
    <xf numFmtId="0" fontId="82" fillId="36" borderId="55" xfId="0" applyFont="1" applyFill="1" applyBorder="1" applyAlignment="1">
      <alignment horizontal="left" vertical="center"/>
    </xf>
    <xf numFmtId="0" fontId="82" fillId="36" borderId="56" xfId="0" applyFont="1" applyFill="1" applyBorder="1" applyAlignment="1">
      <alignment horizontal="left" vertical="center"/>
    </xf>
    <xf numFmtId="0" fontId="82" fillId="36" borderId="89" xfId="0" applyFont="1" applyFill="1" applyBorder="1" applyAlignment="1">
      <alignment horizontal="left" vertical="center" wrapText="1"/>
    </xf>
    <xf numFmtId="0" fontId="82" fillId="36" borderId="55" xfId="0" applyFont="1" applyFill="1" applyBorder="1" applyAlignment="1">
      <alignment horizontal="left" vertical="center" wrapText="1"/>
    </xf>
    <xf numFmtId="0" fontId="82" fillId="36" borderId="56" xfId="0" applyFont="1" applyFill="1" applyBorder="1" applyAlignment="1">
      <alignment horizontal="left" vertical="center" wrapText="1"/>
    </xf>
    <xf numFmtId="0" fontId="82" fillId="37" borderId="89" xfId="0" applyFont="1" applyFill="1" applyBorder="1" applyAlignment="1">
      <alignment horizontal="left" vertical="center" wrapText="1"/>
    </xf>
    <xf numFmtId="0" fontId="82" fillId="37" borderId="55" xfId="0" applyFont="1" applyFill="1" applyBorder="1" applyAlignment="1">
      <alignment horizontal="left" vertical="center" wrapText="1"/>
    </xf>
    <xf numFmtId="0" fontId="82" fillId="37" borderId="56" xfId="0" applyFont="1" applyFill="1" applyBorder="1" applyAlignment="1">
      <alignment horizontal="left" vertical="center" wrapText="1"/>
    </xf>
    <xf numFmtId="0" fontId="82" fillId="37" borderId="89" xfId="0" applyFont="1" applyFill="1" applyBorder="1" applyAlignment="1">
      <alignment horizontal="left" vertical="center"/>
    </xf>
    <xf numFmtId="0" fontId="82" fillId="37" borderId="55" xfId="0" applyFont="1" applyFill="1" applyBorder="1" applyAlignment="1">
      <alignment horizontal="left" vertical="center"/>
    </xf>
    <xf numFmtId="0" fontId="82" fillId="37" borderId="56" xfId="0" applyFont="1" applyFill="1" applyBorder="1" applyAlignment="1">
      <alignment horizontal="left" vertical="center"/>
    </xf>
    <xf numFmtId="0" fontId="84" fillId="36" borderId="89" xfId="0" applyFont="1" applyFill="1" applyBorder="1" applyAlignment="1">
      <alignment horizontal="left" vertical="center"/>
    </xf>
    <xf numFmtId="0" fontId="84" fillId="36" borderId="55" xfId="0" applyFont="1" applyFill="1" applyBorder="1" applyAlignment="1">
      <alignment horizontal="left" vertical="center"/>
    </xf>
    <xf numFmtId="0" fontId="84" fillId="36" borderId="56" xfId="0" applyFont="1" applyFill="1" applyBorder="1" applyAlignment="1">
      <alignment horizontal="left" vertical="center"/>
    </xf>
    <xf numFmtId="0" fontId="84" fillId="0" borderId="89" xfId="0" applyFont="1" applyFill="1" applyBorder="1" applyAlignment="1">
      <alignment horizontal="center" vertical="center" wrapText="1"/>
    </xf>
    <xf numFmtId="0" fontId="84" fillId="0" borderId="55" xfId="0" applyFont="1" applyFill="1" applyBorder="1" applyAlignment="1">
      <alignment horizontal="center" vertical="center" wrapText="1"/>
    </xf>
    <xf numFmtId="0" fontId="84" fillId="0" borderId="56" xfId="0" applyFont="1" applyFill="1" applyBorder="1" applyAlignment="1">
      <alignment horizontal="center" vertical="center" wrapText="1"/>
    </xf>
    <xf numFmtId="0" fontId="11" fillId="0" borderId="89" xfId="0" applyFont="1" applyFill="1" applyBorder="1" applyAlignment="1">
      <alignment vertical="top" wrapText="1"/>
    </xf>
    <xf numFmtId="0" fontId="11" fillId="0" borderId="55" xfId="0" applyFont="1" applyFill="1" applyBorder="1" applyAlignment="1">
      <alignment vertical="top" wrapText="1"/>
    </xf>
    <xf numFmtId="0" fontId="11" fillId="0" borderId="56" xfId="0" applyFont="1" applyFill="1" applyBorder="1" applyAlignment="1">
      <alignment vertical="top" wrapText="1"/>
    </xf>
    <xf numFmtId="0" fontId="94" fillId="0" borderId="89" xfId="0" applyFont="1" applyFill="1" applyBorder="1" applyAlignment="1">
      <alignment horizontal="center" vertical="center" wrapText="1"/>
    </xf>
    <xf numFmtId="0" fontId="94" fillId="0" borderId="55" xfId="0" applyFont="1" applyFill="1" applyBorder="1" applyAlignment="1">
      <alignment horizontal="center" vertical="center" wrapText="1"/>
    </xf>
    <xf numFmtId="0" fontId="94" fillId="0" borderId="56" xfId="0" applyFont="1" applyFill="1" applyBorder="1" applyAlignment="1">
      <alignment horizontal="center" vertical="center" wrapText="1"/>
    </xf>
    <xf numFmtId="0" fontId="82" fillId="0" borderId="55" xfId="0" applyFont="1" applyBorder="1" applyAlignment="1">
      <alignment horizontal="left" vertical="top" wrapText="1"/>
    </xf>
    <xf numFmtId="0" fontId="82" fillId="0" borderId="56" xfId="0" applyFont="1" applyBorder="1" applyAlignment="1">
      <alignment horizontal="left" vertical="top" wrapText="1"/>
    </xf>
    <xf numFmtId="0" fontId="84" fillId="0" borderId="22" xfId="0" applyFont="1" applyBorder="1" applyAlignment="1">
      <alignment horizontal="center" vertical="center"/>
    </xf>
    <xf numFmtId="9" fontId="82" fillId="0" borderId="89" xfId="351" applyNumberFormat="1" applyFont="1" applyFill="1" applyBorder="1" applyAlignment="1">
      <alignment horizontal="center"/>
    </xf>
    <xf numFmtId="9" fontId="82" fillId="0" borderId="55" xfId="351" applyNumberFormat="1" applyFont="1" applyFill="1" applyBorder="1" applyAlignment="1">
      <alignment horizontal="center"/>
    </xf>
    <xf numFmtId="9" fontId="82" fillId="0" borderId="56" xfId="351" applyNumberFormat="1" applyFont="1" applyFill="1" applyBorder="1" applyAlignment="1">
      <alignment horizontal="center"/>
    </xf>
    <xf numFmtId="4" fontId="82" fillId="0" borderId="11" xfId="344" applyNumberFormat="1" applyFont="1" applyBorder="1" applyAlignment="1">
      <alignment horizontal="center"/>
    </xf>
    <xf numFmtId="169" fontId="84" fillId="0" borderId="0" xfId="310" applyNumberFormat="1" applyFont="1" applyFill="1" applyBorder="1" applyAlignment="1">
      <alignment horizontal="center"/>
    </xf>
    <xf numFmtId="0" fontId="82" fillId="0" borderId="89" xfId="0" quotePrefix="1" applyFont="1" applyFill="1" applyBorder="1" applyAlignment="1">
      <alignment vertical="top" wrapText="1"/>
    </xf>
    <xf numFmtId="0" fontId="82" fillId="0" borderId="55" xfId="0" applyFont="1" applyFill="1" applyBorder="1" applyAlignment="1">
      <alignment vertical="top" wrapText="1"/>
    </xf>
    <xf numFmtId="0" fontId="82" fillId="0" borderId="56" xfId="0" applyFont="1" applyFill="1" applyBorder="1" applyAlignment="1">
      <alignment vertical="top" wrapText="1"/>
    </xf>
    <xf numFmtId="0" fontId="84" fillId="0" borderId="89" xfId="0" applyFont="1" applyBorder="1" applyAlignment="1">
      <alignment vertical="top"/>
    </xf>
    <xf numFmtId="0" fontId="84" fillId="0" borderId="55" xfId="0" applyFont="1" applyBorder="1" applyAlignment="1">
      <alignment vertical="top"/>
    </xf>
    <xf numFmtId="0" fontId="84" fillId="0" borderId="56" xfId="0" applyFont="1" applyBorder="1" applyAlignment="1">
      <alignment vertical="top"/>
    </xf>
    <xf numFmtId="0" fontId="74" fillId="37" borderId="83" xfId="0" quotePrefix="1" applyFont="1" applyFill="1" applyBorder="1" applyAlignment="1">
      <alignment horizontal="left" vertical="center"/>
    </xf>
    <xf numFmtId="0" fontId="74" fillId="37" borderId="74" xfId="0" applyFont="1" applyFill="1" applyBorder="1" applyAlignment="1">
      <alignment horizontal="left" vertical="center"/>
    </xf>
    <xf numFmtId="0" fontId="89" fillId="0" borderId="0" xfId="0" applyFont="1" applyAlignment="1">
      <alignment horizontal="left" vertical="top" wrapText="1"/>
    </xf>
    <xf numFmtId="4" fontId="75" fillId="0" borderId="0" xfId="344" applyNumberFormat="1" applyFont="1" applyFill="1" applyBorder="1" applyAlignment="1">
      <alignment horizontal="left"/>
    </xf>
    <xf numFmtId="169" fontId="74" fillId="27" borderId="48" xfId="310" applyNumberFormat="1" applyFont="1" applyFill="1" applyBorder="1" applyAlignment="1">
      <alignment horizontal="left"/>
    </xf>
    <xf numFmtId="169" fontId="74" fillId="27" borderId="33" xfId="310" applyNumberFormat="1" applyFont="1" applyFill="1" applyBorder="1" applyAlignment="1">
      <alignment horizontal="left"/>
    </xf>
    <xf numFmtId="169" fontId="74" fillId="27" borderId="49" xfId="310" applyNumberFormat="1" applyFont="1" applyFill="1" applyBorder="1" applyAlignment="1">
      <alignment horizontal="left"/>
    </xf>
    <xf numFmtId="0" fontId="88" fillId="0" borderId="0" xfId="0" applyFont="1" applyBorder="1" applyAlignment="1">
      <alignment horizontal="left" vertical="top" wrapText="1"/>
    </xf>
    <xf numFmtId="0" fontId="86" fillId="34" borderId="19" xfId="0" applyFont="1" applyFill="1" applyBorder="1" applyAlignment="1">
      <alignment horizontal="center" vertical="center"/>
    </xf>
    <xf numFmtId="0" fontId="86" fillId="34" borderId="33" xfId="0" applyFont="1" applyFill="1" applyBorder="1" applyAlignment="1">
      <alignment horizontal="center" vertical="center"/>
    </xf>
    <xf numFmtId="0" fontId="86" fillId="34" borderId="36" xfId="0" applyFont="1" applyFill="1" applyBorder="1" applyAlignment="1">
      <alignment horizontal="center" vertical="center"/>
    </xf>
    <xf numFmtId="169" fontId="75" fillId="23" borderId="19" xfId="309" applyNumberFormat="1" applyFont="1" applyFill="1" applyBorder="1" applyAlignment="1">
      <alignment horizontal="center"/>
    </xf>
    <xf numFmtId="169" fontId="75" fillId="23" borderId="33" xfId="309" applyNumberFormat="1" applyFont="1" applyFill="1" applyBorder="1" applyAlignment="1">
      <alignment horizontal="center"/>
    </xf>
    <xf numFmtId="169" fontId="75" fillId="23" borderId="36" xfId="309" applyNumberFormat="1" applyFont="1" applyFill="1" applyBorder="1" applyAlignment="1">
      <alignment horizontal="center"/>
    </xf>
    <xf numFmtId="169" fontId="75" fillId="0" borderId="19" xfId="309" applyNumberFormat="1" applyFont="1" applyBorder="1" applyAlignment="1">
      <alignment horizontal="center"/>
    </xf>
    <xf numFmtId="169" fontId="75" fillId="0" borderId="33" xfId="309" applyNumberFormat="1" applyFont="1" applyBorder="1" applyAlignment="1">
      <alignment horizontal="center"/>
    </xf>
    <xf numFmtId="169" fontId="75" fillId="0" borderId="36" xfId="309" applyNumberFormat="1" applyFont="1" applyBorder="1" applyAlignment="1">
      <alignment horizontal="center"/>
    </xf>
    <xf numFmtId="0" fontId="84" fillId="0" borderId="89" xfId="0" applyFont="1" applyFill="1" applyBorder="1" applyAlignment="1">
      <alignment horizontal="center"/>
    </xf>
    <xf numFmtId="0" fontId="84" fillId="0" borderId="55" xfId="0" applyFont="1" applyFill="1" applyBorder="1" applyAlignment="1">
      <alignment horizontal="center"/>
    </xf>
    <xf numFmtId="0" fontId="74" fillId="38" borderId="54" xfId="0" applyFont="1" applyFill="1" applyBorder="1" applyAlignment="1">
      <alignment horizontal="right" vertical="center"/>
    </xf>
    <xf numFmtId="0" fontId="74" fillId="37" borderId="81" xfId="0" applyFont="1" applyFill="1" applyBorder="1" applyAlignment="1">
      <alignment horizontal="left" vertical="center"/>
    </xf>
    <xf numFmtId="0" fontId="74" fillId="37" borderId="73" xfId="0" applyFont="1" applyFill="1" applyBorder="1" applyAlignment="1">
      <alignment horizontal="left" vertical="center"/>
    </xf>
    <xf numFmtId="169" fontId="75" fillId="0" borderId="19" xfId="309" applyNumberFormat="1" applyFont="1" applyBorder="1" applyAlignment="1">
      <alignment horizontal="center" wrapText="1"/>
    </xf>
    <xf numFmtId="169" fontId="75" fillId="0" borderId="33" xfId="309" applyNumberFormat="1" applyFont="1" applyBorder="1" applyAlignment="1">
      <alignment horizontal="center" wrapText="1"/>
    </xf>
    <xf numFmtId="169" fontId="75" fillId="0" borderId="36" xfId="309" applyNumberFormat="1" applyFont="1" applyBorder="1" applyAlignment="1">
      <alignment horizontal="center" wrapText="1"/>
    </xf>
    <xf numFmtId="0" fontId="88" fillId="37" borderId="0" xfId="0" applyFont="1" applyFill="1" applyBorder="1" applyAlignment="1">
      <alignment horizontal="left" vertical="center"/>
    </xf>
    <xf numFmtId="0" fontId="86" fillId="30" borderId="75" xfId="0" applyFont="1" applyFill="1" applyBorder="1" applyAlignment="1">
      <alignment horizontal="center"/>
    </xf>
    <xf numFmtId="211" fontId="75" fillId="23" borderId="19" xfId="309" quotePrefix="1" applyNumberFormat="1" applyFont="1" applyFill="1" applyBorder="1" applyAlignment="1">
      <alignment horizontal="left" vertical="top" wrapText="1"/>
    </xf>
    <xf numFmtId="211" fontId="75" fillId="23" borderId="33" xfId="309" applyNumberFormat="1" applyFont="1" applyFill="1" applyBorder="1" applyAlignment="1">
      <alignment horizontal="left" vertical="top" wrapText="1"/>
    </xf>
    <xf numFmtId="211" fontId="75" fillId="23" borderId="36" xfId="309" applyNumberFormat="1" applyFont="1" applyFill="1" applyBorder="1" applyAlignment="1">
      <alignment horizontal="left" vertical="top" wrapText="1"/>
    </xf>
    <xf numFmtId="169" fontId="75" fillId="0" borderId="19" xfId="309" applyNumberFormat="1" applyFont="1" applyFill="1" applyBorder="1" applyAlignment="1">
      <alignment horizontal="left"/>
    </xf>
    <xf numFmtId="169" fontId="75" fillId="0" borderId="36" xfId="309" applyNumberFormat="1" applyFont="1" applyFill="1" applyBorder="1" applyAlignment="1">
      <alignment horizontal="left"/>
    </xf>
    <xf numFmtId="169" fontId="75" fillId="0" borderId="19" xfId="309" applyNumberFormat="1" applyFont="1" applyFill="1" applyBorder="1" applyAlignment="1">
      <alignment horizontal="center"/>
    </xf>
    <xf numFmtId="169" fontId="75" fillId="0" borderId="36" xfId="309" applyNumberFormat="1" applyFont="1" applyFill="1" applyBorder="1" applyAlignment="1">
      <alignment horizontal="center"/>
    </xf>
    <xf numFmtId="0" fontId="75" fillId="0" borderId="0" xfId="344" applyFont="1" applyFill="1" applyBorder="1" applyAlignment="1">
      <alignment horizontal="center"/>
    </xf>
    <xf numFmtId="0" fontId="75" fillId="0" borderId="0" xfId="0" applyFont="1" applyFill="1" applyBorder="1" applyAlignment="1">
      <alignment horizontal="left"/>
    </xf>
    <xf numFmtId="0" fontId="84" fillId="0" borderId="89" xfId="0" applyFont="1" applyFill="1" applyBorder="1" applyAlignment="1">
      <alignment vertical="top"/>
    </xf>
    <xf numFmtId="0" fontId="84" fillId="0" borderId="55" xfId="0" applyFont="1" applyFill="1" applyBorder="1" applyAlignment="1">
      <alignment vertical="top"/>
    </xf>
    <xf numFmtId="0" fontId="84" fillId="0" borderId="56" xfId="0" applyFont="1" applyFill="1" applyBorder="1" applyAlignment="1">
      <alignment vertical="top"/>
    </xf>
    <xf numFmtId="4" fontId="74" fillId="0" borderId="0" xfId="344" applyNumberFormat="1" applyFont="1" applyFill="1" applyBorder="1" applyAlignment="1">
      <alignment horizontal="center"/>
    </xf>
    <xf numFmtId="0" fontId="85" fillId="0" borderId="0" xfId="0" applyFont="1" applyBorder="1" applyAlignment="1">
      <alignment horizontal="left" vertical="top" wrapText="1"/>
    </xf>
    <xf numFmtId="0" fontId="88" fillId="37" borderId="0" xfId="0" quotePrefix="1" applyFont="1" applyFill="1" applyBorder="1" applyAlignment="1">
      <alignment horizontal="left" vertical="center"/>
    </xf>
    <xf numFmtId="4" fontId="79" fillId="0" borderId="0" xfId="344" applyNumberFormat="1" applyFont="1" applyBorder="1" applyAlignment="1">
      <alignment horizontal="left" wrapText="1"/>
    </xf>
    <xf numFmtId="0" fontId="88" fillId="37" borderId="0" xfId="0" quotePrefix="1" applyFont="1" applyFill="1" applyBorder="1" applyAlignment="1">
      <alignment horizontal="left" vertical="center" wrapText="1"/>
    </xf>
    <xf numFmtId="4" fontId="74" fillId="39" borderId="54" xfId="0" applyNumberFormat="1" applyFont="1" applyFill="1" applyBorder="1" applyAlignment="1">
      <alignment horizontal="center" vertical="center"/>
    </xf>
    <xf numFmtId="169" fontId="74" fillId="0" borderId="65" xfId="309" applyNumberFormat="1" applyFont="1" applyFill="1" applyBorder="1" applyAlignment="1">
      <alignment horizontal="center"/>
    </xf>
    <xf numFmtId="169" fontId="74" fillId="0" borderId="67" xfId="309" applyNumberFormat="1" applyFont="1" applyFill="1" applyBorder="1" applyAlignment="1">
      <alignment horizontal="center"/>
    </xf>
    <xf numFmtId="169" fontId="75" fillId="27" borderId="19" xfId="310" applyNumberFormat="1" applyFont="1" applyFill="1" applyBorder="1" applyAlignment="1">
      <alignment horizontal="center"/>
    </xf>
    <xf numFmtId="169" fontId="75" fillId="27" borderId="33" xfId="310" applyNumberFormat="1" applyFont="1" applyFill="1" applyBorder="1" applyAlignment="1">
      <alignment horizontal="center"/>
    </xf>
    <xf numFmtId="169" fontId="75" fillId="27" borderId="36" xfId="310" applyNumberFormat="1" applyFont="1" applyFill="1" applyBorder="1" applyAlignment="1">
      <alignment horizontal="center"/>
    </xf>
    <xf numFmtId="169" fontId="75" fillId="27" borderId="19" xfId="310" applyNumberFormat="1" applyFont="1" applyFill="1" applyBorder="1" applyAlignment="1">
      <alignment horizontal="left"/>
    </xf>
    <xf numFmtId="169" fontId="75" fillId="27" borderId="33" xfId="310" applyNumberFormat="1" applyFont="1" applyFill="1" applyBorder="1" applyAlignment="1">
      <alignment horizontal="left"/>
    </xf>
    <xf numFmtId="169" fontId="75" fillId="27" borderId="36" xfId="310" applyNumberFormat="1" applyFont="1" applyFill="1" applyBorder="1" applyAlignment="1">
      <alignment horizontal="left"/>
    </xf>
    <xf numFmtId="0" fontId="86" fillId="27" borderId="48" xfId="0" applyFont="1" applyFill="1" applyBorder="1" applyAlignment="1">
      <alignment horizontal="left" vertical="center"/>
    </xf>
    <xf numFmtId="0" fontId="86" fillId="27" borderId="33" xfId="0" applyFont="1" applyFill="1" applyBorder="1" applyAlignment="1">
      <alignment horizontal="left" vertical="center"/>
    </xf>
    <xf numFmtId="0" fontId="86" fillId="27" borderId="49" xfId="0" applyFont="1" applyFill="1" applyBorder="1" applyAlignment="1">
      <alignment horizontal="left" vertical="center"/>
    </xf>
    <xf numFmtId="0" fontId="82" fillId="37" borderId="89" xfId="0" quotePrefix="1" applyFont="1" applyFill="1" applyBorder="1" applyAlignment="1">
      <alignment horizontal="left" vertical="top" wrapText="1"/>
    </xf>
    <xf numFmtId="0" fontId="82" fillId="37" borderId="55" xfId="0" quotePrefix="1" applyFont="1" applyFill="1" applyBorder="1" applyAlignment="1">
      <alignment horizontal="left" vertical="top" wrapText="1"/>
    </xf>
    <xf numFmtId="0" fontId="82" fillId="37" borderId="56" xfId="0" quotePrefix="1" applyFont="1" applyFill="1" applyBorder="1" applyAlignment="1">
      <alignment horizontal="left" vertical="top" wrapText="1"/>
    </xf>
    <xf numFmtId="0" fontId="82" fillId="0" borderId="89" xfId="0" quotePrefix="1" applyFont="1" applyFill="1" applyBorder="1" applyAlignment="1">
      <alignment horizontal="left" vertical="center" wrapText="1"/>
    </xf>
    <xf numFmtId="0" fontId="82" fillId="0" borderId="55" xfId="0" quotePrefix="1" applyFont="1" applyFill="1" applyBorder="1" applyAlignment="1">
      <alignment horizontal="left" vertical="center"/>
    </xf>
    <xf numFmtId="0" fontId="82" fillId="0" borderId="56" xfId="0" quotePrefix="1" applyFont="1" applyFill="1" applyBorder="1" applyAlignment="1">
      <alignment horizontal="left" vertical="center"/>
    </xf>
    <xf numFmtId="0" fontId="82" fillId="0" borderId="55" xfId="0" quotePrefix="1" applyFont="1" applyFill="1" applyBorder="1" applyAlignment="1">
      <alignment horizontal="left" vertical="center" wrapText="1"/>
    </xf>
    <xf numFmtId="0" fontId="82" fillId="0" borderId="56" xfId="0" quotePrefix="1" applyFont="1" applyFill="1" applyBorder="1" applyAlignment="1">
      <alignment horizontal="left" vertical="center" wrapText="1"/>
    </xf>
    <xf numFmtId="0" fontId="84" fillId="36" borderId="89" xfId="0" applyFont="1" applyFill="1" applyBorder="1" applyAlignment="1">
      <alignment horizontal="left" vertical="center" wrapText="1"/>
    </xf>
    <xf numFmtId="0" fontId="84" fillId="36" borderId="55" xfId="0" applyFont="1" applyFill="1" applyBorder="1" applyAlignment="1">
      <alignment horizontal="left" vertical="center" wrapText="1"/>
    </xf>
    <xf numFmtId="0" fontId="84" fillId="36" borderId="56" xfId="0" applyFont="1" applyFill="1" applyBorder="1" applyAlignment="1">
      <alignment horizontal="left" vertical="center" wrapText="1"/>
    </xf>
    <xf numFmtId="0" fontId="84" fillId="0" borderId="89" xfId="0" quotePrefix="1" applyFont="1" applyFill="1" applyBorder="1" applyAlignment="1">
      <alignment horizontal="left" vertical="center" wrapText="1"/>
    </xf>
    <xf numFmtId="0" fontId="84" fillId="0" borderId="55" xfId="0" quotePrefix="1" applyFont="1" applyFill="1" applyBorder="1" applyAlignment="1">
      <alignment horizontal="left" vertical="center" wrapText="1"/>
    </xf>
    <xf numFmtId="0" fontId="84" fillId="0" borderId="56" xfId="0" quotePrefix="1" applyFont="1" applyFill="1" applyBorder="1" applyAlignment="1">
      <alignment horizontal="left" vertical="center" wrapText="1"/>
    </xf>
    <xf numFmtId="0" fontId="84" fillId="37" borderId="55" xfId="0" applyFont="1" applyFill="1" applyBorder="1" applyAlignment="1">
      <alignment horizontal="left" vertical="top" wrapText="1"/>
    </xf>
    <xf numFmtId="0" fontId="84" fillId="37" borderId="56" xfId="0" applyFont="1" applyFill="1" applyBorder="1" applyAlignment="1">
      <alignment horizontal="left" vertical="top" wrapText="1"/>
    </xf>
    <xf numFmtId="0" fontId="82" fillId="0" borderId="55" xfId="0" quotePrefix="1" applyFont="1" applyFill="1" applyBorder="1" applyAlignment="1">
      <alignment horizontal="left" vertical="top" wrapText="1"/>
    </xf>
    <xf numFmtId="0" fontId="82" fillId="0" borderId="56" xfId="0" quotePrefix="1" applyFont="1" applyFill="1" applyBorder="1" applyAlignment="1">
      <alignment horizontal="left" vertical="top" wrapText="1"/>
    </xf>
    <xf numFmtId="169" fontId="75" fillId="23" borderId="11" xfId="309" applyNumberFormat="1" applyFont="1" applyFill="1" applyBorder="1" applyAlignment="1">
      <alignment horizontal="center"/>
    </xf>
    <xf numFmtId="169" fontId="75" fillId="0" borderId="11" xfId="309" applyNumberFormat="1" applyFont="1" applyBorder="1" applyAlignment="1">
      <alignment horizontal="center"/>
    </xf>
    <xf numFmtId="0" fontId="90" fillId="0" borderId="0" xfId="0" quotePrefix="1" applyFont="1" applyAlignment="1">
      <alignment horizontal="left" vertical="top" wrapText="1"/>
    </xf>
    <xf numFmtId="0" fontId="90" fillId="0" borderId="0" xfId="0" applyFont="1" applyAlignment="1">
      <alignment horizontal="left" vertical="top" wrapText="1"/>
    </xf>
    <xf numFmtId="0" fontId="85" fillId="0" borderId="53" xfId="0" applyFont="1" applyBorder="1" applyAlignment="1">
      <alignment horizontal="center" vertical="center"/>
    </xf>
    <xf numFmtId="0" fontId="85" fillId="0" borderId="4" xfId="0" applyFont="1" applyBorder="1" applyAlignment="1">
      <alignment horizontal="center" vertical="center"/>
    </xf>
    <xf numFmtId="0" fontId="85" fillId="0" borderId="53" xfId="0" applyFont="1" applyBorder="1" applyAlignment="1">
      <alignment horizontal="center" vertical="center" wrapText="1"/>
    </xf>
    <xf numFmtId="0" fontId="85" fillId="37" borderId="0" xfId="0" applyFont="1" applyFill="1" applyAlignment="1">
      <alignment horizontal="left" vertical="top" wrapText="1"/>
    </xf>
    <xf numFmtId="0" fontId="88" fillId="37" borderId="0" xfId="0" applyFont="1" applyFill="1" applyAlignment="1">
      <alignment horizontal="left" vertical="top" wrapText="1"/>
    </xf>
    <xf numFmtId="0" fontId="82" fillId="0" borderId="89" xfId="0" quotePrefix="1" applyFont="1" applyBorder="1" applyAlignment="1">
      <alignment vertical="center" wrapText="1"/>
    </xf>
    <xf numFmtId="0" fontId="82" fillId="0" borderId="55" xfId="0" applyFont="1" applyBorder="1" applyAlignment="1">
      <alignment vertical="center"/>
    </xf>
    <xf numFmtId="0" fontId="82" fillId="0" borderId="56" xfId="0" applyFont="1" applyBorder="1" applyAlignment="1">
      <alignment vertical="center"/>
    </xf>
    <xf numFmtId="169" fontId="74" fillId="27" borderId="11" xfId="310" applyNumberFormat="1" applyFont="1" applyFill="1" applyBorder="1" applyAlignment="1">
      <alignment horizontal="left"/>
    </xf>
    <xf numFmtId="169" fontId="74" fillId="27" borderId="11" xfId="310" applyNumberFormat="1" applyFont="1" applyFill="1" applyBorder="1" applyAlignment="1">
      <alignment horizontal="left" vertical="center"/>
    </xf>
    <xf numFmtId="4" fontId="74" fillId="39" borderId="89" xfId="0" applyNumberFormat="1" applyFont="1" applyFill="1" applyBorder="1" applyAlignment="1">
      <alignment horizontal="center" vertical="center" wrapText="1"/>
    </xf>
    <xf numFmtId="4" fontId="74" fillId="39" borderId="55" xfId="0" applyNumberFormat="1" applyFont="1" applyFill="1" applyBorder="1" applyAlignment="1">
      <alignment horizontal="center" vertical="center" wrapText="1"/>
    </xf>
    <xf numFmtId="0" fontId="74" fillId="39" borderId="54" xfId="0" applyFont="1" applyFill="1" applyBorder="1" applyAlignment="1">
      <alignment horizontal="center" vertical="center" wrapText="1"/>
    </xf>
    <xf numFmtId="0" fontId="74" fillId="39" borderId="54" xfId="0" applyFont="1" applyFill="1" applyBorder="1" applyAlignment="1">
      <alignment horizontal="center" vertical="center"/>
    </xf>
    <xf numFmtId="4" fontId="85" fillId="0" borderId="0" xfId="344" applyNumberFormat="1" applyFont="1" applyAlignment="1">
      <alignment horizontal="left"/>
    </xf>
    <xf numFmtId="4" fontId="108" fillId="0" borderId="0" xfId="344" applyNumberFormat="1" applyFont="1" applyAlignment="1">
      <alignment horizontal="left"/>
    </xf>
    <xf numFmtId="0" fontId="86" fillId="34" borderId="11" xfId="0" applyFont="1" applyFill="1" applyBorder="1" applyAlignment="1">
      <alignment horizontal="center" vertical="center"/>
    </xf>
    <xf numFmtId="169" fontId="75" fillId="0" borderId="11" xfId="309" applyNumberFormat="1" applyFont="1" applyBorder="1" applyAlignment="1">
      <alignment horizontal="center" wrapText="1"/>
    </xf>
    <xf numFmtId="169" fontId="74" fillId="27" borderId="84" xfId="310" applyNumberFormat="1" applyFont="1" applyFill="1" applyBorder="1" applyAlignment="1">
      <alignment horizontal="left"/>
    </xf>
    <xf numFmtId="169" fontId="74" fillId="27" borderId="35" xfId="310" applyNumberFormat="1" applyFont="1" applyFill="1" applyBorder="1" applyAlignment="1">
      <alignment horizontal="left"/>
    </xf>
    <xf numFmtId="169" fontId="74" fillId="27" borderId="85" xfId="310" applyNumberFormat="1" applyFont="1" applyFill="1" applyBorder="1" applyAlignment="1">
      <alignment horizontal="left"/>
    </xf>
    <xf numFmtId="169" fontId="75" fillId="27" borderId="0" xfId="310" applyNumberFormat="1" applyFont="1" applyFill="1" applyBorder="1" applyAlignment="1">
      <alignment horizontal="left"/>
    </xf>
    <xf numFmtId="169" fontId="75" fillId="27" borderId="20" xfId="310" applyNumberFormat="1" applyFont="1" applyFill="1" applyBorder="1" applyAlignment="1">
      <alignment horizontal="left" vertical="center"/>
    </xf>
    <xf numFmtId="169" fontId="75" fillId="27" borderId="31" xfId="310" applyNumberFormat="1" applyFont="1" applyFill="1" applyBorder="1" applyAlignment="1">
      <alignment horizontal="left" vertical="center"/>
    </xf>
    <xf numFmtId="169" fontId="75" fillId="27" borderId="37" xfId="310" applyNumberFormat="1" applyFont="1" applyFill="1" applyBorder="1" applyAlignment="1">
      <alignment horizontal="left" vertical="center"/>
    </xf>
    <xf numFmtId="169" fontId="75" fillId="0" borderId="11" xfId="309" applyNumberFormat="1" applyFont="1" applyBorder="1" applyAlignment="1">
      <alignment horizontal="center" vertical="center"/>
    </xf>
    <xf numFmtId="0" fontId="86" fillId="30" borderId="14" xfId="0" applyFont="1" applyFill="1" applyBorder="1" applyAlignment="1">
      <alignment horizontal="center" wrapText="1"/>
    </xf>
    <xf numFmtId="0" fontId="86" fillId="30" borderId="6" xfId="0" applyFont="1" applyFill="1" applyBorder="1" applyAlignment="1">
      <alignment horizontal="center" wrapText="1"/>
    </xf>
    <xf numFmtId="0" fontId="86" fillId="30" borderId="26" xfId="0" applyFont="1" applyFill="1" applyBorder="1" applyAlignment="1">
      <alignment horizontal="center" wrapText="1"/>
    </xf>
    <xf numFmtId="0" fontId="86" fillId="30" borderId="44" xfId="0" applyFont="1" applyFill="1" applyBorder="1" applyAlignment="1">
      <alignment horizontal="center"/>
    </xf>
    <xf numFmtId="0" fontId="86" fillId="30" borderId="27" xfId="0" applyFont="1" applyFill="1" applyBorder="1" applyAlignment="1">
      <alignment horizontal="center"/>
    </xf>
    <xf numFmtId="0" fontId="86" fillId="30" borderId="32" xfId="0" applyFont="1" applyFill="1" applyBorder="1" applyAlignment="1">
      <alignment horizontal="center"/>
    </xf>
    <xf numFmtId="169" fontId="75" fillId="34" borderId="19" xfId="309" applyNumberFormat="1" applyFont="1" applyFill="1" applyBorder="1" applyAlignment="1">
      <alignment horizontal="left"/>
    </xf>
    <xf numFmtId="169" fontId="75" fillId="34" borderId="33" xfId="309" applyNumberFormat="1" applyFont="1" applyFill="1" applyBorder="1" applyAlignment="1">
      <alignment horizontal="left"/>
    </xf>
    <xf numFmtId="169" fontId="75" fillId="34" borderId="36" xfId="309" applyNumberFormat="1" applyFont="1" applyFill="1" applyBorder="1" applyAlignment="1">
      <alignment horizontal="left"/>
    </xf>
    <xf numFmtId="0" fontId="86" fillId="34" borderId="22" xfId="0" applyFont="1" applyFill="1" applyBorder="1" applyAlignment="1">
      <alignment horizontal="center" vertical="center"/>
    </xf>
    <xf numFmtId="0" fontId="86" fillId="27" borderId="76" xfId="0" applyFont="1" applyFill="1" applyBorder="1" applyAlignment="1">
      <alignment horizontal="center" vertical="center"/>
    </xf>
    <xf numFmtId="0" fontId="86" fillId="27" borderId="77" xfId="0" applyFont="1" applyFill="1" applyBorder="1" applyAlignment="1">
      <alignment horizontal="center" vertical="center"/>
    </xf>
    <xf numFmtId="0" fontId="86" fillId="27" borderId="78" xfId="0" applyFont="1" applyFill="1" applyBorder="1" applyAlignment="1">
      <alignment horizontal="center" vertical="center"/>
    </xf>
    <xf numFmtId="0" fontId="87" fillId="27" borderId="19" xfId="0" applyFont="1" applyFill="1" applyBorder="1" applyAlignment="1">
      <alignment horizontal="left" vertical="center" wrapText="1"/>
    </xf>
    <xf numFmtId="0" fontId="87" fillId="27" borderId="33" xfId="0" applyFont="1" applyFill="1" applyBorder="1" applyAlignment="1">
      <alignment horizontal="left" vertical="center" wrapText="1"/>
    </xf>
    <xf numFmtId="0" fontId="87" fillId="27" borderId="36" xfId="0" applyFont="1" applyFill="1" applyBorder="1" applyAlignment="1">
      <alignment horizontal="left" vertical="center" wrapText="1"/>
    </xf>
    <xf numFmtId="169" fontId="75" fillId="0" borderId="19" xfId="309" applyNumberFormat="1" applyFont="1" applyBorder="1" applyAlignment="1">
      <alignment horizontal="left" vertical="center" wrapText="1"/>
    </xf>
    <xf numFmtId="169" fontId="75" fillId="0" borderId="33" xfId="309" applyNumberFormat="1" applyFont="1" applyBorder="1" applyAlignment="1">
      <alignment horizontal="left" vertical="center" wrapText="1"/>
    </xf>
    <xf numFmtId="169" fontId="75" fillId="0" borderId="36" xfId="309" applyNumberFormat="1" applyFont="1" applyBorder="1" applyAlignment="1">
      <alignment horizontal="left" vertical="center" wrapText="1"/>
    </xf>
    <xf numFmtId="0" fontId="86" fillId="34" borderId="18" xfId="0" applyFont="1" applyFill="1" applyBorder="1" applyAlignment="1">
      <alignment horizontal="center" vertical="center"/>
    </xf>
    <xf numFmtId="0" fontId="86" fillId="34" borderId="34" xfId="0" applyFont="1" applyFill="1" applyBorder="1" applyAlignment="1">
      <alignment horizontal="center" vertical="center"/>
    </xf>
    <xf numFmtId="0" fontId="86" fillId="34" borderId="30" xfId="0" applyFont="1" applyFill="1" applyBorder="1" applyAlignment="1">
      <alignment horizontal="center" vertical="center"/>
    </xf>
    <xf numFmtId="169" fontId="75" fillId="0" borderId="19" xfId="309" applyNumberFormat="1" applyFont="1" applyBorder="1" applyAlignment="1">
      <alignment horizontal="center" vertical="center" wrapText="1"/>
    </xf>
    <xf numFmtId="169" fontId="75" fillId="0" borderId="33" xfId="309" applyNumberFormat="1" applyFont="1" applyBorder="1" applyAlignment="1">
      <alignment horizontal="center" vertical="center" wrapText="1"/>
    </xf>
    <xf numFmtId="169" fontId="75" fillId="0" borderId="36" xfId="309" applyNumberFormat="1" applyFont="1" applyBorder="1" applyAlignment="1">
      <alignment horizontal="center" vertical="center" wrapText="1"/>
    </xf>
    <xf numFmtId="0" fontId="75" fillId="23" borderId="19" xfId="309" applyNumberFormat="1" applyFont="1" applyFill="1" applyBorder="1" applyAlignment="1">
      <alignment horizontal="left" vertical="center" wrapText="1"/>
    </xf>
    <xf numFmtId="0" fontId="75" fillId="23" borderId="33" xfId="309" applyNumberFormat="1" applyFont="1" applyFill="1" applyBorder="1" applyAlignment="1">
      <alignment horizontal="left" vertical="center" wrapText="1"/>
    </xf>
    <xf numFmtId="0" fontId="75" fillId="23" borderId="36" xfId="309" applyNumberFormat="1" applyFont="1" applyFill="1" applyBorder="1" applyAlignment="1">
      <alignment horizontal="left" vertical="center" wrapText="1"/>
    </xf>
    <xf numFmtId="169" fontId="75" fillId="0" borderId="19" xfId="309" quotePrefix="1" applyNumberFormat="1" applyFont="1" applyFill="1" applyBorder="1" applyAlignment="1">
      <alignment horizontal="left" vertical="center" wrapText="1"/>
    </xf>
    <xf numFmtId="169" fontId="75" fillId="0" borderId="33" xfId="309" applyNumberFormat="1" applyFont="1" applyFill="1" applyBorder="1" applyAlignment="1">
      <alignment horizontal="left" vertical="center" wrapText="1"/>
    </xf>
    <xf numFmtId="169" fontId="75" fillId="0" borderId="36" xfId="309" applyNumberFormat="1" applyFont="1" applyFill="1" applyBorder="1" applyAlignment="1">
      <alignment horizontal="left" vertical="center" wrapText="1"/>
    </xf>
    <xf numFmtId="0" fontId="75" fillId="0" borderId="19" xfId="309" quotePrefix="1" applyNumberFormat="1" applyFont="1" applyBorder="1" applyAlignment="1">
      <alignment horizontal="left" vertical="center" wrapText="1"/>
    </xf>
    <xf numFmtId="0" fontId="75" fillId="0" borderId="33" xfId="309" applyNumberFormat="1" applyFont="1" applyBorder="1" applyAlignment="1">
      <alignment horizontal="left" vertical="center"/>
    </xf>
    <xf numFmtId="0" fontId="75" fillId="0" borderId="36" xfId="309" applyNumberFormat="1" applyFont="1" applyBorder="1" applyAlignment="1">
      <alignment horizontal="left" vertical="center"/>
    </xf>
    <xf numFmtId="169" fontId="75" fillId="23" borderId="19" xfId="309" applyNumberFormat="1" applyFont="1" applyFill="1" applyBorder="1" applyAlignment="1">
      <alignment horizontal="left" vertical="center" wrapText="1"/>
    </xf>
    <xf numFmtId="169" fontId="75" fillId="23" borderId="33" xfId="309" applyNumberFormat="1" applyFont="1" applyFill="1" applyBorder="1" applyAlignment="1">
      <alignment horizontal="left" vertical="center" wrapText="1"/>
    </xf>
    <xf numFmtId="169" fontId="75" fillId="23" borderId="36" xfId="309" applyNumberFormat="1" applyFont="1" applyFill="1" applyBorder="1" applyAlignment="1">
      <alignment horizontal="left" vertical="center" wrapText="1"/>
    </xf>
    <xf numFmtId="169" fontId="75" fillId="0" borderId="19" xfId="309" applyNumberFormat="1" applyFont="1" applyFill="1" applyBorder="1" applyAlignment="1">
      <alignment horizontal="left" wrapText="1"/>
    </xf>
    <xf numFmtId="169" fontId="75" fillId="0" borderId="33" xfId="309" applyNumberFormat="1" applyFont="1" applyFill="1" applyBorder="1" applyAlignment="1">
      <alignment horizontal="left" wrapText="1"/>
    </xf>
    <xf numFmtId="169" fontId="75" fillId="0" borderId="36" xfId="309" applyNumberFormat="1" applyFont="1" applyFill="1" applyBorder="1" applyAlignment="1">
      <alignment horizontal="left" wrapText="1"/>
    </xf>
    <xf numFmtId="169" fontId="74" fillId="27" borderId="11" xfId="310" applyNumberFormat="1" applyFont="1" applyFill="1" applyBorder="1" applyAlignment="1">
      <alignment horizontal="center"/>
    </xf>
    <xf numFmtId="169" fontId="74" fillId="27" borderId="19" xfId="310" applyNumberFormat="1" applyFont="1" applyFill="1" applyBorder="1" applyAlignment="1">
      <alignment horizontal="left"/>
    </xf>
    <xf numFmtId="169" fontId="74" fillId="27" borderId="36" xfId="310" applyNumberFormat="1" applyFont="1" applyFill="1" applyBorder="1" applyAlignment="1">
      <alignment horizontal="left"/>
    </xf>
    <xf numFmtId="169" fontId="75" fillId="23" borderId="19" xfId="309" applyNumberFormat="1" applyFont="1" applyFill="1" applyBorder="1" applyAlignment="1">
      <alignment horizontal="center" wrapText="1"/>
    </xf>
    <xf numFmtId="169" fontId="75" fillId="23" borderId="33" xfId="309" applyNumberFormat="1" applyFont="1" applyFill="1" applyBorder="1" applyAlignment="1">
      <alignment horizontal="center" wrapText="1"/>
    </xf>
    <xf numFmtId="169" fontId="75" fillId="23" borderId="36" xfId="309" applyNumberFormat="1" applyFont="1" applyFill="1" applyBorder="1" applyAlignment="1">
      <alignment horizontal="center" wrapText="1"/>
    </xf>
    <xf numFmtId="0" fontId="86" fillId="27" borderId="22" xfId="0" applyFont="1" applyFill="1" applyBorder="1" applyAlignment="1">
      <alignment horizontal="center" vertical="center"/>
    </xf>
    <xf numFmtId="169" fontId="75" fillId="23" borderId="11" xfId="309" applyNumberFormat="1" applyFont="1" applyFill="1" applyBorder="1" applyAlignment="1">
      <alignment horizontal="center" wrapText="1"/>
    </xf>
    <xf numFmtId="169" fontId="75" fillId="0" borderId="20" xfId="309" applyNumberFormat="1" applyFont="1" applyFill="1" applyBorder="1" applyAlignment="1">
      <alignment horizontal="center"/>
    </xf>
    <xf numFmtId="169" fontId="75" fillId="0" borderId="37" xfId="309" applyNumberFormat="1" applyFont="1" applyFill="1" applyBorder="1" applyAlignment="1">
      <alignment horizontal="center"/>
    </xf>
    <xf numFmtId="169" fontId="75" fillId="27" borderId="19" xfId="310" applyNumberFormat="1" applyFont="1" applyFill="1" applyBorder="1" applyAlignment="1">
      <alignment horizontal="left" vertical="center"/>
    </xf>
    <xf numFmtId="169" fontId="75" fillId="27" borderId="33" xfId="310" applyNumberFormat="1" applyFont="1" applyFill="1" applyBorder="1" applyAlignment="1">
      <alignment horizontal="left" vertical="center"/>
    </xf>
    <xf numFmtId="169" fontId="75" fillId="27" borderId="36" xfId="310" applyNumberFormat="1" applyFont="1" applyFill="1" applyBorder="1" applyAlignment="1">
      <alignment horizontal="left" vertical="center"/>
    </xf>
    <xf numFmtId="169" fontId="75" fillId="27" borderId="20" xfId="310" applyNumberFormat="1" applyFont="1" applyFill="1" applyBorder="1" applyAlignment="1">
      <alignment horizontal="left"/>
    </xf>
    <xf numFmtId="169" fontId="75" fillId="27" borderId="31" xfId="310" applyNumberFormat="1" applyFont="1" applyFill="1" applyBorder="1" applyAlignment="1">
      <alignment horizontal="left"/>
    </xf>
    <xf numFmtId="169" fontId="75" fillId="27" borderId="37" xfId="310" applyNumberFormat="1" applyFont="1" applyFill="1" applyBorder="1" applyAlignment="1">
      <alignment horizontal="left"/>
    </xf>
    <xf numFmtId="0" fontId="86" fillId="27" borderId="65" xfId="0" applyFont="1" applyFill="1" applyBorder="1" applyAlignment="1">
      <alignment horizontal="center" wrapText="1"/>
    </xf>
    <xf numFmtId="0" fontId="86" fillId="27" borderId="66" xfId="0" applyFont="1" applyFill="1" applyBorder="1" applyAlignment="1">
      <alignment horizontal="center" wrapText="1"/>
    </xf>
    <xf numFmtId="0" fontId="86" fillId="27" borderId="67" xfId="0" applyFont="1" applyFill="1" applyBorder="1" applyAlignment="1">
      <alignment horizontal="center" wrapText="1"/>
    </xf>
    <xf numFmtId="169" fontId="86" fillId="27" borderId="65" xfId="309" applyNumberFormat="1" applyFont="1" applyFill="1" applyBorder="1" applyAlignment="1">
      <alignment horizontal="center"/>
    </xf>
    <xf numFmtId="169" fontId="86" fillId="27" borderId="66" xfId="309" applyNumberFormat="1" applyFont="1" applyFill="1" applyBorder="1" applyAlignment="1">
      <alignment horizontal="center"/>
    </xf>
    <xf numFmtId="169" fontId="86" fillId="27" borderId="67" xfId="309" applyNumberFormat="1" applyFont="1" applyFill="1" applyBorder="1" applyAlignment="1">
      <alignment horizontal="center"/>
    </xf>
    <xf numFmtId="4" fontId="74" fillId="0" borderId="27" xfId="344" applyNumberFormat="1" applyFont="1" applyBorder="1" applyAlignment="1">
      <alignment horizontal="center" vertical="justify" wrapText="1"/>
    </xf>
    <xf numFmtId="4" fontId="74" fillId="0" borderId="70" xfId="344" applyNumberFormat="1" applyFont="1" applyBorder="1" applyAlignment="1">
      <alignment horizontal="center" vertical="justify" wrapText="1"/>
    </xf>
    <xf numFmtId="4" fontId="74" fillId="0" borderId="0" xfId="344" applyNumberFormat="1" applyFont="1" applyBorder="1" applyAlignment="1">
      <alignment horizontal="center" vertical="justify" wrapText="1"/>
    </xf>
    <xf numFmtId="0" fontId="86" fillId="30" borderId="75" xfId="0" applyFont="1" applyFill="1" applyBorder="1" applyAlignment="1">
      <alignment horizontal="center" wrapText="1"/>
    </xf>
    <xf numFmtId="4" fontId="75" fillId="0" borderId="0" xfId="344" applyNumberFormat="1" applyFont="1" applyFill="1" applyBorder="1" applyAlignment="1">
      <alignment horizontal="center"/>
    </xf>
    <xf numFmtId="4" fontId="74" fillId="0" borderId="0" xfId="344" applyNumberFormat="1" applyFont="1" applyBorder="1" applyAlignment="1">
      <alignment horizontal="left" wrapText="1"/>
    </xf>
    <xf numFmtId="0" fontId="86" fillId="30" borderId="75" xfId="0" applyFont="1" applyFill="1" applyBorder="1" applyAlignment="1">
      <alignment horizontal="center" vertical="center"/>
    </xf>
    <xf numFmtId="0" fontId="86" fillId="27" borderId="11" xfId="0" applyFont="1" applyFill="1" applyBorder="1" applyAlignment="1">
      <alignment horizontal="left" vertical="center"/>
    </xf>
    <xf numFmtId="4" fontId="74" fillId="0" borderId="75" xfId="344" applyNumberFormat="1" applyFont="1" applyFill="1" applyBorder="1" applyAlignment="1">
      <alignment horizontal="center"/>
    </xf>
    <xf numFmtId="49" fontId="75" fillId="0" borderId="0" xfId="344" applyNumberFormat="1" applyFont="1" applyBorder="1" applyAlignment="1">
      <alignment horizontal="left" vertical="top" wrapText="1"/>
    </xf>
    <xf numFmtId="4" fontId="74" fillId="30" borderId="54" xfId="344" applyNumberFormat="1" applyFont="1" applyFill="1" applyBorder="1" applyAlignment="1">
      <alignment horizontal="center" vertical="justify"/>
    </xf>
    <xf numFmtId="0" fontId="75" fillId="0" borderId="0" xfId="0" applyFont="1"/>
    <xf numFmtId="0" fontId="82" fillId="0" borderId="0" xfId="0" applyFont="1" applyFill="1" applyBorder="1"/>
    <xf numFmtId="4" fontId="75" fillId="0" borderId="22" xfId="344" applyNumberFormat="1" applyFont="1" applyBorder="1" applyAlignment="1">
      <alignment horizontal="center"/>
    </xf>
    <xf numFmtId="4" fontId="74" fillId="0" borderId="44" xfId="344" applyNumberFormat="1" applyFont="1" applyBorder="1" applyAlignment="1">
      <alignment horizontal="center" vertical="center"/>
    </xf>
    <xf numFmtId="4" fontId="74" fillId="0" borderId="27" xfId="344" applyNumberFormat="1" applyFont="1" applyBorder="1" applyAlignment="1">
      <alignment horizontal="center" vertical="center"/>
    </xf>
    <xf numFmtId="4" fontId="74" fillId="0" borderId="39" xfId="344" applyNumberFormat="1" applyFont="1" applyBorder="1" applyAlignment="1">
      <alignment horizontal="center" vertical="center"/>
    </xf>
    <xf numFmtId="4" fontId="74" fillId="0" borderId="0" xfId="344" applyNumberFormat="1" applyFont="1" applyBorder="1" applyAlignment="1">
      <alignment horizontal="center" vertical="center"/>
    </xf>
    <xf numFmtId="4" fontId="74" fillId="0" borderId="40" xfId="344" applyNumberFormat="1" applyFont="1" applyBorder="1" applyAlignment="1">
      <alignment horizontal="center" vertical="center"/>
    </xf>
    <xf numFmtId="4" fontId="74" fillId="0" borderId="21" xfId="344" applyNumberFormat="1" applyFont="1" applyBorder="1" applyAlignment="1">
      <alignment horizontal="center" vertical="center"/>
    </xf>
    <xf numFmtId="4" fontId="74" fillId="30" borderId="16" xfId="344" applyNumberFormat="1" applyFont="1" applyFill="1" applyBorder="1" applyAlignment="1">
      <alignment horizontal="center" vertical="center" wrapText="1"/>
    </xf>
    <xf numFmtId="4" fontId="74" fillId="30" borderId="17" xfId="344" applyNumberFormat="1" applyFont="1" applyFill="1" applyBorder="1" applyAlignment="1">
      <alignment horizontal="center" vertical="center"/>
    </xf>
    <xf numFmtId="4" fontId="74" fillId="30" borderId="4" xfId="344" applyNumberFormat="1" applyFont="1" applyFill="1" applyBorder="1" applyAlignment="1">
      <alignment horizontal="center" vertical="center"/>
    </xf>
    <xf numFmtId="4" fontId="74" fillId="0" borderId="65" xfId="344" applyNumberFormat="1" applyFont="1" applyFill="1" applyBorder="1" applyAlignment="1">
      <alignment horizontal="center" vertical="justify"/>
    </xf>
    <xf numFmtId="4" fontId="74" fillId="0" borderId="66" xfId="344" applyNumberFormat="1" applyFont="1" applyFill="1" applyBorder="1" applyAlignment="1">
      <alignment horizontal="center" vertical="justify"/>
    </xf>
    <xf numFmtId="4" fontId="74" fillId="0" borderId="67" xfId="344" applyNumberFormat="1" applyFont="1" applyFill="1" applyBorder="1" applyAlignment="1">
      <alignment horizontal="center" vertical="justify"/>
    </xf>
    <xf numFmtId="4" fontId="74" fillId="0" borderId="75" xfId="344" applyNumberFormat="1" applyFont="1" applyFill="1" applyBorder="1" applyAlignment="1">
      <alignment horizontal="center" wrapText="1"/>
    </xf>
    <xf numFmtId="3" fontId="81" fillId="0" borderId="0" xfId="344" applyNumberFormat="1" applyFont="1" applyAlignment="1">
      <alignment horizontal="center" vertical="center"/>
    </xf>
    <xf numFmtId="169" fontId="75" fillId="27" borderId="16" xfId="309" applyNumberFormat="1" applyFont="1" applyFill="1" applyBorder="1" applyAlignment="1">
      <alignment horizontal="center"/>
    </xf>
    <xf numFmtId="4" fontId="75" fillId="0" borderId="11" xfId="344" applyNumberFormat="1" applyFont="1" applyBorder="1" applyAlignment="1">
      <alignment horizontal="center"/>
    </xf>
    <xf numFmtId="0" fontId="86" fillId="27" borderId="8" xfId="0" applyFont="1" applyFill="1" applyBorder="1" applyAlignment="1">
      <alignment horizontal="center" wrapText="1"/>
    </xf>
    <xf numFmtId="4" fontId="74" fillId="0" borderId="14" xfId="344" applyNumberFormat="1" applyFont="1" applyBorder="1" applyAlignment="1">
      <alignment horizontal="center"/>
    </xf>
    <xf numFmtId="4" fontId="74" fillId="0" borderId="6" xfId="344" applyNumberFormat="1" applyFont="1" applyBorder="1" applyAlignment="1">
      <alignment horizontal="center"/>
    </xf>
    <xf numFmtId="4" fontId="74" fillId="30" borderId="4" xfId="344" applyNumberFormat="1" applyFont="1" applyFill="1" applyBorder="1" applyAlignment="1">
      <alignment horizontal="center" vertical="center" wrapText="1"/>
    </xf>
    <xf numFmtId="4" fontId="74" fillId="30" borderId="17" xfId="344" applyNumberFormat="1" applyFont="1" applyFill="1" applyBorder="1" applyAlignment="1">
      <alignment horizontal="center" vertical="center" wrapText="1"/>
    </xf>
    <xf numFmtId="4" fontId="74" fillId="0" borderId="16" xfId="344" applyNumberFormat="1" applyFont="1" applyBorder="1" applyAlignment="1">
      <alignment horizontal="center" vertical="center"/>
    </xf>
    <xf numFmtId="4" fontId="74" fillId="0" borderId="4" xfId="344" applyNumberFormat="1" applyFont="1" applyBorder="1" applyAlignment="1">
      <alignment horizontal="center" vertical="center"/>
    </xf>
    <xf numFmtId="4" fontId="74" fillId="0" borderId="8" xfId="344" applyNumberFormat="1" applyFont="1" applyBorder="1" applyAlignment="1">
      <alignment horizontal="center" vertical="center" wrapText="1"/>
    </xf>
    <xf numFmtId="4" fontId="74" fillId="0" borderId="16" xfId="344" applyNumberFormat="1" applyFont="1" applyBorder="1" applyAlignment="1">
      <alignment horizontal="center" vertical="center" wrapText="1"/>
    </xf>
    <xf numFmtId="4" fontId="74" fillId="27" borderId="8" xfId="344" applyNumberFormat="1" applyFont="1" applyFill="1" applyBorder="1" applyAlignment="1">
      <alignment horizontal="center" vertical="center" wrapText="1"/>
    </xf>
    <xf numFmtId="4" fontId="74" fillId="27" borderId="16" xfId="344" applyNumberFormat="1" applyFont="1" applyFill="1" applyBorder="1" applyAlignment="1">
      <alignment horizontal="center" vertical="center" wrapText="1"/>
    </xf>
    <xf numFmtId="4" fontId="74" fillId="27" borderId="14" xfId="344" applyNumberFormat="1" applyFont="1" applyFill="1" applyBorder="1" applyAlignment="1">
      <alignment horizontal="center" vertical="center"/>
    </xf>
    <xf numFmtId="4" fontId="74" fillId="27" borderId="6" xfId="344" applyNumberFormat="1" applyFont="1" applyFill="1" applyBorder="1" applyAlignment="1">
      <alignment horizontal="center" vertical="center"/>
    </xf>
    <xf numFmtId="4" fontId="74" fillId="27" borderId="26" xfId="344" applyNumberFormat="1" applyFont="1" applyFill="1" applyBorder="1" applyAlignment="1">
      <alignment horizontal="center" vertical="center"/>
    </xf>
    <xf numFmtId="4" fontId="74" fillId="0" borderId="75" xfId="344" applyNumberFormat="1" applyFont="1" applyFill="1" applyBorder="1" applyAlignment="1">
      <alignment horizontal="center" vertical="justify"/>
    </xf>
    <xf numFmtId="4" fontId="74" fillId="0" borderId="75" xfId="344" applyNumberFormat="1" applyFont="1" applyFill="1" applyBorder="1" applyAlignment="1">
      <alignment horizontal="center" vertical="center"/>
    </xf>
    <xf numFmtId="4" fontId="74" fillId="35" borderId="65" xfId="344" applyNumberFormat="1" applyFont="1" applyFill="1" applyBorder="1" applyAlignment="1">
      <alignment horizontal="center" vertical="center"/>
    </xf>
    <xf numFmtId="4" fontId="74" fillId="35" borderId="66" xfId="344" applyNumberFormat="1" applyFont="1" applyFill="1" applyBorder="1" applyAlignment="1">
      <alignment horizontal="center" vertical="center"/>
    </xf>
    <xf numFmtId="4" fontId="74" fillId="35" borderId="67" xfId="344" applyNumberFormat="1" applyFont="1" applyFill="1" applyBorder="1" applyAlignment="1">
      <alignment horizontal="center" vertical="center"/>
    </xf>
    <xf numFmtId="4" fontId="74" fillId="0" borderId="8" xfId="344" applyNumberFormat="1" applyFont="1" applyBorder="1" applyAlignment="1">
      <alignment horizontal="center" vertical="center"/>
    </xf>
    <xf numFmtId="4" fontId="74" fillId="0" borderId="75" xfId="344" applyNumberFormat="1" applyFont="1" applyFill="1" applyBorder="1" applyAlignment="1">
      <alignment horizontal="center" vertical="center" wrapText="1"/>
    </xf>
    <xf numFmtId="4" fontId="74" fillId="0" borderId="65" xfId="344" applyNumberFormat="1" applyFont="1" applyFill="1" applyBorder="1" applyAlignment="1">
      <alignment horizontal="center"/>
    </xf>
    <xf numFmtId="4" fontId="74" fillId="0" borderId="66" xfId="344" applyNumberFormat="1" applyFont="1" applyFill="1" applyBorder="1" applyAlignment="1">
      <alignment horizontal="center"/>
    </xf>
    <xf numFmtId="4" fontId="74" fillId="0" borderId="67" xfId="344" applyNumberFormat="1" applyFont="1" applyFill="1" applyBorder="1" applyAlignment="1">
      <alignment horizontal="center"/>
    </xf>
    <xf numFmtId="43" fontId="75" fillId="35" borderId="29" xfId="309" applyFont="1" applyFill="1" applyBorder="1" applyAlignment="1">
      <alignment horizontal="center" vertical="center"/>
    </xf>
    <xf numFmtId="43" fontId="75" fillId="35" borderId="17" xfId="309" applyFont="1" applyFill="1" applyBorder="1" applyAlignment="1">
      <alignment horizontal="center" vertical="center"/>
    </xf>
    <xf numFmtId="43" fontId="75" fillId="35" borderId="4" xfId="309" applyFont="1" applyFill="1" applyBorder="1" applyAlignment="1">
      <alignment horizontal="center" vertical="center"/>
    </xf>
    <xf numFmtId="0" fontId="84" fillId="0" borderId="89" xfId="0" applyFont="1" applyBorder="1" applyAlignment="1">
      <alignment horizontal="center" vertical="center"/>
    </xf>
    <xf numFmtId="0" fontId="84" fillId="0" borderId="55" xfId="0" applyFont="1" applyBorder="1" applyAlignment="1">
      <alignment horizontal="center" vertical="center"/>
    </xf>
    <xf numFmtId="0" fontId="84" fillId="0" borderId="56" xfId="0" applyFont="1" applyBorder="1" applyAlignment="1">
      <alignment horizontal="center" vertical="center"/>
    </xf>
    <xf numFmtId="4" fontId="74" fillId="0" borderId="65" xfId="344" applyNumberFormat="1" applyFont="1" applyFill="1" applyBorder="1" applyAlignment="1">
      <alignment horizontal="center" vertical="center"/>
    </xf>
    <xf numFmtId="4" fontId="74" fillId="0" borderId="66" xfId="344" applyNumberFormat="1" applyFont="1" applyFill="1" applyBorder="1" applyAlignment="1">
      <alignment horizontal="center" vertical="center"/>
    </xf>
    <xf numFmtId="4" fontId="74" fillId="0" borderId="67" xfId="344" applyNumberFormat="1" applyFont="1" applyFill="1" applyBorder="1" applyAlignment="1">
      <alignment horizontal="center" vertical="center"/>
    </xf>
    <xf numFmtId="4" fontId="82" fillId="0" borderId="58" xfId="0" applyNumberFormat="1" applyFont="1" applyFill="1" applyBorder="1" applyAlignment="1">
      <alignment horizontal="center" wrapText="1"/>
    </xf>
    <xf numFmtId="4" fontId="82" fillId="0" borderId="59" xfId="0" applyNumberFormat="1" applyFont="1" applyFill="1" applyBorder="1" applyAlignment="1">
      <alignment horizontal="center" wrapText="1"/>
    </xf>
    <xf numFmtId="4" fontId="82" fillId="0" borderId="19" xfId="0" applyNumberFormat="1" applyFont="1" applyFill="1" applyBorder="1" applyAlignment="1">
      <alignment horizontal="center" wrapText="1"/>
    </xf>
    <xf numFmtId="4" fontId="82" fillId="0" borderId="36" xfId="0" applyNumberFormat="1" applyFont="1" applyFill="1" applyBorder="1" applyAlignment="1">
      <alignment horizontal="center" wrapText="1"/>
    </xf>
    <xf numFmtId="4" fontId="91" fillId="0" borderId="19" xfId="344" applyNumberFormat="1" applyFont="1" applyBorder="1" applyAlignment="1">
      <alignment horizontal="center" vertical="center"/>
    </xf>
    <xf numFmtId="4" fontId="91" fillId="0" borderId="33" xfId="344" applyNumberFormat="1" applyFont="1" applyBorder="1" applyAlignment="1">
      <alignment horizontal="center" vertical="center"/>
    </xf>
    <xf numFmtId="4" fontId="91" fillId="0" borderId="36" xfId="344" applyNumberFormat="1" applyFont="1" applyBorder="1" applyAlignment="1">
      <alignment horizontal="center" vertical="center"/>
    </xf>
    <xf numFmtId="4" fontId="103" fillId="0" borderId="19" xfId="344" applyNumberFormat="1" applyFont="1" applyBorder="1" applyAlignment="1">
      <alignment horizontal="left" wrapText="1"/>
    </xf>
    <xf numFmtId="4" fontId="103" fillId="0" borderId="33" xfId="344" applyNumberFormat="1" applyFont="1" applyBorder="1" applyAlignment="1">
      <alignment horizontal="left" wrapText="1"/>
    </xf>
    <xf numFmtId="4" fontId="103" fillId="0" borderId="36" xfId="344" applyNumberFormat="1" applyFont="1" applyBorder="1" applyAlignment="1">
      <alignment horizontal="left" wrapText="1"/>
    </xf>
    <xf numFmtId="4" fontId="103" fillId="0" borderId="19" xfId="344" applyNumberFormat="1" applyFont="1" applyBorder="1" applyAlignment="1">
      <alignment horizontal="left"/>
    </xf>
    <xf numFmtId="4" fontId="103" fillId="0" borderId="33" xfId="344" applyNumberFormat="1" applyFont="1" applyBorder="1" applyAlignment="1">
      <alignment horizontal="left"/>
    </xf>
    <xf numFmtId="4" fontId="103" fillId="0" borderId="36" xfId="344" applyNumberFormat="1" applyFont="1" applyBorder="1" applyAlignment="1">
      <alignment horizontal="left"/>
    </xf>
    <xf numFmtId="4" fontId="103" fillId="0" borderId="19" xfId="344" applyNumberFormat="1" applyFont="1" applyBorder="1" applyAlignment="1">
      <alignment horizontal="left" vertical="top" wrapText="1"/>
    </xf>
    <xf numFmtId="4" fontId="103" fillId="0" borderId="33" xfId="344" applyNumberFormat="1" applyFont="1" applyBorder="1" applyAlignment="1">
      <alignment horizontal="left" vertical="top" wrapText="1"/>
    </xf>
    <xf numFmtId="4" fontId="103" fillId="0" borderId="36" xfId="344" applyNumberFormat="1" applyFont="1" applyBorder="1" applyAlignment="1">
      <alignment horizontal="left" vertical="top" wrapText="1"/>
    </xf>
    <xf numFmtId="4" fontId="103" fillId="0" borderId="19" xfId="344" applyNumberFormat="1" applyFont="1" applyBorder="1" applyAlignment="1">
      <alignment horizontal="center" wrapText="1"/>
    </xf>
    <xf numFmtId="4" fontId="103" fillId="0" borderId="33" xfId="344" applyNumberFormat="1" applyFont="1" applyBorder="1" applyAlignment="1">
      <alignment horizontal="center" wrapText="1"/>
    </xf>
    <xf numFmtId="4" fontId="103" fillId="0" borderId="36" xfId="344" applyNumberFormat="1" applyFont="1" applyBorder="1" applyAlignment="1">
      <alignment horizontal="center" wrapText="1"/>
    </xf>
    <xf numFmtId="4" fontId="82" fillId="0" borderId="19" xfId="344" applyNumberFormat="1" applyFont="1" applyBorder="1" applyAlignment="1">
      <alignment horizontal="left"/>
    </xf>
    <xf numFmtId="4" fontId="82" fillId="0" borderId="33" xfId="344" applyNumberFormat="1" applyFont="1" applyBorder="1" applyAlignment="1">
      <alignment horizontal="left"/>
    </xf>
    <xf numFmtId="4" fontId="82" fillId="0" borderId="36" xfId="344" applyNumberFormat="1" applyFont="1" applyBorder="1" applyAlignment="1">
      <alignment horizontal="left"/>
    </xf>
    <xf numFmtId="169" fontId="74" fillId="0" borderId="71" xfId="344" applyNumberFormat="1" applyFont="1" applyFill="1" applyBorder="1" applyAlignment="1">
      <alignment horizontal="center" vertical="center" wrapText="1"/>
    </xf>
    <xf numFmtId="169" fontId="74" fillId="0" borderId="38" xfId="344" applyNumberFormat="1" applyFont="1" applyFill="1" applyBorder="1" applyAlignment="1">
      <alignment horizontal="center" vertical="center" wrapText="1"/>
    </xf>
    <xf numFmtId="169" fontId="74" fillId="0" borderId="64" xfId="344" applyNumberFormat="1" applyFont="1" applyFill="1" applyBorder="1" applyAlignment="1">
      <alignment horizontal="center" vertical="center" wrapText="1"/>
    </xf>
    <xf numFmtId="43" fontId="74" fillId="0" borderId="68" xfId="309" applyFont="1" applyFill="1" applyBorder="1" applyAlignment="1">
      <alignment horizontal="center" vertical="center" wrapText="1"/>
    </xf>
    <xf numFmtId="43" fontId="74" fillId="0" borderId="4" xfId="309" applyFont="1" applyFill="1" applyBorder="1" applyAlignment="1">
      <alignment horizontal="center" vertical="center" wrapText="1"/>
    </xf>
    <xf numFmtId="43" fontId="74" fillId="0" borderId="17" xfId="309" applyFont="1" applyFill="1" applyBorder="1" applyAlignment="1">
      <alignment horizontal="center" vertical="center" wrapText="1"/>
    </xf>
    <xf numFmtId="4" fontId="103" fillId="0" borderId="19" xfId="344" applyNumberFormat="1" applyFont="1" applyFill="1" applyBorder="1" applyAlignment="1">
      <alignment horizontal="center"/>
    </xf>
    <xf numFmtId="4" fontId="103" fillId="0" borderId="33" xfId="344" applyNumberFormat="1" applyFont="1" applyFill="1" applyBorder="1" applyAlignment="1">
      <alignment horizontal="center"/>
    </xf>
    <xf numFmtId="4" fontId="103" fillId="0" borderId="36" xfId="344" applyNumberFormat="1" applyFont="1" applyFill="1" applyBorder="1" applyAlignment="1">
      <alignment horizontal="center"/>
    </xf>
    <xf numFmtId="169" fontId="74" fillId="0" borderId="8" xfId="309" applyNumberFormat="1" applyFont="1" applyFill="1" applyBorder="1" applyAlignment="1">
      <alignment horizontal="center" vertical="center" wrapText="1"/>
    </xf>
    <xf numFmtId="4" fontId="75" fillId="0" borderId="0" xfId="0" quotePrefix="1" applyNumberFormat="1" applyFont="1" applyAlignment="1">
      <alignment horizontal="left" vertical="top" wrapText="1"/>
    </xf>
    <xf numFmtId="4" fontId="74" fillId="0" borderId="21" xfId="344" applyNumberFormat="1" applyFont="1" applyBorder="1" applyAlignment="1">
      <alignment horizontal="left"/>
    </xf>
    <xf numFmtId="4" fontId="74" fillId="0" borderId="63" xfId="344" applyNumberFormat="1" applyFont="1" applyBorder="1" applyAlignment="1">
      <alignment horizontal="left"/>
    </xf>
    <xf numFmtId="4" fontId="74" fillId="0" borderId="0" xfId="344" applyNumberFormat="1" applyFont="1" applyBorder="1" applyAlignment="1">
      <alignment horizontal="left"/>
    </xf>
    <xf numFmtId="4" fontId="82" fillId="0" borderId="0" xfId="0" applyNumberFormat="1" applyFont="1" applyAlignment="1">
      <alignment horizontal="left" vertical="top" wrapText="1"/>
    </xf>
    <xf numFmtId="4" fontId="82" fillId="0" borderId="0" xfId="0" quotePrefix="1" applyNumberFormat="1" applyFont="1" applyAlignment="1">
      <alignment horizontal="left" vertical="top" wrapText="1"/>
    </xf>
    <xf numFmtId="4" fontId="74" fillId="0" borderId="8" xfId="344" applyNumberFormat="1" applyFont="1" applyFill="1" applyBorder="1" applyAlignment="1">
      <alignment horizontal="center" vertical="center"/>
    </xf>
    <xf numFmtId="4" fontId="74" fillId="0" borderId="0" xfId="344" applyNumberFormat="1" applyFont="1" applyFill="1" applyBorder="1" applyAlignment="1">
      <alignment horizontal="center" vertical="center"/>
    </xf>
    <xf numFmtId="169" fontId="74" fillId="0" borderId="68" xfId="309" applyNumberFormat="1" applyFont="1" applyFill="1" applyBorder="1" applyAlignment="1">
      <alignment horizontal="center" vertical="center" wrapText="1"/>
    </xf>
    <xf numFmtId="169" fontId="74" fillId="0" borderId="4" xfId="309" applyNumberFormat="1" applyFont="1" applyFill="1" applyBorder="1" applyAlignment="1">
      <alignment horizontal="center" vertical="center" wrapText="1"/>
    </xf>
    <xf numFmtId="170" fontId="82" fillId="0" borderId="65" xfId="1005" applyNumberFormat="1" applyFont="1" applyFill="1" applyBorder="1" applyAlignment="1">
      <alignment horizontal="center"/>
    </xf>
    <xf numFmtId="170" fontId="82" fillId="0" borderId="67" xfId="1005" applyNumberFormat="1" applyFont="1" applyFill="1" applyBorder="1" applyAlignment="1">
      <alignment horizontal="center"/>
    </xf>
    <xf numFmtId="0" fontId="74" fillId="0" borderId="0" xfId="0" applyFont="1" applyFill="1" applyBorder="1" applyAlignment="1">
      <alignment horizontal="left"/>
    </xf>
    <xf numFmtId="0" fontId="84" fillId="0" borderId="90" xfId="470" applyFont="1" applyFill="1" applyBorder="1" applyAlignment="1">
      <alignment horizontal="center" vertical="center"/>
    </xf>
    <xf numFmtId="0" fontId="84" fillId="0" borderId="4" xfId="470" applyFont="1" applyFill="1" applyBorder="1" applyAlignment="1">
      <alignment horizontal="center" vertical="center"/>
    </xf>
    <xf numFmtId="0" fontId="84" fillId="0" borderId="90" xfId="470" applyFont="1" applyFill="1" applyBorder="1" applyAlignment="1">
      <alignment horizontal="center" vertical="center" wrapText="1"/>
    </xf>
    <xf numFmtId="0" fontId="84" fillId="0" borderId="4" xfId="470" applyFont="1" applyFill="1" applyBorder="1" applyAlignment="1">
      <alignment horizontal="center" vertical="center" wrapText="1"/>
    </xf>
    <xf numFmtId="0" fontId="84" fillId="0" borderId="89" xfId="470" applyFont="1" applyFill="1" applyBorder="1" applyAlignment="1">
      <alignment horizontal="center" vertical="center" wrapText="1"/>
    </xf>
    <xf numFmtId="0" fontId="84" fillId="0" borderId="56" xfId="470" applyFont="1" applyFill="1" applyBorder="1" applyAlignment="1">
      <alignment horizontal="center" vertical="center" wrapText="1"/>
    </xf>
    <xf numFmtId="0" fontId="84" fillId="0" borderId="58" xfId="470" applyFont="1" applyFill="1" applyBorder="1" applyAlignment="1">
      <alignment horizontal="center" vertical="center" wrapText="1"/>
    </xf>
    <xf numFmtId="0" fontId="84" fillId="0" borderId="57" xfId="470" applyFont="1" applyFill="1" applyBorder="1" applyAlignment="1">
      <alignment horizontal="center" vertical="center" wrapText="1"/>
    </xf>
    <xf numFmtId="0" fontId="84" fillId="0" borderId="59" xfId="470" applyFont="1" applyFill="1" applyBorder="1" applyAlignment="1">
      <alignment horizontal="center" vertical="center" wrapText="1"/>
    </xf>
    <xf numFmtId="0" fontId="84" fillId="0" borderId="72" xfId="470" applyFont="1" applyFill="1" applyBorder="1" applyAlignment="1">
      <alignment horizontal="center" vertical="center" wrapText="1"/>
    </xf>
    <xf numFmtId="0" fontId="84" fillId="0" borderId="63" xfId="470" applyFont="1" applyFill="1" applyBorder="1" applyAlignment="1">
      <alignment horizontal="center" vertical="center" wrapText="1"/>
    </xf>
    <xf numFmtId="0" fontId="84" fillId="0" borderId="64" xfId="470" applyFont="1" applyFill="1" applyBorder="1" applyAlignment="1">
      <alignment horizontal="center" vertical="center" wrapText="1"/>
    </xf>
    <xf numFmtId="4" fontId="84" fillId="0" borderId="63" xfId="1005" applyNumberFormat="1" applyFont="1" applyFill="1" applyBorder="1" applyAlignment="1">
      <alignment horizontal="left" shrinkToFit="1"/>
    </xf>
    <xf numFmtId="0" fontId="84" fillId="0" borderId="17" xfId="470" applyFont="1" applyFill="1" applyBorder="1" applyAlignment="1">
      <alignment horizontal="center" vertical="center" wrapText="1"/>
    </xf>
    <xf numFmtId="170" fontId="82" fillId="0" borderId="72" xfId="1005" applyNumberFormat="1" applyFont="1" applyFill="1" applyBorder="1" applyAlignment="1">
      <alignment horizontal="center" vertical="center" wrapText="1"/>
    </xf>
    <xf numFmtId="170" fontId="82" fillId="0" borderId="64" xfId="1005" applyNumberFormat="1" applyFont="1" applyFill="1" applyBorder="1" applyAlignment="1">
      <alignment horizontal="center" vertical="center" wrapText="1"/>
    </xf>
    <xf numFmtId="170" fontId="93" fillId="0" borderId="72" xfId="1005" applyNumberFormat="1" applyFont="1" applyFill="1" applyBorder="1" applyAlignment="1">
      <alignment horizontal="center" vertical="center" wrapText="1"/>
    </xf>
    <xf numFmtId="170" fontId="93" fillId="0" borderId="64" xfId="1005" applyNumberFormat="1" applyFont="1" applyFill="1" applyBorder="1" applyAlignment="1">
      <alignment horizontal="center" vertical="center" wrapText="1"/>
    </xf>
    <xf numFmtId="43" fontId="75" fillId="0" borderId="19" xfId="310" applyFont="1" applyBorder="1" applyAlignment="1">
      <alignment horizontal="center" vertical="center" wrapText="1"/>
    </xf>
    <xf numFmtId="43" fontId="75" fillId="0" borderId="33" xfId="310" applyFont="1" applyBorder="1" applyAlignment="1">
      <alignment horizontal="center" vertical="center" wrapText="1"/>
    </xf>
    <xf numFmtId="43" fontId="75" fillId="0" borderId="36" xfId="310" applyFont="1" applyBorder="1" applyAlignment="1">
      <alignment horizontal="center" vertical="center" wrapText="1"/>
    </xf>
    <xf numFmtId="4" fontId="74" fillId="0" borderId="44" xfId="344" applyNumberFormat="1" applyFont="1" applyBorder="1" applyAlignment="1">
      <alignment horizontal="center" shrinkToFit="1"/>
    </xf>
    <xf numFmtId="4" fontId="74" fillId="0" borderId="27" xfId="344" applyNumberFormat="1" applyFont="1" applyBorder="1" applyAlignment="1">
      <alignment horizontal="center" shrinkToFit="1"/>
    </xf>
    <xf numFmtId="4" fontId="74" fillId="0" borderId="70" xfId="344" applyNumberFormat="1" applyFont="1" applyBorder="1" applyAlignment="1">
      <alignment horizontal="center" shrinkToFit="1"/>
    </xf>
    <xf numFmtId="4" fontId="74" fillId="0" borderId="0" xfId="344" applyNumberFormat="1" applyFont="1" applyBorder="1" applyAlignment="1">
      <alignment horizontal="center" shrinkToFit="1"/>
    </xf>
    <xf numFmtId="169" fontId="75" fillId="0" borderId="20" xfId="309" applyNumberFormat="1" applyFont="1" applyBorder="1" applyAlignment="1">
      <alignment horizontal="center" wrapText="1"/>
    </xf>
    <xf numFmtId="169" fontId="75" fillId="0" borderId="31" xfId="309" applyNumberFormat="1" applyFont="1" applyBorder="1" applyAlignment="1">
      <alignment horizontal="center" wrapText="1"/>
    </xf>
    <xf numFmtId="169" fontId="75" fillId="0" borderId="37" xfId="309" applyNumberFormat="1" applyFont="1" applyBorder="1" applyAlignment="1">
      <alignment horizontal="center" wrapText="1"/>
    </xf>
    <xf numFmtId="0" fontId="86" fillId="27" borderId="50" xfId="0" applyFont="1" applyFill="1" applyBorder="1" applyAlignment="1">
      <alignment horizontal="left" vertical="center"/>
    </xf>
    <xf numFmtId="0" fontId="86" fillId="27" borderId="43" xfId="0" applyFont="1" applyFill="1" applyBorder="1" applyAlignment="1">
      <alignment horizontal="left" vertical="center"/>
    </xf>
    <xf numFmtId="0" fontId="86" fillId="27" borderId="80" xfId="0" applyFont="1" applyFill="1" applyBorder="1" applyAlignment="1">
      <alignment horizontal="left" vertical="center"/>
    </xf>
    <xf numFmtId="0" fontId="105" fillId="0" borderId="0" xfId="0" applyFont="1" applyAlignment="1">
      <alignment vertical="center" wrapText="1"/>
    </xf>
    <xf numFmtId="0" fontId="84" fillId="37" borderId="89" xfId="0" applyFont="1" applyFill="1" applyBorder="1" applyAlignment="1">
      <alignment horizontal="left" vertical="center" wrapText="1"/>
    </xf>
    <xf numFmtId="0" fontId="84" fillId="37" borderId="55" xfId="0" applyFont="1" applyFill="1" applyBorder="1" applyAlignment="1">
      <alignment horizontal="left" vertical="center" wrapText="1"/>
    </xf>
    <xf numFmtId="0" fontId="84" fillId="37" borderId="56" xfId="0" applyFont="1" applyFill="1" applyBorder="1" applyAlignment="1">
      <alignment horizontal="left" vertical="center" wrapText="1"/>
    </xf>
    <xf numFmtId="0" fontId="11" fillId="0" borderId="89" xfId="0" applyFont="1" applyBorder="1" applyAlignment="1">
      <alignment vertical="top" wrapText="1"/>
    </xf>
    <xf numFmtId="0" fontId="11" fillId="0" borderId="55" xfId="0" quotePrefix="1" applyFont="1" applyBorder="1" applyAlignment="1">
      <alignment vertical="top" wrapText="1"/>
    </xf>
    <xf numFmtId="0" fontId="11" fillId="0" borderId="56" xfId="0" quotePrefix="1" applyFont="1" applyBorder="1" applyAlignment="1">
      <alignment vertical="top" wrapText="1"/>
    </xf>
    <xf numFmtId="0" fontId="84" fillId="0" borderId="89" xfId="0" applyFont="1" applyFill="1" applyBorder="1" applyAlignment="1">
      <alignment horizontal="left" vertical="center" wrapText="1"/>
    </xf>
    <xf numFmtId="0" fontId="84" fillId="0" borderId="55" xfId="0" applyFont="1" applyFill="1" applyBorder="1" applyAlignment="1">
      <alignment horizontal="left" vertical="center" wrapText="1"/>
    </xf>
    <xf numFmtId="0" fontId="84" fillId="0" borderId="56" xfId="0" applyFont="1" applyFill="1" applyBorder="1" applyAlignment="1">
      <alignment horizontal="left" vertical="center" wrapText="1"/>
    </xf>
    <xf numFmtId="4" fontId="75" fillId="0" borderId="0" xfId="344" applyNumberFormat="1" applyFont="1" applyAlignment="1">
      <alignment horizontal="center"/>
    </xf>
    <xf numFmtId="4" fontId="74" fillId="0" borderId="0" xfId="344" applyNumberFormat="1" applyFont="1" applyAlignment="1">
      <alignment horizontal="center"/>
    </xf>
    <xf numFmtId="4" fontId="75" fillId="0" borderId="0" xfId="344" applyNumberFormat="1" applyFont="1" applyBorder="1" applyAlignment="1">
      <alignment horizontal="left" vertical="top" wrapText="1"/>
    </xf>
    <xf numFmtId="4" fontId="74" fillId="0" borderId="17" xfId="344" applyNumberFormat="1" applyFont="1" applyBorder="1" applyAlignment="1">
      <alignment horizontal="center" vertical="center"/>
    </xf>
    <xf numFmtId="4" fontId="74" fillId="0" borderId="65" xfId="344" applyNumberFormat="1" applyFont="1" applyFill="1" applyBorder="1" applyAlignment="1">
      <alignment horizontal="center" vertical="center" wrapText="1"/>
    </xf>
    <xf numFmtId="4" fontId="74" fillId="0" borderId="66" xfId="344" applyNumberFormat="1" applyFont="1" applyFill="1" applyBorder="1" applyAlignment="1">
      <alignment horizontal="center" vertical="center" wrapText="1"/>
    </xf>
    <xf numFmtId="4" fontId="74" fillId="0" borderId="67" xfId="344" applyNumberFormat="1" applyFont="1" applyFill="1" applyBorder="1" applyAlignment="1">
      <alignment horizontal="center" vertical="center" wrapText="1"/>
    </xf>
    <xf numFmtId="4" fontId="74" fillId="27" borderId="66" xfId="344" applyNumberFormat="1" applyFont="1" applyFill="1" applyBorder="1" applyAlignment="1">
      <alignment horizontal="center"/>
    </xf>
    <xf numFmtId="4" fontId="74" fillId="27" borderId="67" xfId="344" applyNumberFormat="1" applyFont="1" applyFill="1" applyBorder="1" applyAlignment="1">
      <alignment horizontal="center"/>
    </xf>
    <xf numFmtId="4" fontId="74" fillId="30" borderId="75" xfId="344" applyNumberFormat="1" applyFont="1" applyFill="1" applyBorder="1" applyAlignment="1">
      <alignment horizontal="center"/>
    </xf>
    <xf numFmtId="4" fontId="74" fillId="30" borderId="65" xfId="344" applyNumberFormat="1" applyFont="1" applyFill="1" applyBorder="1" applyAlignment="1">
      <alignment horizontal="center" vertical="center"/>
    </xf>
    <xf numFmtId="4" fontId="74" fillId="30" borderId="66" xfId="344" applyNumberFormat="1" applyFont="1" applyFill="1" applyBorder="1" applyAlignment="1">
      <alignment horizontal="center" vertical="center"/>
    </xf>
    <xf numFmtId="4" fontId="74" fillId="30" borderId="67" xfId="344" applyNumberFormat="1" applyFont="1" applyFill="1" applyBorder="1" applyAlignment="1">
      <alignment horizontal="center" vertical="center"/>
    </xf>
    <xf numFmtId="4" fontId="84" fillId="28" borderId="65" xfId="344" applyNumberFormat="1" applyFont="1" applyFill="1" applyBorder="1" applyAlignment="1">
      <alignment horizontal="center" vertical="center"/>
    </xf>
    <xf numFmtId="4" fontId="84" fillId="28" borderId="66" xfId="344" applyNumberFormat="1" applyFont="1" applyFill="1" applyBorder="1" applyAlignment="1">
      <alignment horizontal="center" vertical="center"/>
    </xf>
    <xf numFmtId="4" fontId="84" fillId="28" borderId="67" xfId="344" applyNumberFormat="1" applyFont="1" applyFill="1" applyBorder="1" applyAlignment="1">
      <alignment horizontal="center" vertical="center"/>
    </xf>
    <xf numFmtId="4" fontId="76" fillId="0" borderId="0" xfId="344" applyNumberFormat="1" applyFont="1" applyAlignment="1">
      <alignment horizontal="center"/>
    </xf>
    <xf numFmtId="4" fontId="74" fillId="30" borderId="89" xfId="344" applyNumberFormat="1" applyFont="1" applyFill="1" applyBorder="1" applyAlignment="1">
      <alignment horizontal="center"/>
    </xf>
    <xf numFmtId="4" fontId="74" fillId="30" borderId="55" xfId="344" applyNumberFormat="1" applyFont="1" applyFill="1" applyBorder="1" applyAlignment="1">
      <alignment horizontal="center"/>
    </xf>
    <xf numFmtId="4" fontId="74" fillId="30" borderId="56" xfId="344" applyNumberFormat="1" applyFont="1" applyFill="1" applyBorder="1" applyAlignment="1">
      <alignment horizontal="center"/>
    </xf>
    <xf numFmtId="169" fontId="74" fillId="35" borderId="65" xfId="309" applyNumberFormat="1" applyFont="1" applyFill="1" applyBorder="1" applyAlignment="1">
      <alignment horizontal="center" vertical="center"/>
    </xf>
    <xf numFmtId="169" fontId="74" fillId="35" borderId="66" xfId="309" applyNumberFormat="1" applyFont="1" applyFill="1" applyBorder="1" applyAlignment="1">
      <alignment horizontal="center" vertical="center"/>
    </xf>
    <xf numFmtId="169" fontId="74" fillId="35" borderId="67" xfId="309" applyNumberFormat="1" applyFont="1" applyFill="1" applyBorder="1" applyAlignment="1">
      <alignment horizontal="center" vertical="center"/>
    </xf>
    <xf numFmtId="4" fontId="74" fillId="0" borderId="89" xfId="344" applyNumberFormat="1" applyFont="1" applyFill="1" applyBorder="1" applyAlignment="1">
      <alignment horizontal="center"/>
    </xf>
    <xf numFmtId="4" fontId="74" fillId="0" borderId="55" xfId="344" applyNumberFormat="1" applyFont="1" applyFill="1" applyBorder="1" applyAlignment="1">
      <alignment horizontal="center"/>
    </xf>
    <xf numFmtId="4" fontId="74" fillId="0" borderId="56" xfId="344" applyNumberFormat="1" applyFont="1" applyFill="1" applyBorder="1" applyAlignment="1">
      <alignment horizontal="center"/>
    </xf>
    <xf numFmtId="9" fontId="75" fillId="0" borderId="29" xfId="351" applyFont="1" applyBorder="1" applyAlignment="1">
      <alignment horizontal="center" vertical="center"/>
    </xf>
    <xf numFmtId="9" fontId="75" fillId="0" borderId="17" xfId="351" applyFont="1" applyBorder="1" applyAlignment="1">
      <alignment horizontal="center" vertical="center"/>
    </xf>
    <xf numFmtId="9" fontId="75" fillId="0" borderId="42" xfId="351" applyFont="1" applyBorder="1" applyAlignment="1">
      <alignment horizontal="center" vertical="center"/>
    </xf>
    <xf numFmtId="4" fontId="74" fillId="35" borderId="89" xfId="344" applyNumberFormat="1" applyFont="1" applyFill="1" applyBorder="1" applyAlignment="1">
      <alignment horizontal="center"/>
    </xf>
    <xf numFmtId="4" fontId="74" fillId="35" borderId="55" xfId="344" applyNumberFormat="1" applyFont="1" applyFill="1" applyBorder="1" applyAlignment="1">
      <alignment horizontal="center"/>
    </xf>
    <xf numFmtId="4" fontId="74" fillId="35" borderId="56" xfId="344" applyNumberFormat="1" applyFont="1" applyFill="1" applyBorder="1" applyAlignment="1">
      <alignment horizontal="center"/>
    </xf>
    <xf numFmtId="4" fontId="74" fillId="35" borderId="75" xfId="344" applyNumberFormat="1" applyFont="1" applyFill="1" applyBorder="1" applyAlignment="1">
      <alignment horizontal="center" vertical="center" wrapText="1" shrinkToFit="1"/>
    </xf>
    <xf numFmtId="4" fontId="84" fillId="28" borderId="89" xfId="344" applyNumberFormat="1" applyFont="1" applyFill="1" applyBorder="1" applyAlignment="1">
      <alignment horizontal="center" vertical="center"/>
    </xf>
    <xf numFmtId="4" fontId="84" fillId="28" borderId="55" xfId="344" applyNumberFormat="1" applyFont="1" applyFill="1" applyBorder="1" applyAlignment="1">
      <alignment horizontal="center" vertical="center"/>
    </xf>
    <xf numFmtId="4" fontId="84" fillId="28" borderId="56" xfId="344" applyNumberFormat="1" applyFont="1" applyFill="1" applyBorder="1" applyAlignment="1">
      <alignment horizontal="center" vertical="center"/>
    </xf>
    <xf numFmtId="49" fontId="82" fillId="0" borderId="89" xfId="470" quotePrefix="1" applyNumberFormat="1" applyFont="1" applyFill="1" applyBorder="1" applyAlignment="1">
      <alignment horizontal="left" vertical="top" wrapText="1"/>
    </xf>
    <xf numFmtId="49" fontId="82" fillId="0" borderId="55" xfId="470" applyNumberFormat="1" applyFont="1" applyFill="1" applyBorder="1" applyAlignment="1">
      <alignment horizontal="left" vertical="top" wrapText="1"/>
    </xf>
    <xf numFmtId="49" fontId="82" fillId="0" borderId="56" xfId="470" applyNumberFormat="1" applyFont="1" applyFill="1" applyBorder="1" applyAlignment="1">
      <alignment horizontal="left" vertical="top" wrapText="1"/>
    </xf>
    <xf numFmtId="0" fontId="82" fillId="0" borderId="55" xfId="0" applyFont="1" applyFill="1" applyBorder="1" applyAlignment="1">
      <alignment vertical="top"/>
    </xf>
    <xf numFmtId="0" fontId="82" fillId="0" borderId="56" xfId="0" applyFont="1" applyFill="1" applyBorder="1" applyAlignment="1">
      <alignment vertical="top"/>
    </xf>
    <xf numFmtId="0" fontId="84" fillId="36" borderId="89" xfId="0" applyFont="1" applyFill="1" applyBorder="1" applyAlignment="1">
      <alignment vertical="center"/>
    </xf>
    <xf numFmtId="0" fontId="84" fillId="36" borderId="55" xfId="0" applyFont="1" applyFill="1" applyBorder="1" applyAlignment="1">
      <alignment vertical="center"/>
    </xf>
    <xf numFmtId="0" fontId="84" fillId="36" borderId="56" xfId="0" applyFont="1" applyFill="1" applyBorder="1" applyAlignment="1">
      <alignment vertical="center"/>
    </xf>
    <xf numFmtId="49" fontId="82" fillId="0" borderId="89" xfId="468" quotePrefix="1" applyNumberFormat="1" applyFont="1" applyFill="1" applyBorder="1" applyAlignment="1">
      <alignment horizontal="left" vertical="top" wrapText="1"/>
    </xf>
    <xf numFmtId="49" fontId="82" fillId="0" borderId="55" xfId="468" applyNumberFormat="1" applyFont="1" applyFill="1" applyBorder="1" applyAlignment="1">
      <alignment horizontal="left" vertical="top" wrapText="1"/>
    </xf>
    <xf numFmtId="49" fontId="82" fillId="0" borderId="56" xfId="468" applyNumberFormat="1" applyFont="1" applyFill="1" applyBorder="1" applyAlignment="1">
      <alignment horizontal="left" vertical="top" wrapText="1"/>
    </xf>
    <xf numFmtId="49" fontId="82" fillId="0" borderId="89" xfId="1824" quotePrefix="1" applyNumberFormat="1" applyFont="1" applyBorder="1" applyAlignment="1">
      <alignment horizontal="left" vertical="top" wrapText="1"/>
    </xf>
    <xf numFmtId="0" fontId="82" fillId="0" borderId="89" xfId="0" quotePrefix="1" applyFont="1" applyFill="1" applyBorder="1" applyAlignment="1">
      <alignment horizontal="left" vertical="center" indent="2"/>
    </xf>
    <xf numFmtId="0" fontId="82" fillId="0" borderId="55" xfId="0" applyFont="1" applyFill="1" applyBorder="1" applyAlignment="1">
      <alignment horizontal="left" vertical="center" indent="2"/>
    </xf>
    <xf numFmtId="0" fontId="82" fillId="0" borderId="56" xfId="0" applyFont="1" applyFill="1" applyBorder="1" applyAlignment="1">
      <alignment horizontal="left" vertical="center" indent="2"/>
    </xf>
    <xf numFmtId="0" fontId="11" fillId="0" borderId="89" xfId="0" quotePrefix="1" applyFont="1" applyFill="1" applyBorder="1" applyAlignment="1">
      <alignment vertical="top" wrapText="1"/>
    </xf>
    <xf numFmtId="0" fontId="11" fillId="0" borderId="55" xfId="0" quotePrefix="1" applyFont="1" applyFill="1" applyBorder="1" applyAlignment="1">
      <alignment vertical="top" wrapText="1"/>
    </xf>
    <xf numFmtId="0" fontId="11" fillId="0" borderId="56" xfId="0" quotePrefix="1" applyFont="1" applyFill="1" applyBorder="1" applyAlignment="1">
      <alignment vertical="top" wrapText="1"/>
    </xf>
    <xf numFmtId="169" fontId="75" fillId="23" borderId="11" xfId="309" applyNumberFormat="1" applyFont="1" applyFill="1" applyBorder="1" applyAlignment="1">
      <alignment horizontal="center" vertical="center"/>
    </xf>
    <xf numFmtId="169" fontId="75" fillId="0" borderId="19" xfId="309" applyNumberFormat="1" applyFont="1" applyFill="1" applyBorder="1" applyAlignment="1">
      <alignment horizontal="left" vertical="center" wrapText="1"/>
    </xf>
    <xf numFmtId="169" fontId="75" fillId="0" borderId="33" xfId="309" applyNumberFormat="1" applyFont="1" applyFill="1" applyBorder="1" applyAlignment="1">
      <alignment horizontal="left" vertical="center"/>
    </xf>
    <xf numFmtId="169" fontId="75" fillId="0" borderId="36" xfId="309" applyNumberFormat="1" applyFont="1" applyFill="1" applyBorder="1" applyAlignment="1">
      <alignment horizontal="left" vertical="center"/>
    </xf>
    <xf numFmtId="4" fontId="74" fillId="35" borderId="69" xfId="344" applyNumberFormat="1" applyFont="1" applyFill="1" applyBorder="1" applyAlignment="1">
      <alignment horizontal="center" vertical="center" wrapText="1" shrinkToFit="1"/>
    </xf>
    <xf numFmtId="4" fontId="74" fillId="35" borderId="72" xfId="344" applyNumberFormat="1" applyFont="1" applyFill="1" applyBorder="1" applyAlignment="1">
      <alignment horizontal="center" vertical="center" wrapText="1" shrinkToFit="1"/>
    </xf>
    <xf numFmtId="4" fontId="74" fillId="0" borderId="75" xfId="344" applyNumberFormat="1" applyFont="1" applyBorder="1" applyAlignment="1">
      <alignment horizontal="center" vertical="center" shrinkToFit="1"/>
    </xf>
    <xf numFmtId="0" fontId="74" fillId="0" borderId="69" xfId="344" applyFont="1" applyBorder="1" applyAlignment="1">
      <alignment horizontal="center" vertical="center"/>
    </xf>
    <xf numFmtId="0" fontId="74" fillId="0" borderId="71" xfId="344" applyFont="1" applyBorder="1" applyAlignment="1">
      <alignment horizontal="center" vertical="center"/>
    </xf>
    <xf numFmtId="0" fontId="74" fillId="0" borderId="39" xfId="344" applyFont="1" applyBorder="1" applyAlignment="1">
      <alignment horizontal="center" vertical="center"/>
    </xf>
    <xf numFmtId="0" fontId="74" fillId="0" borderId="38" xfId="344" applyFont="1" applyBorder="1" applyAlignment="1">
      <alignment horizontal="center" vertical="center"/>
    </xf>
    <xf numFmtId="0" fontId="74" fillId="0" borderId="72" xfId="344" applyFont="1" applyBorder="1" applyAlignment="1">
      <alignment horizontal="center" vertical="center"/>
    </xf>
    <xf numFmtId="0" fontId="74" fillId="0" borderId="64" xfId="344" applyFont="1" applyBorder="1" applyAlignment="1">
      <alignment horizontal="center" vertical="center"/>
    </xf>
    <xf numFmtId="169" fontId="75" fillId="0" borderId="18" xfId="309" applyNumberFormat="1" applyFont="1" applyFill="1" applyBorder="1" applyAlignment="1">
      <alignment horizontal="center" shrinkToFit="1"/>
    </xf>
    <xf numFmtId="169" fontId="75" fillId="0" borderId="30" xfId="309" applyNumberFormat="1" applyFont="1" applyFill="1" applyBorder="1" applyAlignment="1">
      <alignment horizontal="center" shrinkToFit="1"/>
    </xf>
    <xf numFmtId="169" fontId="75" fillId="0" borderId="18" xfId="309" applyNumberFormat="1" applyFont="1" applyFill="1" applyBorder="1" applyAlignment="1">
      <alignment horizontal="left"/>
    </xf>
    <xf numFmtId="169" fontId="75" fillId="0" borderId="30" xfId="309" applyNumberFormat="1" applyFont="1" applyFill="1" applyBorder="1" applyAlignment="1">
      <alignment horizontal="left"/>
    </xf>
    <xf numFmtId="1" fontId="74" fillId="39" borderId="90" xfId="0" applyNumberFormat="1" applyFont="1" applyFill="1" applyBorder="1" applyAlignment="1">
      <alignment horizontal="center" vertical="center" wrapText="1"/>
    </xf>
    <xf numFmtId="1" fontId="74" fillId="39" borderId="4" xfId="0" applyNumberFormat="1" applyFont="1" applyFill="1" applyBorder="1" applyAlignment="1">
      <alignment horizontal="center" vertical="center"/>
    </xf>
    <xf numFmtId="0" fontId="74" fillId="39" borderId="58" xfId="0" applyFont="1" applyFill="1" applyBorder="1" applyAlignment="1">
      <alignment horizontal="center" vertical="center" wrapText="1"/>
    </xf>
    <xf numFmtId="0" fontId="74" fillId="39" borderId="57" xfId="0" applyFont="1" applyFill="1" applyBorder="1" applyAlignment="1">
      <alignment horizontal="center" vertical="center" wrapText="1"/>
    </xf>
    <xf numFmtId="0" fontId="75" fillId="0" borderId="19" xfId="309" quotePrefix="1" applyNumberFormat="1" applyFont="1" applyFill="1" applyBorder="1" applyAlignment="1">
      <alignment horizontal="left" vertical="center" wrapText="1"/>
    </xf>
    <xf numFmtId="0" fontId="75" fillId="0" borderId="33" xfId="309" applyNumberFormat="1" applyFont="1" applyFill="1" applyBorder="1" applyAlignment="1">
      <alignment horizontal="left" vertical="center"/>
    </xf>
    <xf numFmtId="0" fontId="75" fillId="0" borderId="36" xfId="309" applyNumberFormat="1" applyFont="1" applyFill="1" applyBorder="1" applyAlignment="1">
      <alignment horizontal="left" vertical="center"/>
    </xf>
    <xf numFmtId="0" fontId="74" fillId="37" borderId="74" xfId="0" quotePrefix="1" applyFont="1" applyFill="1" applyBorder="1" applyAlignment="1">
      <alignment horizontal="left" vertical="center"/>
    </xf>
    <xf numFmtId="0" fontId="74" fillId="37" borderId="81" xfId="0" quotePrefix="1" applyFont="1" applyFill="1" applyBorder="1" applyAlignment="1">
      <alignment horizontal="left" vertical="center"/>
    </xf>
    <xf numFmtId="0" fontId="74" fillId="0" borderId="0" xfId="344" applyFont="1" applyFill="1" applyBorder="1" applyAlignment="1">
      <alignment horizontal="center"/>
    </xf>
    <xf numFmtId="0" fontId="75" fillId="0" borderId="0" xfId="0" applyFont="1" applyFill="1" applyBorder="1"/>
    <xf numFmtId="169" fontId="74" fillId="0" borderId="65" xfId="309" applyNumberFormat="1" applyFont="1" applyFill="1" applyBorder="1" applyAlignment="1">
      <alignment horizontal="center" vertical="center"/>
    </xf>
    <xf numFmtId="169" fontId="74" fillId="0" borderId="67" xfId="309" applyNumberFormat="1" applyFont="1" applyFill="1" applyBorder="1" applyAlignment="1">
      <alignment horizontal="center" vertical="center"/>
    </xf>
    <xf numFmtId="172" fontId="75" fillId="0" borderId="19" xfId="309" applyNumberFormat="1" applyFont="1" applyFill="1" applyBorder="1" applyAlignment="1">
      <alignment horizontal="left"/>
    </xf>
    <xf numFmtId="172" fontId="75" fillId="0" borderId="36" xfId="309" applyNumberFormat="1" applyFont="1" applyFill="1" applyBorder="1" applyAlignment="1">
      <alignment horizontal="left"/>
    </xf>
    <xf numFmtId="0" fontId="86" fillId="30" borderId="8" xfId="0" applyFont="1" applyFill="1" applyBorder="1" applyAlignment="1">
      <alignment horizontal="center" vertical="center"/>
    </xf>
    <xf numFmtId="0" fontId="86" fillId="30" borderId="16" xfId="0" applyFont="1" applyFill="1" applyBorder="1" applyAlignment="1">
      <alignment horizontal="center" vertical="center"/>
    </xf>
    <xf numFmtId="0" fontId="88" fillId="37" borderId="0" xfId="0" quotePrefix="1" applyFont="1" applyFill="1" applyBorder="1" applyAlignment="1">
      <alignment horizontal="left" vertical="top"/>
    </xf>
    <xf numFmtId="0" fontId="88" fillId="37" borderId="0" xfId="0" applyFont="1" applyFill="1" applyBorder="1" applyAlignment="1">
      <alignment horizontal="left" vertical="top"/>
    </xf>
    <xf numFmtId="0" fontId="85" fillId="0" borderId="54" xfId="0" applyFont="1" applyBorder="1" applyAlignment="1">
      <alignment horizontal="center" wrapText="1"/>
    </xf>
    <xf numFmtId="0" fontId="85" fillId="0" borderId="54" xfId="0" applyFont="1" applyBorder="1" applyAlignment="1">
      <alignment horizontal="center"/>
    </xf>
    <xf numFmtId="0" fontId="85" fillId="0" borderId="68" xfId="0" applyFont="1" applyBorder="1" applyAlignment="1">
      <alignment horizontal="center" vertical="center" wrapText="1"/>
    </xf>
    <xf numFmtId="0" fontId="85" fillId="0" borderId="4" xfId="0" applyFont="1" applyBorder="1" applyAlignment="1">
      <alignment horizontal="center" vertical="center" wrapText="1"/>
    </xf>
    <xf numFmtId="0" fontId="84" fillId="0" borderId="89" xfId="0" applyFont="1" applyFill="1" applyBorder="1" applyAlignment="1">
      <alignment horizontal="center" vertical="top" wrapText="1"/>
    </xf>
    <xf numFmtId="0" fontId="84" fillId="0" borderId="56" xfId="0" applyFont="1" applyFill="1" applyBorder="1" applyAlignment="1">
      <alignment horizontal="center" vertical="top" wrapText="1"/>
    </xf>
    <xf numFmtId="0" fontId="84" fillId="0" borderId="75" xfId="1005" applyFont="1" applyFill="1" applyBorder="1" applyAlignment="1">
      <alignment horizontal="center" vertical="center" wrapText="1"/>
    </xf>
    <xf numFmtId="0" fontId="84" fillId="0" borderId="65" xfId="1005" applyFont="1" applyFill="1" applyBorder="1" applyAlignment="1">
      <alignment horizontal="center" vertical="center" wrapText="1"/>
    </xf>
    <xf numFmtId="0" fontId="84" fillId="0" borderId="67" xfId="1005" applyFont="1" applyFill="1" applyBorder="1" applyAlignment="1">
      <alignment horizontal="center" vertical="center" wrapText="1"/>
    </xf>
    <xf numFmtId="0" fontId="84" fillId="0" borderId="68" xfId="1005" applyFont="1" applyFill="1" applyBorder="1" applyAlignment="1">
      <alignment horizontal="center" vertical="center" wrapText="1"/>
    </xf>
    <xf numFmtId="0" fontId="84" fillId="0" borderId="17" xfId="1005" applyFont="1" applyFill="1" applyBorder="1" applyAlignment="1">
      <alignment horizontal="center" vertical="center" wrapText="1"/>
    </xf>
    <xf numFmtId="0" fontId="84" fillId="0" borderId="4" xfId="1005" applyFont="1" applyFill="1" applyBorder="1" applyAlignment="1">
      <alignment horizontal="center" vertical="center" wrapText="1"/>
    </xf>
    <xf numFmtId="0" fontId="84" fillId="0" borderId="89" xfId="470" applyFont="1" applyFill="1" applyBorder="1" applyAlignment="1">
      <alignment horizontal="center" vertical="center"/>
    </xf>
    <xf numFmtId="0" fontId="84" fillId="0" borderId="56" xfId="470" applyFont="1" applyFill="1" applyBorder="1" applyAlignment="1">
      <alignment horizontal="center" vertical="center"/>
    </xf>
    <xf numFmtId="0" fontId="84" fillId="0" borderId="55" xfId="470" applyFont="1" applyFill="1" applyBorder="1" applyAlignment="1">
      <alignment horizontal="center" vertical="center" wrapText="1"/>
    </xf>
    <xf numFmtId="0" fontId="1" fillId="0" borderId="4" xfId="1963" applyFont="1" applyFill="1" applyBorder="1"/>
    <xf numFmtId="0" fontId="84" fillId="0" borderId="39" xfId="470" applyFont="1" applyFill="1" applyBorder="1" applyAlignment="1">
      <alignment horizontal="center" vertical="center" wrapText="1"/>
    </xf>
    <xf numFmtId="0" fontId="84" fillId="0" borderId="0" xfId="470" applyFont="1" applyFill="1" applyBorder="1" applyAlignment="1">
      <alignment horizontal="center" vertical="center" wrapText="1"/>
    </xf>
    <xf numFmtId="0" fontId="84" fillId="0" borderId="38" xfId="470" applyFont="1" applyFill="1" applyBorder="1" applyAlignment="1">
      <alignment horizontal="center" vertical="center" wrapText="1"/>
    </xf>
    <xf numFmtId="0" fontId="82" fillId="0" borderId="90" xfId="470" applyFont="1" applyFill="1" applyBorder="1" applyAlignment="1">
      <alignment horizontal="center" vertical="center" wrapText="1"/>
    </xf>
    <xf numFmtId="0" fontId="82" fillId="0" borderId="17" xfId="470" applyFont="1" applyFill="1" applyBorder="1" applyAlignment="1">
      <alignment horizontal="center" vertical="center" wrapText="1"/>
    </xf>
    <xf numFmtId="0" fontId="82" fillId="0" borderId="4" xfId="470" applyFont="1" applyFill="1" applyBorder="1" applyAlignment="1">
      <alignment horizontal="center" vertical="center" wrapText="1"/>
    </xf>
    <xf numFmtId="0" fontId="82" fillId="0" borderId="0" xfId="0" applyFont="1" applyFill="1" applyBorder="1" applyAlignment="1">
      <alignment horizontal="left"/>
    </xf>
    <xf numFmtId="0" fontId="84" fillId="0" borderId="90" xfId="0" applyFont="1" applyFill="1" applyBorder="1" applyAlignment="1">
      <alignment horizontal="center" vertical="center" wrapText="1"/>
    </xf>
    <xf numFmtId="0" fontId="84" fillId="0" borderId="4" xfId="0" applyFont="1" applyFill="1" applyBorder="1" applyAlignment="1">
      <alignment horizontal="center" vertical="center" wrapText="1"/>
    </xf>
    <xf numFmtId="169" fontId="75" fillId="0" borderId="11" xfId="309" applyNumberFormat="1" applyFont="1" applyBorder="1" applyAlignment="1">
      <alignment horizontal="left" vertical="center" wrapText="1"/>
    </xf>
    <xf numFmtId="0" fontId="74" fillId="37" borderId="82" xfId="0" quotePrefix="1" applyFont="1" applyFill="1" applyBorder="1" applyAlignment="1">
      <alignment horizontal="left" vertical="center"/>
    </xf>
    <xf numFmtId="0" fontId="74" fillId="37" borderId="38" xfId="0" applyFont="1" applyFill="1" applyBorder="1" applyAlignment="1">
      <alignment horizontal="left" vertical="center"/>
    </xf>
    <xf numFmtId="169" fontId="75" fillId="23" borderId="20" xfId="309" applyNumberFormat="1" applyFont="1" applyFill="1" applyBorder="1" applyAlignment="1">
      <alignment horizontal="center"/>
    </xf>
    <xf numFmtId="169" fontId="75" fillId="23" borderId="31" xfId="309" applyNumberFormat="1" applyFont="1" applyFill="1" applyBorder="1" applyAlignment="1">
      <alignment horizontal="center"/>
    </xf>
    <xf numFmtId="169" fontId="75" fillId="23" borderId="37" xfId="309" applyNumberFormat="1" applyFont="1" applyFill="1" applyBorder="1" applyAlignment="1">
      <alignment horizontal="center"/>
    </xf>
    <xf numFmtId="169" fontId="75" fillId="0" borderId="0" xfId="309" applyNumberFormat="1" applyFont="1" applyAlignment="1">
      <alignment horizontal="center"/>
    </xf>
  </cellXfs>
  <cellStyles count="1973">
    <cellStyle name="_x0001_" xfId="1"/>
    <cellStyle name="_x0001_ 2" xfId="1408"/>
    <cellStyle name="_x0001_ 3" xfId="1006"/>
    <cellStyle name="_x0001_ 4" xfId="496"/>
    <cellStyle name="." xfId="2"/>
    <cellStyle name=". 2" xfId="472"/>
    <cellStyle name=". 2 2" xfId="1409"/>
    <cellStyle name=". 3" xfId="1007"/>
    <cellStyle name=". 4" xfId="1821"/>
    <cellStyle name=". 5" xfId="497"/>
    <cellStyle name="??" xfId="3"/>
    <cellStyle name="?? [0.00]_List-dwg" xfId="4"/>
    <cellStyle name="?? [0]_1202" xfId="5"/>
    <cellStyle name="?? 2" xfId="1410"/>
    <cellStyle name="?? 3" xfId="1008"/>
    <cellStyle name="?? 4" xfId="1798"/>
    <cellStyle name="?? 5" xfId="498"/>
    <cellStyle name="?? 6" xfId="1840"/>
    <cellStyle name="???? [0.00]_List-dwg" xfId="6"/>
    <cellStyle name="????_List-dwg" xfId="7"/>
    <cellStyle name="???_???" xfId="8"/>
    <cellStyle name="??_(????)??????" xfId="9"/>
    <cellStyle name="_Book1" xfId="10"/>
    <cellStyle name="_Book1 2" xfId="1411"/>
    <cellStyle name="_Book1 3" xfId="1009"/>
    <cellStyle name="_Book1 4" xfId="499"/>
    <cellStyle name="_Book1_BC-QT-WB-dthao" xfId="11"/>
    <cellStyle name="_Book1_BC-QT-WB-dthao 2" xfId="1412"/>
    <cellStyle name="_Book1_BC-QT-WB-dthao 3" xfId="1010"/>
    <cellStyle name="_Book1_BC-QT-WB-dthao 4" xfId="500"/>
    <cellStyle name="_KT (2)" xfId="12"/>
    <cellStyle name="_KT (2) 2" xfId="1413"/>
    <cellStyle name="_KT (2) 3" xfId="1011"/>
    <cellStyle name="_KT (2) 4" xfId="501"/>
    <cellStyle name="_KT (2)_1" xfId="13"/>
    <cellStyle name="_KT (2)_1 2" xfId="1414"/>
    <cellStyle name="_KT (2)_1 3" xfId="1012"/>
    <cellStyle name="_KT (2)_1 4" xfId="502"/>
    <cellStyle name="_KT (2)_1_Lora-tungchau" xfId="14"/>
    <cellStyle name="_KT (2)_1_Lora-tungchau 2" xfId="1415"/>
    <cellStyle name="_KT (2)_1_Lora-tungchau 3" xfId="1013"/>
    <cellStyle name="_KT (2)_1_Lora-tungchau 4" xfId="503"/>
    <cellStyle name="_KT (2)_1_Qt-HT3PQ1(CauKho)" xfId="15"/>
    <cellStyle name="_KT (2)_1_Qt-HT3PQ1(CauKho) 2" xfId="1416"/>
    <cellStyle name="_KT (2)_1_Qt-HT3PQ1(CauKho) 3" xfId="1014"/>
    <cellStyle name="_KT (2)_1_Qt-HT3PQ1(CauKho) 4" xfId="504"/>
    <cellStyle name="_KT (2)_2" xfId="16"/>
    <cellStyle name="_KT (2)_2 2" xfId="1417"/>
    <cellStyle name="_KT (2)_2 3" xfId="1015"/>
    <cellStyle name="_KT (2)_2 4" xfId="505"/>
    <cellStyle name="_KT (2)_2_TG-TH" xfId="17"/>
    <cellStyle name="_KT (2)_2_TG-TH 2" xfId="1418"/>
    <cellStyle name="_KT (2)_2_TG-TH 3" xfId="1016"/>
    <cellStyle name="_KT (2)_2_TG-TH 4" xfId="506"/>
    <cellStyle name="_KT (2)_2_TG-TH_BAO CAO KLCT PT2000" xfId="18"/>
    <cellStyle name="_KT (2)_2_TG-TH_BAO CAO KLCT PT2000 2" xfId="1419"/>
    <cellStyle name="_KT (2)_2_TG-TH_BAO CAO KLCT PT2000 3" xfId="1017"/>
    <cellStyle name="_KT (2)_2_TG-TH_BAO CAO KLCT PT2000 4" xfId="507"/>
    <cellStyle name="_KT (2)_2_TG-TH_BAO CAO PT2000" xfId="19"/>
    <cellStyle name="_KT (2)_2_TG-TH_BAO CAO PT2000 2" xfId="1420"/>
    <cellStyle name="_KT (2)_2_TG-TH_BAO CAO PT2000 3" xfId="1018"/>
    <cellStyle name="_KT (2)_2_TG-TH_BAO CAO PT2000 4" xfId="508"/>
    <cellStyle name="_KT (2)_2_TG-TH_BAO CAO PT2000_Book1" xfId="20"/>
    <cellStyle name="_KT (2)_2_TG-TH_BAO CAO PT2000_Book1 2" xfId="1421"/>
    <cellStyle name="_KT (2)_2_TG-TH_BAO CAO PT2000_Book1 3" xfId="1019"/>
    <cellStyle name="_KT (2)_2_TG-TH_BAO CAO PT2000_Book1 4" xfId="509"/>
    <cellStyle name="_KT (2)_2_TG-TH_Bao cao XDCB 2001 - T11 KH dieu chinh 20-11-THAI" xfId="21"/>
    <cellStyle name="_KT (2)_2_TG-TH_Bao cao XDCB 2001 - T11 KH dieu chinh 20-11-THAI 2" xfId="1422"/>
    <cellStyle name="_KT (2)_2_TG-TH_Bao cao XDCB 2001 - T11 KH dieu chinh 20-11-THAI 3" xfId="1020"/>
    <cellStyle name="_KT (2)_2_TG-TH_Bao cao XDCB 2001 - T11 KH dieu chinh 20-11-THAI 4" xfId="510"/>
    <cellStyle name="_KT (2)_2_TG-TH_Book1" xfId="22"/>
    <cellStyle name="_KT (2)_2_TG-TH_Book1 2" xfId="1423"/>
    <cellStyle name="_KT (2)_2_TG-TH_Book1 3" xfId="1021"/>
    <cellStyle name="_KT (2)_2_TG-TH_Book1 4" xfId="511"/>
    <cellStyle name="_KT (2)_2_TG-TH_Book1_1" xfId="23"/>
    <cellStyle name="_KT (2)_2_TG-TH_Book1_1 2" xfId="1424"/>
    <cellStyle name="_KT (2)_2_TG-TH_Book1_1 3" xfId="1022"/>
    <cellStyle name="_KT (2)_2_TG-TH_Book1_1 4" xfId="512"/>
    <cellStyle name="_KT (2)_2_TG-TH_Book1_2" xfId="24"/>
    <cellStyle name="_KT (2)_2_TG-TH_Book1_2 2" xfId="1425"/>
    <cellStyle name="_KT (2)_2_TG-TH_Book1_2 3" xfId="1023"/>
    <cellStyle name="_KT (2)_2_TG-TH_Book1_2 4" xfId="513"/>
    <cellStyle name="_KT (2)_2_TG-TH_Book1_3" xfId="25"/>
    <cellStyle name="_KT (2)_2_TG-TH_Book1_3 2" xfId="1426"/>
    <cellStyle name="_KT (2)_2_TG-TH_Book1_3 3" xfId="1024"/>
    <cellStyle name="_KT (2)_2_TG-TH_Book1_3 4" xfId="514"/>
    <cellStyle name="_KT (2)_2_TG-TH_Book1_3_Book1" xfId="26"/>
    <cellStyle name="_KT (2)_2_TG-TH_Book1_3_Book1 2" xfId="1427"/>
    <cellStyle name="_KT (2)_2_TG-TH_Book1_3_Book1 3" xfId="1025"/>
    <cellStyle name="_KT (2)_2_TG-TH_Book1_3_Book1 4" xfId="515"/>
    <cellStyle name="_KT (2)_2_TG-TH_Book1_3_Book1_1" xfId="516"/>
    <cellStyle name="_KT (2)_2_TG-TH_Book1_3_MENU" xfId="517"/>
    <cellStyle name="_KT (2)_2_TG-TH_Book1_3_MENU_Book1" xfId="518"/>
    <cellStyle name="_KT (2)_2_TG-TH_Book1_3_MENU_Thuc pham 2008" xfId="519"/>
    <cellStyle name="_KT (2)_2_TG-TH_Book1_3_MENU_Thuc pham 2008USB" xfId="520"/>
    <cellStyle name="_KT (2)_2_TG-TH_Book1_Book1" xfId="27"/>
    <cellStyle name="_KT (2)_2_TG-TH_Book1_Book1 2" xfId="1428"/>
    <cellStyle name="_KT (2)_2_TG-TH_Book1_Book1 3" xfId="1026"/>
    <cellStyle name="_KT (2)_2_TG-TH_Book1_Book1 4" xfId="521"/>
    <cellStyle name="_KT (2)_2_TG-TH_Book1_TH KE" xfId="28"/>
    <cellStyle name="_KT (2)_2_TG-TH_Book1_TH KE 2" xfId="1429"/>
    <cellStyle name="_KT (2)_2_TG-TH_Book1_TH KE 3" xfId="1027"/>
    <cellStyle name="_KT (2)_2_TG-TH_Book1_TH KE 4" xfId="522"/>
    <cellStyle name="_KT (2)_2_TG-TH_Book1_THU CHI TIEN" xfId="29"/>
    <cellStyle name="_KT (2)_2_TG-TH_Book1_THU CHI TIEN 2" xfId="1430"/>
    <cellStyle name="_KT (2)_2_TG-TH_Book1_THU CHI TIEN 3" xfId="1028"/>
    <cellStyle name="_KT (2)_2_TG-TH_Book1_THU CHI TIEN 4" xfId="523"/>
    <cellStyle name="_KT (2)_2_TG-TH_Book1_TKE" xfId="30"/>
    <cellStyle name="_KT (2)_2_TG-TH_Book1_TKE 2" xfId="1431"/>
    <cellStyle name="_KT (2)_2_TG-TH_Book1_TKE 3" xfId="1029"/>
    <cellStyle name="_KT (2)_2_TG-TH_Book1_TKE 4" xfId="524"/>
    <cellStyle name="_KT (2)_2_TG-TH_DTCDT MR.2N110.HOCMON.TDTOAN.CCUNG" xfId="31"/>
    <cellStyle name="_KT (2)_2_TG-TH_DTCDT MR.2N110.HOCMON.TDTOAN.CCUNG 2" xfId="1432"/>
    <cellStyle name="_KT (2)_2_TG-TH_DTCDT MR.2N110.HOCMON.TDTOAN.CCUNG 3" xfId="1030"/>
    <cellStyle name="_KT (2)_2_TG-TH_DTCDT MR.2N110.HOCMON.TDTOAN.CCUNG 4" xfId="525"/>
    <cellStyle name="_KT (2)_2_TG-TH_Lora-tungchau" xfId="32"/>
    <cellStyle name="_KT (2)_2_TG-TH_Lora-tungchau 2" xfId="1433"/>
    <cellStyle name="_KT (2)_2_TG-TH_Lora-tungchau 3" xfId="1031"/>
    <cellStyle name="_KT (2)_2_TG-TH_Lora-tungchau 4" xfId="526"/>
    <cellStyle name="_KT (2)_2_TG-TH_PGIA-phieu tham tra Kho bac" xfId="33"/>
    <cellStyle name="_KT (2)_2_TG-TH_PGIA-phieu tham tra Kho bac 2" xfId="1434"/>
    <cellStyle name="_KT (2)_2_TG-TH_PGIA-phieu tham tra Kho bac 3" xfId="1032"/>
    <cellStyle name="_KT (2)_2_TG-TH_PGIA-phieu tham tra Kho bac 4" xfId="527"/>
    <cellStyle name="_KT (2)_2_TG-TH_P_x0007_IA-phie5 tham tra Kho bac" xfId="34"/>
    <cellStyle name="_KT (2)_2_TG-TH_P_x0007_IA-phie5 tham tra Kho bac 2" xfId="1435"/>
    <cellStyle name="_KT (2)_2_TG-TH_P_x0007_IA-phie5 tham tra Kho bac 3" xfId="1033"/>
    <cellStyle name="_KT (2)_2_TG-TH_P_x0007_IA-phie5 tham tra Kho bac 4" xfId="528"/>
    <cellStyle name="_KT (2)_2_TG-TH_PT02-02" xfId="35"/>
    <cellStyle name="_KT (2)_2_TG-TH_PT02-02 2" xfId="1436"/>
    <cellStyle name="_KT (2)_2_TG-TH_PT02-02 3" xfId="1034"/>
    <cellStyle name="_KT (2)_2_TG-TH_PT02-02 4" xfId="529"/>
    <cellStyle name="_KT (2)_2_TG-TH_PT02-02_Book1" xfId="36"/>
    <cellStyle name="_KT (2)_2_TG-TH_PT02-02_Book1 2" xfId="1437"/>
    <cellStyle name="_KT (2)_2_TG-TH_PT02-02_Book1 3" xfId="1035"/>
    <cellStyle name="_KT (2)_2_TG-TH_PT02-02_Book1 4" xfId="530"/>
    <cellStyle name="_KT (2)_2_TG-TH_PT02-03" xfId="37"/>
    <cellStyle name="_KT (2)_2_TG-TH_PT02-03 2" xfId="1438"/>
    <cellStyle name="_KT (2)_2_TG-TH_PT02-03 3" xfId="1036"/>
    <cellStyle name="_KT (2)_2_TG-TH_PT02-03 4" xfId="531"/>
    <cellStyle name="_KT (2)_2_TG-TH_PT02-03_Book1" xfId="38"/>
    <cellStyle name="_KT (2)_2_TG-TH_PT02-03_Book1 2" xfId="1439"/>
    <cellStyle name="_KT (2)_2_TG-TH_PT02-03_Book1 3" xfId="1037"/>
    <cellStyle name="_KT (2)_2_TG-TH_PT02-03_Book1 4" xfId="532"/>
    <cellStyle name="_KT (2)_2_TG-TH_Q4-HT3PQ1(CauKho)" xfId="39"/>
    <cellStyle name="_KT (2)_2_TG-TH_Q4-HT3PQ1(CauKho) 2" xfId="1440"/>
    <cellStyle name="_KT (2)_2_TG-TH_Q4-HT3PQ1(CauKho) 3" xfId="1038"/>
    <cellStyle name="_KT (2)_2_TG-TH_Q4-HT3PQ1(CauKho) 4" xfId="533"/>
    <cellStyle name="_KT (2)_2_TG-TH_Qt-HT3PQ1(CauKho)" xfId="40"/>
    <cellStyle name="_KT (2)_2_TG-TH_Qt-HT3PQ1(CauKho) 2" xfId="1441"/>
    <cellStyle name="_KT (2)_2_TG-TH_Qt-HT3PQ1(CauKho) 3" xfId="1039"/>
    <cellStyle name="_KT (2)_2_TG-TH_Qt-HT3PQ1(CauKho) 4" xfId="534"/>
    <cellStyle name="_KT (2)_2_TG-TH_T_x0008_ KE_Book1" xfId="41"/>
    <cellStyle name="_KT (2)_2_TG-TH_T_x0008_ KE_Book1 2" xfId="1442"/>
    <cellStyle name="_KT (2)_2_TG-TH_T_x0008_ KE_Book1 3" xfId="1040"/>
    <cellStyle name="_KT (2)_2_TG-TH_T_x0008_ KE_Book1 4" xfId="535"/>
    <cellStyle name="_KT (2)_2_TG-TH_TH KE" xfId="42"/>
    <cellStyle name="_KT (2)_2_TG-TH_TH KE 2" xfId="1443"/>
    <cellStyle name="_KT (2)_2_TG-TH_TH KE 3" xfId="1041"/>
    <cellStyle name="_KT (2)_2_TG-TH_TH KE 4" xfId="536"/>
    <cellStyle name="_KT (2)_2_TG-TH_TH KE_Book1" xfId="43"/>
    <cellStyle name="_KT (2)_2_TG-TH_TH KE_Book1 2" xfId="1444"/>
    <cellStyle name="_KT (2)_2_TG-TH_TH KE_Book1 3" xfId="1042"/>
    <cellStyle name="_KT (2)_2_TG-TH_TH KE_Book1 4" xfId="537"/>
    <cellStyle name="_KT (2)_2_TG-TH_TH KE_Book1_1" xfId="538"/>
    <cellStyle name="_KT (2)_2_TG-TH_TH KE_MENU" xfId="539"/>
    <cellStyle name="_KT (2)_2_TG-TH_TH KE_MENU_Book1" xfId="540"/>
    <cellStyle name="_KT (2)_2_TG-TH_TH KE_MENU_Thuc pham 2008" xfId="541"/>
    <cellStyle name="_KT (2)_2_TG-TH_TH KE_MENU_Thuc pham 2008USB" xfId="542"/>
    <cellStyle name="_KT (2)_2_TG-TH_THU CHI TIEN" xfId="44"/>
    <cellStyle name="_KT (2)_2_TG-TH_THU CHI TIEN 2" xfId="1445"/>
    <cellStyle name="_KT (2)_2_TG-TH_THU CHI TIEN 3" xfId="1043"/>
    <cellStyle name="_KT (2)_2_TG-TH_THU CHI TIEN 4" xfId="543"/>
    <cellStyle name="_KT (2)_2_TG-TH_TKE" xfId="45"/>
    <cellStyle name="_KT (2)_2_TG-TH_TKE 2" xfId="1446"/>
    <cellStyle name="_KT (2)_2_TG-TH_TKE 3" xfId="1044"/>
    <cellStyle name="_KT (2)_2_TG-TH_TKE 4" xfId="544"/>
    <cellStyle name="_KT (2)_3" xfId="46"/>
    <cellStyle name="_KT (2)_3 2" xfId="1447"/>
    <cellStyle name="_KT (2)_3 3" xfId="1045"/>
    <cellStyle name="_KT (2)_3 4" xfId="545"/>
    <cellStyle name="_KT (2)_3_TG-TH" xfId="47"/>
    <cellStyle name="_KT (2)_3_TG-TH 2" xfId="1448"/>
    <cellStyle name="_KT (2)_3_TG-TH 3" xfId="1046"/>
    <cellStyle name="_KT (2)_3_TG-TH 4" xfId="546"/>
    <cellStyle name="_KT (2)_3_TG-TH_Book1" xfId="48"/>
    <cellStyle name="_KT (2)_3_TG-TH_Book1 2" xfId="1449"/>
    <cellStyle name="_KT (2)_3_TG-TH_Book1 3" xfId="1047"/>
    <cellStyle name="_KT (2)_3_TG-TH_Book1 4" xfId="547"/>
    <cellStyle name="_KT (2)_3_TG-TH_Book1_BC-QT-WB-dthao" xfId="49"/>
    <cellStyle name="_KT (2)_3_TG-TH_Book1_BC-QT-WB-dthao 2" xfId="1450"/>
    <cellStyle name="_KT (2)_3_TG-TH_Book1_BC-QT-WB-dthao 3" xfId="1048"/>
    <cellStyle name="_KT (2)_3_TG-TH_Book1_BC-QT-WB-dthao 4" xfId="548"/>
    <cellStyle name="_KT (2)_3_TG-TH_Lora-tungchau" xfId="50"/>
    <cellStyle name="_KT (2)_3_TG-TH_Lora-tungchau 2" xfId="1451"/>
    <cellStyle name="_KT (2)_3_TG-TH_Lora-tungchau 3" xfId="1049"/>
    <cellStyle name="_KT (2)_3_TG-TH_Lora-tungchau 4" xfId="549"/>
    <cellStyle name="_KT (2)_3_TG-TH_PERSONAL" xfId="51"/>
    <cellStyle name="_KT (2)_3_TG-TH_PERSONAL 2" xfId="1452"/>
    <cellStyle name="_KT (2)_3_TG-TH_PERSONAL 3" xfId="1050"/>
    <cellStyle name="_KT (2)_3_TG-TH_PERSONAL 4" xfId="550"/>
    <cellStyle name="_KT (2)_3_TG-TH_PERSONAL_Book1" xfId="52"/>
    <cellStyle name="_KT (2)_3_TG-TH_PERSONAL_Book1 2" xfId="1453"/>
    <cellStyle name="_KT (2)_3_TG-TH_PERSONAL_Book1 3" xfId="1051"/>
    <cellStyle name="_KT (2)_3_TG-TH_PERSONAL_Book1 4" xfId="551"/>
    <cellStyle name="_KT (2)_3_TG-TH_PERSONAL_Book1_Book1" xfId="53"/>
    <cellStyle name="_KT (2)_3_TG-TH_PERSONAL_Book1_Book1 2" xfId="1454"/>
    <cellStyle name="_KT (2)_3_TG-TH_PERSONAL_Book1_Book1 3" xfId="1052"/>
    <cellStyle name="_KT (2)_3_TG-TH_PERSONAL_Book1_Book1 4" xfId="552"/>
    <cellStyle name="_KT (2)_3_TG-TH_PERSONAL_Book1_THU CHI TIEN" xfId="54"/>
    <cellStyle name="_KT (2)_3_TG-TH_PERSONAL_Book1_THU CHI TIEN 2" xfId="1455"/>
    <cellStyle name="_KT (2)_3_TG-TH_PERSONAL_Book1_THU CHI TIEN 3" xfId="1053"/>
    <cellStyle name="_KT (2)_3_TG-TH_PERSONAL_Book1_THU CHI TIEN 4" xfId="553"/>
    <cellStyle name="_KT (2)_3_TG-TH_PERSONAL_HTQ.8 GD1" xfId="55"/>
    <cellStyle name="_KT (2)_3_TG-TH_PERSONAL_HTQ.8 GD1 2" xfId="1456"/>
    <cellStyle name="_KT (2)_3_TG-TH_PERSONAL_HTQ.8 GD1 3" xfId="1054"/>
    <cellStyle name="_KT (2)_3_TG-TH_PERSONAL_HTQ.8 GD1 4" xfId="554"/>
    <cellStyle name="_KT (2)_3_TG-TH_PERSONAL_TH KE" xfId="56"/>
    <cellStyle name="_KT (2)_3_TG-TH_PERSONAL_TH KE 2" xfId="1457"/>
    <cellStyle name="_KT (2)_3_TG-TH_PERSONAL_TH KE 3" xfId="1055"/>
    <cellStyle name="_KT (2)_3_TG-TH_PERSONAL_TH KE 4" xfId="555"/>
    <cellStyle name="_KT (2)_3_TG-TH_PERSONAL_THU CHI TIEN" xfId="57"/>
    <cellStyle name="_KT (2)_3_TG-TH_PERSONAL_THU CHI TIEN 2" xfId="1458"/>
    <cellStyle name="_KT (2)_3_TG-TH_PERSONAL_THU CHI TIEN 3" xfId="1056"/>
    <cellStyle name="_KT (2)_3_TG-TH_PERSONAL_THU CHI TIEN 4" xfId="556"/>
    <cellStyle name="_KT (2)_3_TG-TH_PERSONAL_TKE" xfId="58"/>
    <cellStyle name="_KT (2)_3_TG-TH_PERSONAL_TKE 2" xfId="1459"/>
    <cellStyle name="_KT (2)_3_TG-TH_PERSONAL_TKE 3" xfId="1057"/>
    <cellStyle name="_KT (2)_3_TG-TH_PERSONAL_TKE 4" xfId="557"/>
    <cellStyle name="_KT (2)_3_TG-TH_PERSONAL_Tong hop KHCB 2001" xfId="59"/>
    <cellStyle name="_KT (2)_3_TG-TH_PERSONAL_Tong hop KHCB 2001 2" xfId="1460"/>
    <cellStyle name="_KT (2)_3_TG-TH_PERSONAL_Tong hop KHCB 2001 3" xfId="1058"/>
    <cellStyle name="_KT (2)_3_TG-TH_PERSONAL_Tong hop KHCB 2001 4" xfId="558"/>
    <cellStyle name="_KT (2)_3_TG-TH_Qt-HT3PQ1(CauKho)" xfId="60"/>
    <cellStyle name="_KT (2)_3_TG-TH_Qt-HT3PQ1(CauKho) 2" xfId="1461"/>
    <cellStyle name="_KT (2)_3_TG-TH_Qt-HT3PQ1(CauKho) 3" xfId="1059"/>
    <cellStyle name="_KT (2)_3_TG-TH_Qt-HT3PQ1(CauKho) 4" xfId="559"/>
    <cellStyle name="_KT (2)_4" xfId="61"/>
    <cellStyle name="_KT (2)_4 2" xfId="1462"/>
    <cellStyle name="_KT (2)_4 3" xfId="1060"/>
    <cellStyle name="_KT (2)_4 4" xfId="560"/>
    <cellStyle name="_KT (2)_4_BAO CAO KLCT PT2000" xfId="62"/>
    <cellStyle name="_KT (2)_4_BAO CAO KLCT PT2000 2" xfId="1463"/>
    <cellStyle name="_KT (2)_4_BAO CAO KLCT PT2000 3" xfId="1061"/>
    <cellStyle name="_KT (2)_4_BAO CAO KLCT PT2000 4" xfId="561"/>
    <cellStyle name="_KT (2)_4_BAO CAO PT2000" xfId="63"/>
    <cellStyle name="_KT (2)_4_BAO CAO PT2000 2" xfId="1464"/>
    <cellStyle name="_KT (2)_4_BAO CAO PT2000 3" xfId="1062"/>
    <cellStyle name="_KT (2)_4_BAO CAO PT2000 4" xfId="562"/>
    <cellStyle name="_KT (2)_4_BAO CAO PT2000_Book1" xfId="64"/>
    <cellStyle name="_KT (2)_4_BAO CAO PT2000_Book1 2" xfId="1465"/>
    <cellStyle name="_KT (2)_4_BAO CAO PT2000_Book1 3" xfId="1063"/>
    <cellStyle name="_KT (2)_4_BAO CAO PT2000_Book1 4" xfId="563"/>
    <cellStyle name="_KT (2)_4_Bao cao XDCB 2001 - T11 KH dieu chinh 20-11-THAI" xfId="65"/>
    <cellStyle name="_KT (2)_4_Bao cao XDCB 2001 - T11 KH dieu chinh 20-11-THAI 2" xfId="1466"/>
    <cellStyle name="_KT (2)_4_Bao cao XDCB 2001 - T11 KH dieu chinh 20-11-THAI 3" xfId="1064"/>
    <cellStyle name="_KT (2)_4_Bao cao XDCB 2001 - T11 KH dieu chinh 20-11-THAI 4" xfId="564"/>
    <cellStyle name="_KT (2)_4_Book1" xfId="66"/>
    <cellStyle name="_KT (2)_4_Book1 2" xfId="1467"/>
    <cellStyle name="_KT (2)_4_Book1 3" xfId="1065"/>
    <cellStyle name="_KT (2)_4_Book1 4" xfId="565"/>
    <cellStyle name="_KT (2)_4_Book1_1" xfId="67"/>
    <cellStyle name="_KT (2)_4_Book1_1 2" xfId="1468"/>
    <cellStyle name="_KT (2)_4_Book1_1 3" xfId="1066"/>
    <cellStyle name="_KT (2)_4_Book1_1 4" xfId="566"/>
    <cellStyle name="_KT (2)_4_Book1_2" xfId="68"/>
    <cellStyle name="_KT (2)_4_Book1_2 2" xfId="1469"/>
    <cellStyle name="_KT (2)_4_Book1_2 3" xfId="1067"/>
    <cellStyle name="_KT (2)_4_Book1_2 4" xfId="567"/>
    <cellStyle name="_KT (2)_4_Book1_3" xfId="69"/>
    <cellStyle name="_KT (2)_4_Book1_3 2" xfId="1470"/>
    <cellStyle name="_KT (2)_4_Book1_3 3" xfId="1068"/>
    <cellStyle name="_KT (2)_4_Book1_3 4" xfId="568"/>
    <cellStyle name="_KT (2)_4_Book1_3_Book1" xfId="70"/>
    <cellStyle name="_KT (2)_4_Book1_3_Book1 2" xfId="1471"/>
    <cellStyle name="_KT (2)_4_Book1_3_Book1 3" xfId="1069"/>
    <cellStyle name="_KT (2)_4_Book1_3_Book1 4" xfId="569"/>
    <cellStyle name="_KT (2)_4_Book1_3_Book1_1" xfId="570"/>
    <cellStyle name="_KT (2)_4_Book1_3_MENU" xfId="571"/>
    <cellStyle name="_KT (2)_4_Book1_3_MENU_Book1" xfId="572"/>
    <cellStyle name="_KT (2)_4_Book1_3_MENU_Thuc pham 2008" xfId="573"/>
    <cellStyle name="_KT (2)_4_Book1_3_MENU_Thuc pham 2008USB" xfId="574"/>
    <cellStyle name="_KT (2)_4_Book1_Book1" xfId="71"/>
    <cellStyle name="_KT (2)_4_Book1_Book1 2" xfId="1472"/>
    <cellStyle name="_KT (2)_4_Book1_Book1 3" xfId="1070"/>
    <cellStyle name="_KT (2)_4_Book1_Book1 4" xfId="575"/>
    <cellStyle name="_KT (2)_4_Book1_TH KE" xfId="72"/>
    <cellStyle name="_KT (2)_4_Book1_TH KE 2" xfId="1473"/>
    <cellStyle name="_KT (2)_4_Book1_TH KE 3" xfId="1071"/>
    <cellStyle name="_KT (2)_4_Book1_TH KE 4" xfId="576"/>
    <cellStyle name="_KT (2)_4_Book1_THU CHI TIEN" xfId="73"/>
    <cellStyle name="_KT (2)_4_Book1_THU CHI TIEN 2" xfId="1474"/>
    <cellStyle name="_KT (2)_4_Book1_THU CHI TIEN 3" xfId="1072"/>
    <cellStyle name="_KT (2)_4_Book1_THU CHI TIEN 4" xfId="577"/>
    <cellStyle name="_KT (2)_4_Book1_TKE" xfId="74"/>
    <cellStyle name="_KT (2)_4_Book1_TKE 2" xfId="1475"/>
    <cellStyle name="_KT (2)_4_Book1_TKE 3" xfId="1073"/>
    <cellStyle name="_KT (2)_4_Book1_TKE 4" xfId="578"/>
    <cellStyle name="_KT (2)_4_DTCDT MR.2N110.HOCMON.TDTOAN.CCUNG" xfId="75"/>
    <cellStyle name="_KT (2)_4_DTCDT MR.2N110.HOCMON.TDTOAN.CCUNG 2" xfId="1476"/>
    <cellStyle name="_KT (2)_4_DTCDT MR.2N110.HOCMON.TDTOAN.CCUNG 3" xfId="1074"/>
    <cellStyle name="_KT (2)_4_DTCDT MR.2N110.HOCMON.TDTOAN.CCUNG 4" xfId="579"/>
    <cellStyle name="_KT (2)_4_Lora-tungchau" xfId="76"/>
    <cellStyle name="_KT (2)_4_Lora-tungchau 2" xfId="1477"/>
    <cellStyle name="_KT (2)_4_Lora-tungchau 3" xfId="1075"/>
    <cellStyle name="_KT (2)_4_Lora-tungchau 4" xfId="580"/>
    <cellStyle name="_KT (2)_4_PGIA-phieu tham tra Kho bac" xfId="77"/>
    <cellStyle name="_KT (2)_4_PGIA-phieu tham tra Kho bac 2" xfId="1478"/>
    <cellStyle name="_KT (2)_4_PGIA-phieu tham tra Kho bac 3" xfId="1076"/>
    <cellStyle name="_KT (2)_4_PGIA-phieu tham tra Kho bac 4" xfId="581"/>
    <cellStyle name="_KT (2)_4_PT02-02" xfId="78"/>
    <cellStyle name="_KT (2)_4_PT02-02 2" xfId="1479"/>
    <cellStyle name="_KT (2)_4_PT02-02 3" xfId="1077"/>
    <cellStyle name="_KT (2)_4_PT02-02 4" xfId="582"/>
    <cellStyle name="_KT (2)_4_PT02-02_Book1" xfId="79"/>
    <cellStyle name="_KT (2)_4_PT02-02_Book1 2" xfId="1480"/>
    <cellStyle name="_KT (2)_4_PT02-02_Book1 3" xfId="1078"/>
    <cellStyle name="_KT (2)_4_PT02-02_Book1 4" xfId="583"/>
    <cellStyle name="_KT (2)_4_PT02-03" xfId="80"/>
    <cellStyle name="_KT (2)_4_PT02-03 2" xfId="1481"/>
    <cellStyle name="_KT (2)_4_PT02-03 3" xfId="1079"/>
    <cellStyle name="_KT (2)_4_PT02-03 4" xfId="584"/>
    <cellStyle name="_KT (2)_4_PT02-03_Book1" xfId="81"/>
    <cellStyle name="_KT (2)_4_PT02-03_Book1 2" xfId="1482"/>
    <cellStyle name="_KT (2)_4_PT02-03_Book1 3" xfId="1080"/>
    <cellStyle name="_KT (2)_4_PT02-03_Book1 4" xfId="585"/>
    <cellStyle name="_KT (2)_4_Qt-HT3PQ1(CauKho)" xfId="82"/>
    <cellStyle name="_KT (2)_4_Qt-HT3PQ1(CauKho) 2" xfId="1483"/>
    <cellStyle name="_KT (2)_4_Qt-HT3PQ1(CauKho) 3" xfId="1081"/>
    <cellStyle name="_KT (2)_4_Qt-HT3PQ1(CauKho) 4" xfId="586"/>
    <cellStyle name="_KT (2)_4_TG-TH" xfId="83"/>
    <cellStyle name="_KT (2)_4_TG-TH 2" xfId="1484"/>
    <cellStyle name="_KT (2)_4_TG-TH 3" xfId="1082"/>
    <cellStyle name="_KT (2)_4_TG-TH 4" xfId="587"/>
    <cellStyle name="_KT (2)_4_TH KE" xfId="84"/>
    <cellStyle name="_KT (2)_4_TH KE 2" xfId="1485"/>
    <cellStyle name="_KT (2)_4_TH KE 3" xfId="1083"/>
    <cellStyle name="_KT (2)_4_TH KE 4" xfId="588"/>
    <cellStyle name="_KT (2)_4_TH KE_Book1" xfId="85"/>
    <cellStyle name="_KT (2)_4_TH KE_Book1 2" xfId="1486"/>
    <cellStyle name="_KT (2)_4_TH KE_Book1 3" xfId="1084"/>
    <cellStyle name="_KT (2)_4_TH KE_Book1 4" xfId="589"/>
    <cellStyle name="_KT (2)_4_TH KE_Book1_1" xfId="590"/>
    <cellStyle name="_KT (2)_4_TH KE_MENU" xfId="591"/>
    <cellStyle name="_KT (2)_4_TH KE_MENU_Book1" xfId="592"/>
    <cellStyle name="_KT (2)_4_TH KE_MENU_Thuc pham 2008" xfId="593"/>
    <cellStyle name="_KT (2)_4_TH KE_MENU_Thuc pham 2008USB" xfId="594"/>
    <cellStyle name="_KT (2)_4_THU CHI TIEN" xfId="86"/>
    <cellStyle name="_KT (2)_4_THU CHI TIEN 2" xfId="1487"/>
    <cellStyle name="_KT (2)_4_THU CHI TIEN 3" xfId="1085"/>
    <cellStyle name="_KT (2)_4_THU CHI TIEN 4" xfId="595"/>
    <cellStyle name="_KT (2)_4_TKE" xfId="87"/>
    <cellStyle name="_KT (2)_4_TKE 2" xfId="1488"/>
    <cellStyle name="_KT (2)_4_TKE 3" xfId="1086"/>
    <cellStyle name="_KT (2)_4_TKE 4" xfId="596"/>
    <cellStyle name="_KT (2)_5" xfId="88"/>
    <cellStyle name="_KT (2)_5 2" xfId="1489"/>
    <cellStyle name="_KT (2)_5 3" xfId="1087"/>
    <cellStyle name="_KT (2)_5 4" xfId="597"/>
    <cellStyle name="_KT (2)_5_BAO CAO KLCT PT2000" xfId="89"/>
    <cellStyle name="_KT (2)_5_BAO CAO KLCT PT2000 2" xfId="1490"/>
    <cellStyle name="_KT (2)_5_BAO CAO KLCT PT2000 3" xfId="1088"/>
    <cellStyle name="_KT (2)_5_BAO CAO KLCT PT2000 4" xfId="598"/>
    <cellStyle name="_KT (2)_5_BAO CAO PT2000" xfId="90"/>
    <cellStyle name="_KT (2)_5_BAO CAO PT2000 2" xfId="1491"/>
    <cellStyle name="_KT (2)_5_BAO CAO PT2000 3" xfId="1089"/>
    <cellStyle name="_KT (2)_5_BAO CAO PT2000 4" xfId="599"/>
    <cellStyle name="_KT (2)_5_BAO CAO PT2000_Book1" xfId="91"/>
    <cellStyle name="_KT (2)_5_BAO CAO PT2000_Book1 2" xfId="1492"/>
    <cellStyle name="_KT (2)_5_BAO CAO PT2000_Book1 3" xfId="1090"/>
    <cellStyle name="_KT (2)_5_BAO CAO PT2000_Book1 4" xfId="600"/>
    <cellStyle name="_KT (2)_5_Bao cao XDCB 2001 - T11 KH dieu chinh 20-11-THAI" xfId="92"/>
    <cellStyle name="_KT (2)_5_Bao cao XDCB 2001 - T11 KH dieu chinh 20-11-THAI 2" xfId="1493"/>
    <cellStyle name="_KT (2)_5_Bao cao XDCB 2001 - T11 KH dieu chinh 20-11-THAI 3" xfId="1091"/>
    <cellStyle name="_KT (2)_5_Bao cao XDCB 2001 - T11 KH dieu chinh 20-11-THAI 4" xfId="601"/>
    <cellStyle name="_KT (2)_5_Book1" xfId="93"/>
    <cellStyle name="_KT (2)_5_Book1 2" xfId="1494"/>
    <cellStyle name="_KT (2)_5_Book1 3" xfId="1092"/>
    <cellStyle name="_KT (2)_5_Book1 4" xfId="602"/>
    <cellStyle name="_KT (2)_5_Book1_1" xfId="94"/>
    <cellStyle name="_KT (2)_5_Book1_1 2" xfId="1495"/>
    <cellStyle name="_KT (2)_5_Book1_1 3" xfId="1093"/>
    <cellStyle name="_KT (2)_5_Book1_1 4" xfId="603"/>
    <cellStyle name="_KT (2)_5_Book1_2" xfId="95"/>
    <cellStyle name="_KT (2)_5_Book1_2 2" xfId="1496"/>
    <cellStyle name="_KT (2)_5_Book1_2 3" xfId="1094"/>
    <cellStyle name="_KT (2)_5_Book1_2 4" xfId="604"/>
    <cellStyle name="_KT (2)_5_Book1_3" xfId="96"/>
    <cellStyle name="_KT (2)_5_Book1_3 2" xfId="1497"/>
    <cellStyle name="_KT (2)_5_Book1_3 3" xfId="1095"/>
    <cellStyle name="_KT (2)_5_Book1_3 4" xfId="605"/>
    <cellStyle name="_KT (2)_5_Book1_3_Book1" xfId="97"/>
    <cellStyle name="_KT (2)_5_Book1_3_Book1 2" xfId="1498"/>
    <cellStyle name="_KT (2)_5_Book1_3_Book1 3" xfId="1096"/>
    <cellStyle name="_KT (2)_5_Book1_3_Book1 4" xfId="606"/>
    <cellStyle name="_KT (2)_5_Book1_3_Book1_1" xfId="607"/>
    <cellStyle name="_KT (2)_5_Book1_3_MENU" xfId="608"/>
    <cellStyle name="_KT (2)_5_Book1_3_MENU_Book1" xfId="609"/>
    <cellStyle name="_KT (2)_5_Book1_3_MENU_Thuc pham 2008" xfId="610"/>
    <cellStyle name="_KT (2)_5_Book1_3_MENU_Thuc pham 2008USB" xfId="611"/>
    <cellStyle name="_KT (2)_5_Book1_BC-QT-WB-dthao" xfId="98"/>
    <cellStyle name="_KT (2)_5_Book1_BC-QT-WB-dthao 2" xfId="1499"/>
    <cellStyle name="_KT (2)_5_Book1_BC-QT-WB-dthao 3" xfId="1097"/>
    <cellStyle name="_KT (2)_5_Book1_BC-QT-WB-dthao 4" xfId="612"/>
    <cellStyle name="_KT (2)_5_Book1_Book1" xfId="99"/>
    <cellStyle name="_KT (2)_5_Book1_Book1 2" xfId="1500"/>
    <cellStyle name="_KT (2)_5_Book1_Book1 3" xfId="1098"/>
    <cellStyle name="_KT (2)_5_Book1_Book1 4" xfId="613"/>
    <cellStyle name="_KT (2)_5_Book1_TH KE" xfId="100"/>
    <cellStyle name="_KT (2)_5_Book1_TH KE 2" xfId="1501"/>
    <cellStyle name="_KT (2)_5_Book1_TH KE 3" xfId="1099"/>
    <cellStyle name="_KT (2)_5_Book1_TH KE 4" xfId="614"/>
    <cellStyle name="_KT (2)_5_Book1_THU CHI TIEN" xfId="101"/>
    <cellStyle name="_KT (2)_5_Book1_THU CHI TIEN 2" xfId="1502"/>
    <cellStyle name="_KT (2)_5_Book1_THU CHI TIEN 3" xfId="1100"/>
    <cellStyle name="_KT (2)_5_Book1_THU CHI TIEN 4" xfId="615"/>
    <cellStyle name="_KT (2)_5_Book1_TKE" xfId="102"/>
    <cellStyle name="_KT (2)_5_Book1_TKE 2" xfId="1503"/>
    <cellStyle name="_KT (2)_5_Book1_TKE 3" xfId="1101"/>
    <cellStyle name="_KT (2)_5_Book1_TKE 4" xfId="616"/>
    <cellStyle name="_KT (2)_5_DTCDT MR.2N110.HOCMON.TDTOAN.CCUNG" xfId="103"/>
    <cellStyle name="_KT (2)_5_DTCDT MR.2N110.HOCMON.TDTOAN.CCUNG 2" xfId="1504"/>
    <cellStyle name="_KT (2)_5_DTCDT MR.2N110.HOCMON.TDTOAN.CCUNG 3" xfId="1102"/>
    <cellStyle name="_KT (2)_5_DTCDT MR.2N110.HOCMON.TDTOAN.CCUNG 4" xfId="617"/>
    <cellStyle name="_KT (2)_5_Lora-tungchau" xfId="104"/>
    <cellStyle name="_KT (2)_5_Lora-tungchau 2" xfId="1505"/>
    <cellStyle name="_KT (2)_5_Lora-tungchau 3" xfId="1103"/>
    <cellStyle name="_KT (2)_5_Lora-tungchau 4" xfId="618"/>
    <cellStyle name="_KT (2)_5_PGIA-phieu tham tra Kho bac" xfId="105"/>
    <cellStyle name="_KT (2)_5_PGIA-phieu tham tra Kho bac 2" xfId="1506"/>
    <cellStyle name="_KT (2)_5_PGIA-phieu tham tra Kho bac 3" xfId="1104"/>
    <cellStyle name="_KT (2)_5_PGIA-phieu tham tra Kho bac 4" xfId="619"/>
    <cellStyle name="_KT (2)_5_PT02-02" xfId="106"/>
    <cellStyle name="_KT (2)_5_PT02-02 2" xfId="1507"/>
    <cellStyle name="_KT (2)_5_PT02-02 3" xfId="1105"/>
    <cellStyle name="_KT (2)_5_PT02-02 4" xfId="620"/>
    <cellStyle name="_KT (2)_5_PT02-02_Book1" xfId="107"/>
    <cellStyle name="_KT (2)_5_PT02-02_Book1 2" xfId="1508"/>
    <cellStyle name="_KT (2)_5_PT02-02_Book1 3" xfId="1106"/>
    <cellStyle name="_KT (2)_5_PT02-02_Book1 4" xfId="621"/>
    <cellStyle name="_KT (2)_5_PT02-03" xfId="108"/>
    <cellStyle name="_KT (2)_5_PT02-03 2" xfId="1509"/>
    <cellStyle name="_KT (2)_5_PT02-03 3" xfId="1107"/>
    <cellStyle name="_KT (2)_5_PT02-03 4" xfId="622"/>
    <cellStyle name="_KT (2)_5_PT02-03_Book1" xfId="109"/>
    <cellStyle name="_KT (2)_5_PT02-03_Book1 2" xfId="1510"/>
    <cellStyle name="_KT (2)_5_PT02-03_Book1 3" xfId="1108"/>
    <cellStyle name="_KT (2)_5_PT02-03_Book1 4" xfId="623"/>
    <cellStyle name="_KT (2)_5_Qt-HT3PQ1(CauKho)" xfId="110"/>
    <cellStyle name="_KT (2)_5_Qt-HT3PQ1(CauKho) 2" xfId="1511"/>
    <cellStyle name="_KT (2)_5_Qt-HT3PQ1(CauKho) 3" xfId="1109"/>
    <cellStyle name="_KT (2)_5_Qt-HT3PQ1(CauKho) 4" xfId="624"/>
    <cellStyle name="_KT (2)_5_TH KE" xfId="111"/>
    <cellStyle name="_KT (2)_5_TH KE 2" xfId="1512"/>
    <cellStyle name="_KT (2)_5_TH KE 3" xfId="1110"/>
    <cellStyle name="_KT (2)_5_TH KE 4" xfId="625"/>
    <cellStyle name="_KT (2)_5_TH KE_Book1" xfId="112"/>
    <cellStyle name="_KT (2)_5_TH KE_Book1 2" xfId="1513"/>
    <cellStyle name="_KT (2)_5_TH KE_Book1 3" xfId="1111"/>
    <cellStyle name="_KT (2)_5_TH KE_Book1 4" xfId="626"/>
    <cellStyle name="_KT (2)_5_TH KE_Book1_1" xfId="627"/>
    <cellStyle name="_KT (2)_5_TH KE_MENU" xfId="628"/>
    <cellStyle name="_KT (2)_5_TH KE_MENU_Book1" xfId="629"/>
    <cellStyle name="_KT (2)_5_TH KE_MENU_Thuc pham 2008" xfId="630"/>
    <cellStyle name="_KT (2)_5_TH KE_MENU_Thuc pham 2008USB" xfId="631"/>
    <cellStyle name="_KT (2)_5_THU CHI TIEN" xfId="113"/>
    <cellStyle name="_KT (2)_5_THU CHI TIEN 2" xfId="1514"/>
    <cellStyle name="_KT (2)_5_THU CHI TIEN 3" xfId="1112"/>
    <cellStyle name="_KT (2)_5_THU CHI TIEN 4" xfId="632"/>
    <cellStyle name="_KT (2)_5_TKE" xfId="114"/>
    <cellStyle name="_KT (2)_5_TKE 2" xfId="1515"/>
    <cellStyle name="_KT (2)_5_TKE 3" xfId="1113"/>
    <cellStyle name="_KT (2)_5_TKE 4" xfId="633"/>
    <cellStyle name="_KT (2)_Book1" xfId="115"/>
    <cellStyle name="_KT (2)_Book1 2" xfId="1516"/>
    <cellStyle name="_KT (2)_Book1 3" xfId="1114"/>
    <cellStyle name="_KT (2)_Book1 4" xfId="634"/>
    <cellStyle name="_KT (2)_Book1_BC-QT-WB-dthao" xfId="116"/>
    <cellStyle name="_KT (2)_Book1_BC-QT-WB-dthao 2" xfId="1517"/>
    <cellStyle name="_KT (2)_Book1_BC-QT-WB-dthao 3" xfId="1115"/>
    <cellStyle name="_KT (2)_Book1_BC-QT-WB-dthao 4" xfId="635"/>
    <cellStyle name="_KT (2)_Lora-tungchau" xfId="117"/>
    <cellStyle name="_KT (2)_Lora-tungchau 2" xfId="1518"/>
    <cellStyle name="_KT (2)_Lora-tungchau 3" xfId="1116"/>
    <cellStyle name="_KT (2)_Lora-tungchau 4" xfId="636"/>
    <cellStyle name="_KT (2)_PERSONAL" xfId="118"/>
    <cellStyle name="_KT (2)_PERSONAL 2" xfId="1519"/>
    <cellStyle name="_KT (2)_PERSONAL 3" xfId="1117"/>
    <cellStyle name="_KT (2)_PERSONAL 4" xfId="637"/>
    <cellStyle name="_KT (2)_PERSONAL_Book1" xfId="119"/>
    <cellStyle name="_KT (2)_PERSONAL_Book1 2" xfId="1520"/>
    <cellStyle name="_KT (2)_PERSONAL_Book1 3" xfId="1118"/>
    <cellStyle name="_KT (2)_PERSONAL_Book1 4" xfId="638"/>
    <cellStyle name="_KT (2)_PERSONAL_Book1_Book1" xfId="120"/>
    <cellStyle name="_KT (2)_PERSONAL_Book1_Book1 2" xfId="1521"/>
    <cellStyle name="_KT (2)_PERSONAL_Book1_Book1 3" xfId="1119"/>
    <cellStyle name="_KT (2)_PERSONAL_Book1_Book1 4" xfId="639"/>
    <cellStyle name="_KT (2)_PERSONAL_Book1_THU CHI TIEN" xfId="121"/>
    <cellStyle name="_KT (2)_PERSONAL_Book1_THU CHI TIEN 2" xfId="1522"/>
    <cellStyle name="_KT (2)_PERSONAL_Book1_THU CHI TIEN 3" xfId="1120"/>
    <cellStyle name="_KT (2)_PERSONAL_Book1_THU CHI TIEN 4" xfId="640"/>
    <cellStyle name="_KT (2)_PERSONAL_HTQ.8 GD1" xfId="122"/>
    <cellStyle name="_KT (2)_PERSONAL_HTQ.8 GD1 2" xfId="1523"/>
    <cellStyle name="_KT (2)_PERSONAL_HTQ.8 GD1 3" xfId="1121"/>
    <cellStyle name="_KT (2)_PERSONAL_HTQ.8 GD1 4" xfId="641"/>
    <cellStyle name="_KT (2)_PERSONAL_TH KE" xfId="123"/>
    <cellStyle name="_KT (2)_PERSONAL_TH KE 2" xfId="1524"/>
    <cellStyle name="_KT (2)_PERSONAL_TH KE 3" xfId="1122"/>
    <cellStyle name="_KT (2)_PERSONAL_TH KE 4" xfId="642"/>
    <cellStyle name="_KT (2)_PERSONAL_THU CHI TIEN" xfId="124"/>
    <cellStyle name="_KT (2)_PERSONAL_THU CHI TIEN 2" xfId="1525"/>
    <cellStyle name="_KT (2)_PERSONAL_THU CHI TIEN 3" xfId="1123"/>
    <cellStyle name="_KT (2)_PERSONAL_THU CHI TIEN 4" xfId="643"/>
    <cellStyle name="_KT (2)_PERSONAL_TKE" xfId="125"/>
    <cellStyle name="_KT (2)_PERSONAL_TKE 2" xfId="1526"/>
    <cellStyle name="_KT (2)_PERSONAL_TKE 3" xfId="1124"/>
    <cellStyle name="_KT (2)_PERSONAL_TKE 4" xfId="644"/>
    <cellStyle name="_KT (2)_PERSONAL_Tong hop KHCB 2001" xfId="126"/>
    <cellStyle name="_KT (2)_PERSONAL_Tong hop KHCB 2001 2" xfId="1527"/>
    <cellStyle name="_KT (2)_PERSONAL_Tong hop KHCB 2001 3" xfId="1125"/>
    <cellStyle name="_KT (2)_PERSONAL_Tong hop KHCB 2001 4" xfId="645"/>
    <cellStyle name="_KT (2)_Qt-HT3PQ1(CauKho)" xfId="127"/>
    <cellStyle name="_KT (2)_Qt-HT3PQ1(CauKho) 2" xfId="1528"/>
    <cellStyle name="_KT (2)_Qt-HT3PQ1(CauKho) 3" xfId="1126"/>
    <cellStyle name="_KT (2)_Qt-HT3PQ1(CauKho) 4" xfId="646"/>
    <cellStyle name="_KT (2)_TG-TH" xfId="128"/>
    <cellStyle name="_KT (2)_TG-TH 2" xfId="1529"/>
    <cellStyle name="_KT (2)_TG-TH 3" xfId="1127"/>
    <cellStyle name="_KT (2)_TG-TH 4" xfId="647"/>
    <cellStyle name="_KT_TG" xfId="129"/>
    <cellStyle name="_KT_TG 2" xfId="1530"/>
    <cellStyle name="_KT_TG 3" xfId="1128"/>
    <cellStyle name="_KT_TG 4" xfId="648"/>
    <cellStyle name="_KT_TG_1" xfId="130"/>
    <cellStyle name="_KT_TG_1 2" xfId="1531"/>
    <cellStyle name="_KT_TG_1 3" xfId="1129"/>
    <cellStyle name="_KT_TG_1 4" xfId="649"/>
    <cellStyle name="_KT_TG_1_BAO CAO KLCT PT2000" xfId="131"/>
    <cellStyle name="_KT_TG_1_BAO CAO KLCT PT2000 2" xfId="1532"/>
    <cellStyle name="_KT_TG_1_BAO CAO KLCT PT2000 3" xfId="1130"/>
    <cellStyle name="_KT_TG_1_BAO CAO KLCT PT2000 4" xfId="650"/>
    <cellStyle name="_KT_TG_1_BAO CAO PT2000" xfId="132"/>
    <cellStyle name="_KT_TG_1_BAO CAO PT2000 2" xfId="1533"/>
    <cellStyle name="_KT_TG_1_BAO CAO PT2000 3" xfId="1131"/>
    <cellStyle name="_KT_TG_1_BAO CAO PT2000 4" xfId="651"/>
    <cellStyle name="_KT_TG_1_BAO CAO PT2000_Book1" xfId="133"/>
    <cellStyle name="_KT_TG_1_BAO CAO PT2000_Book1 2" xfId="1534"/>
    <cellStyle name="_KT_TG_1_BAO CAO PT2000_Book1 3" xfId="1132"/>
    <cellStyle name="_KT_TG_1_BAO CAO PT2000_Book1 4" xfId="652"/>
    <cellStyle name="_KT_TG_1_Bao cao XDCB 2001 - T11 KH dieu chinh 20-11-THAI" xfId="134"/>
    <cellStyle name="_KT_TG_1_Bao cao XDCB 2001 - T11 KH dieu chinh 20-11-THAI 2" xfId="1535"/>
    <cellStyle name="_KT_TG_1_Bao cao XDCB 2001 - T11 KH dieu chinh 20-11-THAI 3" xfId="1133"/>
    <cellStyle name="_KT_TG_1_Bao cao XDCB 2001 - T11 KH dieu chinh 20-11-THAI 4" xfId="653"/>
    <cellStyle name="_KT_TG_1_Book1" xfId="135"/>
    <cellStyle name="_KT_TG_1_Book1 2" xfId="1536"/>
    <cellStyle name="_KT_TG_1_Book1 3" xfId="1134"/>
    <cellStyle name="_KT_TG_1_Book1 4" xfId="654"/>
    <cellStyle name="_KT_TG_1_Book1_1" xfId="136"/>
    <cellStyle name="_KT_TG_1_Book1_1 2" xfId="1537"/>
    <cellStyle name="_KT_TG_1_Book1_1 3" xfId="1135"/>
    <cellStyle name="_KT_TG_1_Book1_1 4" xfId="655"/>
    <cellStyle name="_KT_TG_1_Book1_2" xfId="137"/>
    <cellStyle name="_KT_TG_1_Book1_2 2" xfId="1538"/>
    <cellStyle name="_KT_TG_1_Book1_2 3" xfId="1136"/>
    <cellStyle name="_KT_TG_1_Book1_2 4" xfId="656"/>
    <cellStyle name="_KT_TG_1_Book1_3" xfId="138"/>
    <cellStyle name="_KT_TG_1_Book1_3 2" xfId="1539"/>
    <cellStyle name="_KT_TG_1_Book1_3 3" xfId="1137"/>
    <cellStyle name="_KT_TG_1_Book1_3 4" xfId="657"/>
    <cellStyle name="_KT_TG_1_Book1_3_Book1" xfId="139"/>
    <cellStyle name="_KT_TG_1_Book1_3_Book1 2" xfId="1540"/>
    <cellStyle name="_KT_TG_1_Book1_3_Book1 3" xfId="1138"/>
    <cellStyle name="_KT_TG_1_Book1_3_Book1 4" xfId="658"/>
    <cellStyle name="_KT_TG_1_Book1_3_Book1_1" xfId="659"/>
    <cellStyle name="_KT_TG_1_Book1_3_MENU" xfId="660"/>
    <cellStyle name="_KT_TG_1_Book1_3_MENU_Book1" xfId="661"/>
    <cellStyle name="_KT_TG_1_Book1_3_MENU_Thuc pham 2008" xfId="662"/>
    <cellStyle name="_KT_TG_1_Book1_3_MENU_Thuc pham 2008USB" xfId="663"/>
    <cellStyle name="_KT_TG_1_Book1_BC-QT-WB-dthao" xfId="140"/>
    <cellStyle name="_KT_TG_1_Book1_BC-QT-WB-dthao 2" xfId="1541"/>
    <cellStyle name="_KT_TG_1_Book1_BC-QT-WB-dthao 3" xfId="1139"/>
    <cellStyle name="_KT_TG_1_Book1_BC-QT-WB-dthao 4" xfId="664"/>
    <cellStyle name="_KT_TG_1_Book1_Book1" xfId="141"/>
    <cellStyle name="_KT_TG_1_Book1_Book1 2" xfId="1542"/>
    <cellStyle name="_KT_TG_1_Book1_Book1 3" xfId="1140"/>
    <cellStyle name="_KT_TG_1_Book1_Book1 4" xfId="665"/>
    <cellStyle name="_KT_TG_1_Book1_TH KE" xfId="142"/>
    <cellStyle name="_KT_TG_1_Book1_TH KE 2" xfId="1543"/>
    <cellStyle name="_KT_TG_1_Book1_TH KE 3" xfId="1141"/>
    <cellStyle name="_KT_TG_1_Book1_TH KE 4" xfId="666"/>
    <cellStyle name="_KT_TG_1_Book1_THU CHI TIEN" xfId="143"/>
    <cellStyle name="_KT_TG_1_Book1_THU CHI TIEN 2" xfId="1544"/>
    <cellStyle name="_KT_TG_1_Book1_THU CHI TIEN 3" xfId="1142"/>
    <cellStyle name="_KT_TG_1_Book1_THU CHI TIEN 4" xfId="667"/>
    <cellStyle name="_KT_TG_1_Book1_TKE" xfId="144"/>
    <cellStyle name="_KT_TG_1_Book1_TKE 2" xfId="1545"/>
    <cellStyle name="_KT_TG_1_Book1_TKE 3" xfId="1143"/>
    <cellStyle name="_KT_TG_1_Book1_TKE 4" xfId="668"/>
    <cellStyle name="_KT_TG_1_DTCDT MR.2N110.HOCMON.TDTOAN.CCUNG" xfId="145"/>
    <cellStyle name="_KT_TG_1_DTCDT MR.2N110.HOCMON.TDTOAN.CCUNG 2" xfId="1546"/>
    <cellStyle name="_KT_TG_1_DTCDT MR.2N110.HOCMON.TDTOAN.CCUNG 3" xfId="1144"/>
    <cellStyle name="_KT_TG_1_DTCDT MR.2N110.HOCMON.TDTOAN.CCUNG 4" xfId="669"/>
    <cellStyle name="_KT_TG_1_Lora-tungchau" xfId="146"/>
    <cellStyle name="_KT_TG_1_Lora-tungchau 2" xfId="1547"/>
    <cellStyle name="_KT_TG_1_Lora-tungchau 3" xfId="1145"/>
    <cellStyle name="_KT_TG_1_Lora-tungchau 4" xfId="670"/>
    <cellStyle name="_KT_TG_1_PGIA-phieu tham tra Kho bac" xfId="147"/>
    <cellStyle name="_KT_TG_1_PGIA-phieu tham tra Kho bac 2" xfId="1548"/>
    <cellStyle name="_KT_TG_1_PGIA-phieu tham tra Kho bac 3" xfId="1146"/>
    <cellStyle name="_KT_TG_1_PGIA-phieu tham tra Kho bac 4" xfId="671"/>
    <cellStyle name="_KT_TG_1_PT02-02" xfId="148"/>
    <cellStyle name="_KT_TG_1_PT02-02 2" xfId="1549"/>
    <cellStyle name="_KT_TG_1_PT02-02 3" xfId="1147"/>
    <cellStyle name="_KT_TG_1_PT02-02 4" xfId="672"/>
    <cellStyle name="_KT_TG_1_PT02-02_Book1" xfId="149"/>
    <cellStyle name="_KT_TG_1_PT02-02_Book1 2" xfId="1550"/>
    <cellStyle name="_KT_TG_1_PT02-02_Book1 3" xfId="1148"/>
    <cellStyle name="_KT_TG_1_PT02-02_Book1 4" xfId="673"/>
    <cellStyle name="_KT_TG_1_PT02-03" xfId="150"/>
    <cellStyle name="_KT_TG_1_PT02-03 2" xfId="1551"/>
    <cellStyle name="_KT_TG_1_PT02-03 3" xfId="1149"/>
    <cellStyle name="_KT_TG_1_PT02-03 4" xfId="674"/>
    <cellStyle name="_KT_TG_1_PT02-03_Book1" xfId="151"/>
    <cellStyle name="_KT_TG_1_PT02-03_Book1 2" xfId="1552"/>
    <cellStyle name="_KT_TG_1_PT02-03_Book1 3" xfId="1150"/>
    <cellStyle name="_KT_TG_1_PT02-03_Book1 4" xfId="675"/>
    <cellStyle name="_KT_TG_1_Qt-HT3PQ1(CauKho)" xfId="152"/>
    <cellStyle name="_KT_TG_1_Qt-HT3PQ1(CauKho) 2" xfId="1553"/>
    <cellStyle name="_KT_TG_1_Qt-HT3PQ1(CauKho) 3" xfId="1151"/>
    <cellStyle name="_KT_TG_1_Qt-HT3PQ1(CauKho) 4" xfId="676"/>
    <cellStyle name="_KT_TG_1_TH KE" xfId="153"/>
    <cellStyle name="_KT_TG_1_TH KE 2" xfId="1554"/>
    <cellStyle name="_KT_TG_1_TH KE 3" xfId="1152"/>
    <cellStyle name="_KT_TG_1_TH KE 4" xfId="677"/>
    <cellStyle name="_KT_TG_1_TH KE_Book1" xfId="154"/>
    <cellStyle name="_KT_TG_1_TH KE_Book1 2" xfId="1555"/>
    <cellStyle name="_KT_TG_1_TH KE_Book1 3" xfId="1153"/>
    <cellStyle name="_KT_TG_1_TH KE_Book1 4" xfId="678"/>
    <cellStyle name="_KT_TG_1_TH KE_Book1_1" xfId="679"/>
    <cellStyle name="_KT_TG_1_TH KE_MENU" xfId="680"/>
    <cellStyle name="_KT_TG_1_TH KE_MENU_Book1" xfId="681"/>
    <cellStyle name="_KT_TG_1_TH KE_MENU_Thuc pham 2008" xfId="682"/>
    <cellStyle name="_KT_TG_1_TH KE_MENU_Thuc pham 2008USB" xfId="683"/>
    <cellStyle name="_KT_TG_1_THU CHI TIEN" xfId="155"/>
    <cellStyle name="_KT_TG_1_THU CHI TIEN 2" xfId="1556"/>
    <cellStyle name="_KT_TG_1_THU CHI TIEN 3" xfId="1154"/>
    <cellStyle name="_KT_TG_1_THU CHI TIEN 4" xfId="684"/>
    <cellStyle name="_KT_TG_1_TKE" xfId="156"/>
    <cellStyle name="_KT_TG_1_TKE 2" xfId="1557"/>
    <cellStyle name="_KT_TG_1_TKE 3" xfId="1155"/>
    <cellStyle name="_KT_TG_1_TKE 4" xfId="685"/>
    <cellStyle name="_KT_TG_2" xfId="157"/>
    <cellStyle name="_KT_TG_2 2" xfId="1558"/>
    <cellStyle name="_KT_TG_2 3" xfId="1156"/>
    <cellStyle name="_KT_TG_2 4" xfId="686"/>
    <cellStyle name="_KT_TG_2_BAO CAO KLCT PT2000" xfId="158"/>
    <cellStyle name="_KT_TG_2_BAO CAO KLCT PT2000 2" xfId="1559"/>
    <cellStyle name="_KT_TG_2_BAO CAO KLCT PT2000 3" xfId="1157"/>
    <cellStyle name="_KT_TG_2_BAO CAO KLCT PT2000 4" xfId="687"/>
    <cellStyle name="_KT_TG_2_BAO CAO PT2000" xfId="159"/>
    <cellStyle name="_KT_TG_2_BAO CAO PT2000 2" xfId="1560"/>
    <cellStyle name="_KT_TG_2_BAO CAO PT2000 3" xfId="1158"/>
    <cellStyle name="_KT_TG_2_BAO CAO PT2000 4" xfId="688"/>
    <cellStyle name="_KT_TG_2_BAO CAO PT2000_Book1" xfId="160"/>
    <cellStyle name="_KT_TG_2_BAO CAO PT2000_Book1 2" xfId="1561"/>
    <cellStyle name="_KT_TG_2_BAO CAO PT2000_Book1 3" xfId="1159"/>
    <cellStyle name="_KT_TG_2_BAO CAO PT2000_Book1 4" xfId="689"/>
    <cellStyle name="_KT_TG_2_Bao cao XDCB 2001 - T11 KH dieu chinh 20-11-THAI" xfId="161"/>
    <cellStyle name="_KT_TG_2_Bao cao XDCB 2001 - T11 KH dieu chinh 20-11-THAI 2" xfId="1562"/>
    <cellStyle name="_KT_TG_2_Bao cao XDCB 2001 - T11 KH dieu chinh 20-11-THAI 3" xfId="1160"/>
    <cellStyle name="_KT_TG_2_Bao cao XDCB 2001 - T11 KH dieu chinh 20-11-THAI 4" xfId="690"/>
    <cellStyle name="_KT_TG_2_Book1" xfId="162"/>
    <cellStyle name="_KT_TG_2_Book1 2" xfId="1563"/>
    <cellStyle name="_KT_TG_2_Book1 3" xfId="1161"/>
    <cellStyle name="_KT_TG_2_Book1 4" xfId="691"/>
    <cellStyle name="_KT_TG_2_Book1_1" xfId="163"/>
    <cellStyle name="_KT_TG_2_Book1_1 2" xfId="1564"/>
    <cellStyle name="_KT_TG_2_Book1_1 3" xfId="1162"/>
    <cellStyle name="_KT_TG_2_Book1_1 4" xfId="692"/>
    <cellStyle name="_KT_TG_2_Book1_2" xfId="164"/>
    <cellStyle name="_KT_TG_2_Book1_2 2" xfId="1565"/>
    <cellStyle name="_KT_TG_2_Book1_2 3" xfId="1163"/>
    <cellStyle name="_KT_TG_2_Book1_2 4" xfId="693"/>
    <cellStyle name="_KT_TG_2_Book1_3" xfId="165"/>
    <cellStyle name="_KT_TG_2_Book1_3 2" xfId="1566"/>
    <cellStyle name="_KT_TG_2_Book1_3 3" xfId="1164"/>
    <cellStyle name="_KT_TG_2_Book1_3 4" xfId="694"/>
    <cellStyle name="_KT_TG_2_Book1_3_Book1" xfId="166"/>
    <cellStyle name="_KT_TG_2_Book1_3_Book1 2" xfId="1567"/>
    <cellStyle name="_KT_TG_2_Book1_3_Book1 3" xfId="1165"/>
    <cellStyle name="_KT_TG_2_Book1_3_Book1 4" xfId="695"/>
    <cellStyle name="_KT_TG_2_Book1_3_Book1_1" xfId="696"/>
    <cellStyle name="_KT_TG_2_Book1_3_MENU" xfId="697"/>
    <cellStyle name="_KT_TG_2_Book1_3_MENU_Book1" xfId="698"/>
    <cellStyle name="_KT_TG_2_Book1_3_MENU_Thuc pham 2008" xfId="699"/>
    <cellStyle name="_KT_TG_2_Book1_3_MENU_Thuc pham 2008USB" xfId="700"/>
    <cellStyle name="_KT_TG_2_Book1_Book1" xfId="167"/>
    <cellStyle name="_KT_TG_2_Book1_Book1 2" xfId="1568"/>
    <cellStyle name="_KT_TG_2_Book1_Book1 3" xfId="1166"/>
    <cellStyle name="_KT_TG_2_Book1_Book1 4" xfId="701"/>
    <cellStyle name="_KT_TG_2_Book1_TH KE" xfId="168"/>
    <cellStyle name="_KT_TG_2_Book1_TH KE 2" xfId="1569"/>
    <cellStyle name="_KT_TG_2_Book1_TH KE 3" xfId="1167"/>
    <cellStyle name="_KT_TG_2_Book1_TH KE 4" xfId="702"/>
    <cellStyle name="_KT_TG_2_Book1_THU CHI TIEN" xfId="169"/>
    <cellStyle name="_KT_TG_2_Book1_THU CHI TIEN 2" xfId="1570"/>
    <cellStyle name="_KT_TG_2_Book1_THU CHI TIEN 3" xfId="1168"/>
    <cellStyle name="_KT_TG_2_Book1_THU CHI TIEN 4" xfId="703"/>
    <cellStyle name="_KT_TG_2_Book1_TKE" xfId="170"/>
    <cellStyle name="_KT_TG_2_Book1_TKE 2" xfId="1571"/>
    <cellStyle name="_KT_TG_2_Book1_TKE 3" xfId="1169"/>
    <cellStyle name="_KT_TG_2_Book1_TKE 4" xfId="704"/>
    <cellStyle name="_KT_TG_2_DTCDT MR.2N110.HOCMON.TDTOAN.CCUNG" xfId="171"/>
    <cellStyle name="_KT_TG_2_DTCDT MR.2N110.HOCMON.TDTOAN.CCUNG 2" xfId="1572"/>
    <cellStyle name="_KT_TG_2_DTCDT MR.2N110.HOCMON.TDTOAN.CCUNG 3" xfId="1170"/>
    <cellStyle name="_KT_TG_2_DTCDT MR.2N110.HOCMON.TDTOAN.CCUNG 4" xfId="705"/>
    <cellStyle name="_KT_TG_2_Lora-tungchau" xfId="172"/>
    <cellStyle name="_KT_TG_2_Lora-tungchau 2" xfId="1573"/>
    <cellStyle name="_KT_TG_2_Lora-tungchau 3" xfId="1171"/>
    <cellStyle name="_KT_TG_2_Lora-tungchau 4" xfId="706"/>
    <cellStyle name="_KT_TG_2_PGIA-phieu tham tra Kho bac" xfId="173"/>
    <cellStyle name="_KT_TG_2_PGIA-phieu tham tra Kho bac 2" xfId="1574"/>
    <cellStyle name="_KT_TG_2_PGIA-phieu tham tra Kho bac 3" xfId="1172"/>
    <cellStyle name="_KT_TG_2_PGIA-phieu tham tra Kho bac 4" xfId="707"/>
    <cellStyle name="_KT_TG_2_PT02-02" xfId="174"/>
    <cellStyle name="_KT_TG_2_PT02-02 2" xfId="1575"/>
    <cellStyle name="_KT_TG_2_PT02-02 3" xfId="1173"/>
    <cellStyle name="_KT_TG_2_PT02-02 4" xfId="708"/>
    <cellStyle name="_KT_TG_2_PT02-02_Book1" xfId="175"/>
    <cellStyle name="_KT_TG_2_PT02-02_Book1 2" xfId="1576"/>
    <cellStyle name="_KT_TG_2_PT02-02_Book1 3" xfId="1174"/>
    <cellStyle name="_KT_TG_2_PT02-02_Book1 4" xfId="709"/>
    <cellStyle name="_KT_TG_2_PT02-03" xfId="176"/>
    <cellStyle name="_KT_TG_2_PT02-03 2" xfId="1577"/>
    <cellStyle name="_KT_TG_2_PT02-03 3" xfId="1175"/>
    <cellStyle name="_KT_TG_2_PT02-03 4" xfId="710"/>
    <cellStyle name="_KT_TG_2_PT02-03_Book1" xfId="177"/>
    <cellStyle name="_KT_TG_2_PT02-03_Book1 2" xfId="1578"/>
    <cellStyle name="_KT_TG_2_PT02-03_Book1 3" xfId="1176"/>
    <cellStyle name="_KT_TG_2_PT02-03_Book1 4" xfId="711"/>
    <cellStyle name="_KT_TG_2_Qt-HT3PQ1(CauKho)" xfId="178"/>
    <cellStyle name="_KT_TG_2_Qt-HT3PQ1(CauKho) 2" xfId="1579"/>
    <cellStyle name="_KT_TG_2_Qt-HT3PQ1(CauKho) 3" xfId="1177"/>
    <cellStyle name="_KT_TG_2_Qt-HT3PQ1(CauKho) 4" xfId="712"/>
    <cellStyle name="_KT_TG_2_TH KE" xfId="179"/>
    <cellStyle name="_KT_TG_2_TH KE 2" xfId="1580"/>
    <cellStyle name="_KT_TG_2_TH KE 3" xfId="1178"/>
    <cellStyle name="_KT_TG_2_TH KE 4" xfId="713"/>
    <cellStyle name="_KT_TG_2_TH KE_Book1" xfId="180"/>
    <cellStyle name="_KT_TG_2_TH KE_Book1 2" xfId="1581"/>
    <cellStyle name="_KT_TG_2_TH KE_Book1 3" xfId="1179"/>
    <cellStyle name="_KT_TG_2_TH KE_Book1 4" xfId="714"/>
    <cellStyle name="_KT_TG_2_TH KE_Book1_1" xfId="715"/>
    <cellStyle name="_KT_TG_2_TH KE_MENU" xfId="716"/>
    <cellStyle name="_KT_TG_2_TH KE_MENU_Book1" xfId="717"/>
    <cellStyle name="_KT_TG_2_TH KE_MENU_Thuc pham 2008" xfId="718"/>
    <cellStyle name="_KT_TG_2_TH KE_MENU_Thuc pham 2008USB" xfId="719"/>
    <cellStyle name="_KT_TG_2_THU CHI TIEN" xfId="181"/>
    <cellStyle name="_KT_TG_2_THU CHI TIEN 2" xfId="1582"/>
    <cellStyle name="_KT_TG_2_THU CHI TIEN 3" xfId="1180"/>
    <cellStyle name="_KT_TG_2_THU CHI TIEN 4" xfId="720"/>
    <cellStyle name="_KT_TG_2_TKE" xfId="182"/>
    <cellStyle name="_KT_TG_2_TKE 2" xfId="1583"/>
    <cellStyle name="_KT_TG_2_TKE 3" xfId="1181"/>
    <cellStyle name="_KT_TG_2_TKE 4" xfId="721"/>
    <cellStyle name="_KT_TG_3" xfId="183"/>
    <cellStyle name="_KT_TG_3 2" xfId="1584"/>
    <cellStyle name="_KT_TG_3 3" xfId="1182"/>
    <cellStyle name="_KT_TG_3 4" xfId="722"/>
    <cellStyle name="_KT_TG_4" xfId="184"/>
    <cellStyle name="_KT_TG_4 2" xfId="1585"/>
    <cellStyle name="_KT_TG_4 3" xfId="1183"/>
    <cellStyle name="_KT_TG_4 4" xfId="723"/>
    <cellStyle name="_KT_TG_4_Lora-tungchau" xfId="185"/>
    <cellStyle name="_KT_TG_4_Lora-tungchau 2" xfId="1586"/>
    <cellStyle name="_KT_TG_4_Lora-tungchau 3" xfId="1184"/>
    <cellStyle name="_KT_TG_4_Lora-tungchau 4" xfId="724"/>
    <cellStyle name="_KT_TG_4_Qt-HT3PQ1(CauKho)" xfId="186"/>
    <cellStyle name="_KT_TG_4_Qt-HT3PQ1(CauKho) 2" xfId="1587"/>
    <cellStyle name="_KT_TG_4_Qt-HT3PQ1(CauKho) 3" xfId="1185"/>
    <cellStyle name="_KT_TG_4_Qt-HT3PQ1(CauKho) 4" xfId="725"/>
    <cellStyle name="_Lora-tungchau" xfId="187"/>
    <cellStyle name="_Lora-tungchau 2" xfId="1588"/>
    <cellStyle name="_Lora-tungchau 3" xfId="1186"/>
    <cellStyle name="_Lora-tungchau 4" xfId="726"/>
    <cellStyle name="_PERSONAL" xfId="188"/>
    <cellStyle name="_PERSONAL 2" xfId="1589"/>
    <cellStyle name="_PERSONAL 3" xfId="1187"/>
    <cellStyle name="_PERSONAL 4" xfId="727"/>
    <cellStyle name="_PERSONAL_Book1" xfId="189"/>
    <cellStyle name="_PERSONAL_Book1 2" xfId="1590"/>
    <cellStyle name="_PERSONAL_Book1 3" xfId="1188"/>
    <cellStyle name="_PERSONAL_Book1 4" xfId="728"/>
    <cellStyle name="_PERSONAL_Book1_Book1" xfId="190"/>
    <cellStyle name="_PERSONAL_Book1_Book1 2" xfId="1591"/>
    <cellStyle name="_PERSONAL_Book1_Book1 3" xfId="1189"/>
    <cellStyle name="_PERSONAL_Book1_Book1 4" xfId="729"/>
    <cellStyle name="_PERSONAL_Book1_THU CHI TIEN" xfId="191"/>
    <cellStyle name="_PERSONAL_Book1_THU CHI TIEN 2" xfId="1592"/>
    <cellStyle name="_PERSONAL_Book1_THU CHI TIEN 3" xfId="1190"/>
    <cellStyle name="_PERSONAL_Book1_THU CHI TIEN 4" xfId="730"/>
    <cellStyle name="_PERSONAL_HTQ.8 GD1" xfId="192"/>
    <cellStyle name="_PERSONAL_HTQ.8 GD1 2" xfId="1593"/>
    <cellStyle name="_PERSONAL_HTQ.8 GD1 3" xfId="1191"/>
    <cellStyle name="_PERSONAL_HTQ.8 GD1 4" xfId="731"/>
    <cellStyle name="_PERSONAL_TH KE" xfId="193"/>
    <cellStyle name="_PERSONAL_TH KE 2" xfId="1594"/>
    <cellStyle name="_PERSONAL_TH KE 3" xfId="1192"/>
    <cellStyle name="_PERSONAL_TH KE 4" xfId="732"/>
    <cellStyle name="_PERSONAL_THU CHI TIEN" xfId="194"/>
    <cellStyle name="_PERSONAL_THU CHI TIEN 2" xfId="1595"/>
    <cellStyle name="_PERSONAL_THU CHI TIEN 3" xfId="1193"/>
    <cellStyle name="_PERSONAL_THU CHI TIEN 4" xfId="733"/>
    <cellStyle name="_PERSONAL_TKE" xfId="195"/>
    <cellStyle name="_PERSONAL_TKE 2" xfId="1596"/>
    <cellStyle name="_PERSONAL_TKE 3" xfId="1194"/>
    <cellStyle name="_PERSONAL_TKE 4" xfId="734"/>
    <cellStyle name="_PERSONAL_Tong hop KHCB 2001" xfId="196"/>
    <cellStyle name="_PERSONAL_Tong hop KHCB 2001 2" xfId="1597"/>
    <cellStyle name="_PERSONAL_Tong hop KHCB 2001 3" xfId="1195"/>
    <cellStyle name="_PERSONAL_Tong hop KHCB 2001 4" xfId="735"/>
    <cellStyle name="_Qt-HT3PQ1(CauKho)" xfId="197"/>
    <cellStyle name="_Qt-HT3PQ1(CauKho) 2" xfId="1598"/>
    <cellStyle name="_Qt-HT3PQ1(CauKho) 3" xfId="1196"/>
    <cellStyle name="_Qt-HT3PQ1(CauKho) 4" xfId="736"/>
    <cellStyle name="_TG-TH" xfId="198"/>
    <cellStyle name="_TG-TH 2" xfId="1599"/>
    <cellStyle name="_TG-TH 3" xfId="1197"/>
    <cellStyle name="_TG-TH 4" xfId="737"/>
    <cellStyle name="_TG-TH_1" xfId="199"/>
    <cellStyle name="_TG-TH_1 2" xfId="1600"/>
    <cellStyle name="_TG-TH_1 3" xfId="1198"/>
    <cellStyle name="_TG-TH_1 4" xfId="738"/>
    <cellStyle name="_TG-TH_1_BAO CAO KLCT PT2000" xfId="200"/>
    <cellStyle name="_TG-TH_1_BAO CAO KLCT PT2000 2" xfId="1601"/>
    <cellStyle name="_TG-TH_1_BAO CAO KLCT PT2000 3" xfId="1199"/>
    <cellStyle name="_TG-TH_1_BAO CAO KLCT PT2000 4" xfId="739"/>
    <cellStyle name="_TG-TH_1_BAO CAO PT2000" xfId="201"/>
    <cellStyle name="_TG-TH_1_BAO CAO PT2000 2" xfId="1602"/>
    <cellStyle name="_TG-TH_1_BAO CAO PT2000 3" xfId="1200"/>
    <cellStyle name="_TG-TH_1_BAO CAO PT2000 4" xfId="740"/>
    <cellStyle name="_TG-TH_1_BAO CAO PT2000_Book1" xfId="202"/>
    <cellStyle name="_TG-TH_1_BAO CAO PT2000_Book1 2" xfId="1603"/>
    <cellStyle name="_TG-TH_1_BAO CAO PT2000_Book1 3" xfId="1201"/>
    <cellStyle name="_TG-TH_1_BAO CAO PT2000_Book1 4" xfId="741"/>
    <cellStyle name="_TG-TH_1_Bao cao XDCB 2001 - T11 KH dieu chinh 20-11-THAI" xfId="203"/>
    <cellStyle name="_TG-TH_1_Bao cao XDCB 2001 - T11 KH dieu chinh 20-11-THAI 2" xfId="1604"/>
    <cellStyle name="_TG-TH_1_Bao cao XDCB 2001 - T11 KH dieu chinh 20-11-THAI 3" xfId="1202"/>
    <cellStyle name="_TG-TH_1_Bao cao XDCB 2001 - T11 KH dieu chinh 20-11-THAI 4" xfId="742"/>
    <cellStyle name="_TG-TH_1_Book1" xfId="204"/>
    <cellStyle name="_TG-TH_1_Book1 2" xfId="1605"/>
    <cellStyle name="_TG-TH_1_Book1 3" xfId="1203"/>
    <cellStyle name="_TG-TH_1_Book1 4" xfId="743"/>
    <cellStyle name="_TG-TH_1_Book1_1" xfId="205"/>
    <cellStyle name="_TG-TH_1_Book1_1 2" xfId="1606"/>
    <cellStyle name="_TG-TH_1_Book1_1 3" xfId="1204"/>
    <cellStyle name="_TG-TH_1_Book1_1 4" xfId="744"/>
    <cellStyle name="_TG-TH_1_Book1_2" xfId="206"/>
    <cellStyle name="_TG-TH_1_Book1_2 2" xfId="1607"/>
    <cellStyle name="_TG-TH_1_Book1_2 3" xfId="1205"/>
    <cellStyle name="_TG-TH_1_Book1_2 4" xfId="745"/>
    <cellStyle name="_TG-TH_1_Book1_3" xfId="207"/>
    <cellStyle name="_TG-TH_1_Book1_3 2" xfId="1608"/>
    <cellStyle name="_TG-TH_1_Book1_3 3" xfId="1206"/>
    <cellStyle name="_TG-TH_1_Book1_3 4" xfId="746"/>
    <cellStyle name="_TG-TH_1_Book1_3_Book1" xfId="208"/>
    <cellStyle name="_TG-TH_1_Book1_3_Book1 2" xfId="1609"/>
    <cellStyle name="_TG-TH_1_Book1_3_Book1 3" xfId="1207"/>
    <cellStyle name="_TG-TH_1_Book1_3_Book1 4" xfId="747"/>
    <cellStyle name="_TG-TH_1_Book1_3_Book1_1" xfId="748"/>
    <cellStyle name="_TG-TH_1_Book1_3_MENU" xfId="749"/>
    <cellStyle name="_TG-TH_1_Book1_3_MENU_Book1" xfId="750"/>
    <cellStyle name="_TG-TH_1_Book1_3_MENU_Thuc pham 2008" xfId="751"/>
    <cellStyle name="_TG-TH_1_Book1_3_MENU_Thuc pham 2008USB" xfId="752"/>
    <cellStyle name="_TG-TH_1_Book1_BC-QT-WB-dthao" xfId="209"/>
    <cellStyle name="_TG-TH_1_Book1_BC-QT-WB-dthao 2" xfId="1610"/>
    <cellStyle name="_TG-TH_1_Book1_BC-QT-WB-dthao 3" xfId="1208"/>
    <cellStyle name="_TG-TH_1_Book1_BC-QT-WB-dthao 4" xfId="753"/>
    <cellStyle name="_TG-TH_1_Book1_Book1" xfId="210"/>
    <cellStyle name="_TG-TH_1_Book1_Book1 2" xfId="1611"/>
    <cellStyle name="_TG-TH_1_Book1_Book1 3" xfId="1209"/>
    <cellStyle name="_TG-TH_1_Book1_Book1 4" xfId="754"/>
    <cellStyle name="_TG-TH_1_Book1_TH KE" xfId="211"/>
    <cellStyle name="_TG-TH_1_Book1_TH KE 2" xfId="1612"/>
    <cellStyle name="_TG-TH_1_Book1_TH KE 3" xfId="1210"/>
    <cellStyle name="_TG-TH_1_Book1_TH KE 4" xfId="755"/>
    <cellStyle name="_TG-TH_1_Book1_THU CHI TIEN" xfId="212"/>
    <cellStyle name="_TG-TH_1_Book1_THU CHI TIEN 2" xfId="1613"/>
    <cellStyle name="_TG-TH_1_Book1_THU CHI TIEN 3" xfId="1211"/>
    <cellStyle name="_TG-TH_1_Book1_THU CHI TIEN 4" xfId="756"/>
    <cellStyle name="_TG-TH_1_Book1_TKE" xfId="213"/>
    <cellStyle name="_TG-TH_1_Book1_TKE 2" xfId="1614"/>
    <cellStyle name="_TG-TH_1_Book1_TKE 3" xfId="1212"/>
    <cellStyle name="_TG-TH_1_Book1_TKE 4" xfId="757"/>
    <cellStyle name="_TG-TH_1_DTCDT MR.2N110.HOCMON.TDTOAN.CCUNG" xfId="214"/>
    <cellStyle name="_TG-TH_1_DTCDT MR.2N110.HOCMON.TDTOAN.CCUNG 2" xfId="1615"/>
    <cellStyle name="_TG-TH_1_DTCDT MR.2N110.HOCMON.TDTOAN.CCUNG 3" xfId="1213"/>
    <cellStyle name="_TG-TH_1_DTCDT MR.2N110.HOCMON.TDTOAN.CCUNG 4" xfId="758"/>
    <cellStyle name="_TG-TH_1_Lora-tungchau" xfId="215"/>
    <cellStyle name="_TG-TH_1_Lora-tungchau 2" xfId="1616"/>
    <cellStyle name="_TG-TH_1_Lora-tungchau 3" xfId="1214"/>
    <cellStyle name="_TG-TH_1_Lora-tungchau 4" xfId="759"/>
    <cellStyle name="_TG-TH_1_PGIA-phieu tham tra Kho bac" xfId="216"/>
    <cellStyle name="_TG-TH_1_PGIA-phieu tham tra Kho bac 2" xfId="1617"/>
    <cellStyle name="_TG-TH_1_PGIA-phieu tham tra Kho bac 3" xfId="1215"/>
    <cellStyle name="_TG-TH_1_PGIA-phieu tham tra Kho bac 4" xfId="760"/>
    <cellStyle name="_TG-TH_1_PT02-02" xfId="217"/>
    <cellStyle name="_TG-TH_1_PT02-02 2" xfId="1618"/>
    <cellStyle name="_TG-TH_1_PT02-02 3" xfId="1216"/>
    <cellStyle name="_TG-TH_1_PT02-02 4" xfId="761"/>
    <cellStyle name="_TG-TH_1_PT02-02_Book1" xfId="218"/>
    <cellStyle name="_TG-TH_1_PT02-02_Book1 2" xfId="1619"/>
    <cellStyle name="_TG-TH_1_PT02-02_Book1 3" xfId="1217"/>
    <cellStyle name="_TG-TH_1_PT02-02_Book1 4" xfId="762"/>
    <cellStyle name="_TG-TH_1_PT02-03" xfId="219"/>
    <cellStyle name="_TG-TH_1_PT02-03 2" xfId="1620"/>
    <cellStyle name="_TG-TH_1_PT02-03 3" xfId="1218"/>
    <cellStyle name="_TG-TH_1_PT02-03 4" xfId="763"/>
    <cellStyle name="_TG-TH_1_PT02-03_Book1" xfId="220"/>
    <cellStyle name="_TG-TH_1_PT02-03_Book1 2" xfId="1621"/>
    <cellStyle name="_TG-TH_1_PT02-03_Book1 3" xfId="1219"/>
    <cellStyle name="_TG-TH_1_PT02-03_Book1 4" xfId="764"/>
    <cellStyle name="_TG-TH_1_Qt-HT3PQ1(CauKho)" xfId="221"/>
    <cellStyle name="_TG-TH_1_Qt-HT3PQ1(CauKho) 2" xfId="1622"/>
    <cellStyle name="_TG-TH_1_Qt-HT3PQ1(CauKho) 3" xfId="1220"/>
    <cellStyle name="_TG-TH_1_Qt-HT3PQ1(CauKho) 4" xfId="765"/>
    <cellStyle name="_TG-TH_1_TH KE" xfId="222"/>
    <cellStyle name="_TG-TH_1_TH KE 2" xfId="1623"/>
    <cellStyle name="_TG-TH_1_TH KE 3" xfId="1221"/>
    <cellStyle name="_TG-TH_1_TH KE 4" xfId="766"/>
    <cellStyle name="_TG-TH_1_TH KE_Book1" xfId="223"/>
    <cellStyle name="_TG-TH_1_TH KE_Book1 2" xfId="1624"/>
    <cellStyle name="_TG-TH_1_TH KE_Book1 3" xfId="1222"/>
    <cellStyle name="_TG-TH_1_TH KE_Book1 4" xfId="767"/>
    <cellStyle name="_TG-TH_1_TH KE_Book1_1" xfId="768"/>
    <cellStyle name="_TG-TH_1_TH KE_MENU" xfId="769"/>
    <cellStyle name="_TG-TH_1_TH KE_MENU_Book1" xfId="770"/>
    <cellStyle name="_TG-TH_1_TH KE_MENU_Thuc pham 2008" xfId="771"/>
    <cellStyle name="_TG-TH_1_TH KE_MENU_Thuc pham 2008USB" xfId="772"/>
    <cellStyle name="_TG-TH_1_THU CHI TIEN" xfId="224"/>
    <cellStyle name="_TG-TH_1_THU CHI TIEN 2" xfId="1625"/>
    <cellStyle name="_TG-TH_1_THU CHI TIEN 3" xfId="1223"/>
    <cellStyle name="_TG-TH_1_THU CHI TIEN 4" xfId="773"/>
    <cellStyle name="_TG-TH_1_TKE" xfId="225"/>
    <cellStyle name="_TG-TH_1_TKE 2" xfId="1626"/>
    <cellStyle name="_TG-TH_1_TKE 3" xfId="1224"/>
    <cellStyle name="_TG-TH_1_TKE 4" xfId="774"/>
    <cellStyle name="_TG-TH_2" xfId="226"/>
    <cellStyle name="_TG-TH_2 2" xfId="1627"/>
    <cellStyle name="_TG-TH_2 3" xfId="1225"/>
    <cellStyle name="_TG-TH_2 4" xfId="775"/>
    <cellStyle name="_TG-TH_2_BAO CAO KLCT PT2000" xfId="227"/>
    <cellStyle name="_TG-TH_2_BAO CAO KLCT PT2000 2" xfId="1628"/>
    <cellStyle name="_TG-TH_2_BAO CAO KLCT PT2000 3" xfId="1226"/>
    <cellStyle name="_TG-TH_2_BAO CAO KLCT PT2000 4" xfId="776"/>
    <cellStyle name="_TG-TH_2_BAO CAO PT2000" xfId="228"/>
    <cellStyle name="_TG-TH_2_BAO CAO PT2000 2" xfId="1629"/>
    <cellStyle name="_TG-TH_2_BAO CAO PT2000 3" xfId="1227"/>
    <cellStyle name="_TG-TH_2_BAO CAO PT2000 4" xfId="777"/>
    <cellStyle name="_TG-TH_2_BAO CAO PT2000_Book1" xfId="229"/>
    <cellStyle name="_TG-TH_2_BAO CAO PT2000_Book1 2" xfId="1630"/>
    <cellStyle name="_TG-TH_2_BAO CAO PT2000_Book1 3" xfId="1228"/>
    <cellStyle name="_TG-TH_2_BAO CAO PT2000_Book1 4" xfId="778"/>
    <cellStyle name="_TG-TH_2_Bao cao XDCB 2001 - T11 KH dieu chinh 20-11-THAI" xfId="230"/>
    <cellStyle name="_TG-TH_2_Bao cao XDCB 2001 - T11 KH dieu chinh 20-11-THAI 2" xfId="1631"/>
    <cellStyle name="_TG-TH_2_Bao cao XDCB 2001 - T11 KH dieu chinh 20-11-THAI 3" xfId="1229"/>
    <cellStyle name="_TG-TH_2_Bao cao XDCB 2001 - T11 KH dieu chinh 20-11-THAI 4" xfId="779"/>
    <cellStyle name="_TG-TH_2_Book1" xfId="231"/>
    <cellStyle name="_TG-TH_2_Book1 2" xfId="1632"/>
    <cellStyle name="_TG-TH_2_Book1 3" xfId="1230"/>
    <cellStyle name="_TG-TH_2_Book1 4" xfId="780"/>
    <cellStyle name="_TG-TH_2_Book1_1" xfId="232"/>
    <cellStyle name="_TG-TH_2_Book1_1 2" xfId="1633"/>
    <cellStyle name="_TG-TH_2_Book1_1 3" xfId="1231"/>
    <cellStyle name="_TG-TH_2_Book1_1 4" xfId="781"/>
    <cellStyle name="_TG-TH_2_Book1_2" xfId="233"/>
    <cellStyle name="_TG-TH_2_Book1_2 2" xfId="1634"/>
    <cellStyle name="_TG-TH_2_Book1_2 3" xfId="1232"/>
    <cellStyle name="_TG-TH_2_Book1_2 4" xfId="782"/>
    <cellStyle name="_TG-TH_2_Book1_3" xfId="234"/>
    <cellStyle name="_TG-TH_2_Book1_3 2" xfId="1635"/>
    <cellStyle name="_TG-TH_2_Book1_3 3" xfId="1233"/>
    <cellStyle name="_TG-TH_2_Book1_3 4" xfId="783"/>
    <cellStyle name="_TG-TH_2_Book1_3_Book1" xfId="235"/>
    <cellStyle name="_TG-TH_2_Book1_3_Book1 2" xfId="1636"/>
    <cellStyle name="_TG-TH_2_Book1_3_Book1 3" xfId="1234"/>
    <cellStyle name="_TG-TH_2_Book1_3_Book1 4" xfId="784"/>
    <cellStyle name="_TG-TH_2_Book1_3_Book1_1" xfId="785"/>
    <cellStyle name="_TG-TH_2_Book1_3_MENU" xfId="786"/>
    <cellStyle name="_TG-TH_2_Book1_3_MENU_Book1" xfId="787"/>
    <cellStyle name="_TG-TH_2_Book1_3_MENU_Thuc pham 2008" xfId="788"/>
    <cellStyle name="_TG-TH_2_Book1_3_MENU_Thuc pham 2008USB" xfId="789"/>
    <cellStyle name="_TG-TH_2_Book1_Book1" xfId="236"/>
    <cellStyle name="_TG-TH_2_Book1_Book1 2" xfId="1637"/>
    <cellStyle name="_TG-TH_2_Book1_Book1 3" xfId="1235"/>
    <cellStyle name="_TG-TH_2_Book1_Book1 4" xfId="790"/>
    <cellStyle name="_TG-TH_2_Book1_TH KE" xfId="237"/>
    <cellStyle name="_TG-TH_2_Book1_TH KE 2" xfId="1638"/>
    <cellStyle name="_TG-TH_2_Book1_TH KE 3" xfId="1236"/>
    <cellStyle name="_TG-TH_2_Book1_TH KE 4" xfId="791"/>
    <cellStyle name="_TG-TH_2_Book1_THU CHI TIEN" xfId="238"/>
    <cellStyle name="_TG-TH_2_Book1_THU CHI TIEN 2" xfId="1639"/>
    <cellStyle name="_TG-TH_2_Book1_THU CHI TIEN 3" xfId="1237"/>
    <cellStyle name="_TG-TH_2_Book1_THU CHI TIEN 4" xfId="792"/>
    <cellStyle name="_TG-TH_2_Book1_TKE" xfId="239"/>
    <cellStyle name="_TG-TH_2_Book1_TKE 2" xfId="1640"/>
    <cellStyle name="_TG-TH_2_Book1_TKE 3" xfId="1238"/>
    <cellStyle name="_TG-TH_2_Book1_TKE 4" xfId="793"/>
    <cellStyle name="_TG-TH_2_DTCDT MR.2N110.HOCMON.TDTOAN.CCUNG" xfId="240"/>
    <cellStyle name="_TG-TH_2_DTCDT MR.2N110.HOCMON.TDTOAN.CCUNG 2" xfId="1641"/>
    <cellStyle name="_TG-TH_2_DTCDT MR.2N110.HOCMON.TDTOAN.CCUNG 3" xfId="1239"/>
    <cellStyle name="_TG-TH_2_DTCDT MR.2N110.HOCMON.TDTOAN.CCUNG 4" xfId="794"/>
    <cellStyle name="_TG-TH_2_Lora-tungchau" xfId="241"/>
    <cellStyle name="_TG-TH_2_Lora-tungchau 2" xfId="1642"/>
    <cellStyle name="_TG-TH_2_Lora-tungchau 3" xfId="1240"/>
    <cellStyle name="_TG-TH_2_Lora-tungchau 4" xfId="795"/>
    <cellStyle name="_TG-TH_2_PGIA-phieu tham tra Kho bac" xfId="242"/>
    <cellStyle name="_TG-TH_2_PGIA-phieu tham tra Kho bac 2" xfId="1643"/>
    <cellStyle name="_TG-TH_2_PGIA-phieu tham tra Kho bac 3" xfId="1241"/>
    <cellStyle name="_TG-TH_2_PGIA-phieu tham tra Kho bac 4" xfId="796"/>
    <cellStyle name="_TG-TH_2_PT02-02" xfId="243"/>
    <cellStyle name="_TG-TH_2_PT02-02 2" xfId="1644"/>
    <cellStyle name="_TG-TH_2_PT02-02 3" xfId="1242"/>
    <cellStyle name="_TG-TH_2_PT02-02 4" xfId="797"/>
    <cellStyle name="_TG-TH_2_PT02-02_Book1" xfId="244"/>
    <cellStyle name="_TG-TH_2_PT02-02_Book1 2" xfId="1645"/>
    <cellStyle name="_TG-TH_2_PT02-02_Book1 3" xfId="1243"/>
    <cellStyle name="_TG-TH_2_PT02-02_Book1 4" xfId="798"/>
    <cellStyle name="_TG-TH_2_PT02-03" xfId="245"/>
    <cellStyle name="_TG-TH_2_PT02-03 2" xfId="1646"/>
    <cellStyle name="_TG-TH_2_PT02-03 3" xfId="1244"/>
    <cellStyle name="_TG-TH_2_PT02-03 4" xfId="799"/>
    <cellStyle name="_TG-TH_2_PT02-03_Book1" xfId="246"/>
    <cellStyle name="_TG-TH_2_PT02-03_Book1 2" xfId="1647"/>
    <cellStyle name="_TG-TH_2_PT02-03_Book1 3" xfId="1245"/>
    <cellStyle name="_TG-TH_2_PT02-03_Book1 4" xfId="800"/>
    <cellStyle name="_TG-TH_2_Qt-HT3PQ1(CauKho)" xfId="247"/>
    <cellStyle name="_TG-TH_2_Qt-HT3PQ1(CauKho) 2" xfId="1648"/>
    <cellStyle name="_TG-TH_2_Qt-HT3PQ1(CauKho) 3" xfId="1246"/>
    <cellStyle name="_TG-TH_2_Qt-HT3PQ1(CauKho) 4" xfId="801"/>
    <cellStyle name="_TG-TH_2_TH KE" xfId="248"/>
    <cellStyle name="_TG-TH_2_TH KE 2" xfId="1649"/>
    <cellStyle name="_TG-TH_2_TH KE 3" xfId="1247"/>
    <cellStyle name="_TG-TH_2_TH KE 4" xfId="802"/>
    <cellStyle name="_TG-TH_2_TH KE_Book1" xfId="249"/>
    <cellStyle name="_TG-TH_2_TH KE_Book1 2" xfId="1650"/>
    <cellStyle name="_TG-TH_2_TH KE_Book1 3" xfId="1248"/>
    <cellStyle name="_TG-TH_2_TH KE_Book1 4" xfId="803"/>
    <cellStyle name="_TG-TH_2_TH KE_Book1_1" xfId="804"/>
    <cellStyle name="_TG-TH_2_TH KE_MENU" xfId="805"/>
    <cellStyle name="_TG-TH_2_TH KE_MENU_Book1" xfId="806"/>
    <cellStyle name="_TG-TH_2_TH KE_MENU_Thuc pham 2008" xfId="807"/>
    <cellStyle name="_TG-TH_2_TH KE_MENU_Thuc pham 2008USB" xfId="808"/>
    <cellStyle name="_TG-TH_2_THU CHI TIEN" xfId="250"/>
    <cellStyle name="_TG-TH_2_THU CHI TIEN 2" xfId="1651"/>
    <cellStyle name="_TG-TH_2_THU CHI TIEN 3" xfId="1249"/>
    <cellStyle name="_TG-TH_2_THU CHI TIEN 4" xfId="809"/>
    <cellStyle name="_TG-TH_2_TKE" xfId="251"/>
    <cellStyle name="_TG-TH_2_TKE 2" xfId="1652"/>
    <cellStyle name="_TG-TH_2_TKE 3" xfId="1250"/>
    <cellStyle name="_TG-TH_2_TKE 4" xfId="810"/>
    <cellStyle name="_TG-TH_3" xfId="252"/>
    <cellStyle name="_TG-TH_3 2" xfId="1653"/>
    <cellStyle name="_TG-TH_3 3" xfId="1251"/>
    <cellStyle name="_TG-TH_3 4" xfId="811"/>
    <cellStyle name="_TG-TH_3_Lora-tungchau" xfId="253"/>
    <cellStyle name="_TG-TH_3_Lora-tungchau 2" xfId="1654"/>
    <cellStyle name="_TG-TH_3_Lora-tungchau 3" xfId="1252"/>
    <cellStyle name="_TG-TH_3_Lora-tungchau 4" xfId="812"/>
    <cellStyle name="_TG-TH_3_Qt-HT3PQ1(CauKho)" xfId="254"/>
    <cellStyle name="_TG-TH_3_Qt-HT3PQ1(CauKho) 2" xfId="1655"/>
    <cellStyle name="_TG-TH_3_Qt-HT3PQ1(CauKho) 3" xfId="1253"/>
    <cellStyle name="_TG-TH_3_Qt-HT3PQ1(CauKho) 4" xfId="813"/>
    <cellStyle name="_TG-TH_4" xfId="255"/>
    <cellStyle name="_TG-TH_4 2" xfId="1656"/>
    <cellStyle name="_TG-TH_4 3" xfId="1254"/>
    <cellStyle name="_TG-TH_4 4" xfId="814"/>
    <cellStyle name="W_STDFOR" xfId="256"/>
    <cellStyle name="1" xfId="257"/>
    <cellStyle name="1 2" xfId="1657"/>
    <cellStyle name="1 3" xfId="1255"/>
    <cellStyle name="1 4" xfId="815"/>
    <cellStyle name="¹éºÐÀ²_±âÅ¸" xfId="258"/>
    <cellStyle name="2" xfId="259"/>
    <cellStyle name="2 2" xfId="1658"/>
    <cellStyle name="2 3" xfId="1256"/>
    <cellStyle name="2 4" xfId="816"/>
    <cellStyle name="20% - Accent1" xfId="260" builtinId="30" customBuiltin="1"/>
    <cellStyle name="20% - Accent1 2" xfId="1659"/>
    <cellStyle name="20% - Accent1 3" xfId="1257"/>
    <cellStyle name="20% - Accent1 4" xfId="817"/>
    <cellStyle name="20% - Accent2" xfId="261" builtinId="34" customBuiltin="1"/>
    <cellStyle name="20% - Accent2 2" xfId="1660"/>
    <cellStyle name="20% - Accent2 3" xfId="1258"/>
    <cellStyle name="20% - Accent2 4" xfId="818"/>
    <cellStyle name="20% - Accent3" xfId="262" builtinId="38" customBuiltin="1"/>
    <cellStyle name="20% - Accent3 2" xfId="1661"/>
    <cellStyle name="20% - Accent3 3" xfId="1259"/>
    <cellStyle name="20% - Accent3 4" xfId="819"/>
    <cellStyle name="20% - Accent4" xfId="263" builtinId="42" customBuiltin="1"/>
    <cellStyle name="20% - Accent4 2" xfId="1662"/>
    <cellStyle name="20% - Accent4 3" xfId="1260"/>
    <cellStyle name="20% - Accent4 4" xfId="820"/>
    <cellStyle name="20% - Accent5" xfId="264" builtinId="46" customBuiltin="1"/>
    <cellStyle name="20% - Accent5 2" xfId="1663"/>
    <cellStyle name="20% - Accent5 3" xfId="1261"/>
    <cellStyle name="20% - Accent5 4" xfId="821"/>
    <cellStyle name="20% - Accent6" xfId="265" builtinId="50" customBuiltin="1"/>
    <cellStyle name="20% - Accent6 2" xfId="1664"/>
    <cellStyle name="20% - Accent6 3" xfId="1262"/>
    <cellStyle name="20% - Accent6 4" xfId="822"/>
    <cellStyle name="3" xfId="266"/>
    <cellStyle name="3 2" xfId="1665"/>
    <cellStyle name="3 3" xfId="1263"/>
    <cellStyle name="3 4" xfId="823"/>
    <cellStyle name="4" xfId="267"/>
    <cellStyle name="4 2" xfId="1666"/>
    <cellStyle name="4 3" xfId="1264"/>
    <cellStyle name="4 4" xfId="824"/>
    <cellStyle name="40% - Accent1" xfId="268" builtinId="31" customBuiltin="1"/>
    <cellStyle name="40% - Accent1 2" xfId="1667"/>
    <cellStyle name="40% - Accent1 3" xfId="1265"/>
    <cellStyle name="40% - Accent1 4" xfId="825"/>
    <cellStyle name="40% - Accent2" xfId="269" builtinId="35" customBuiltin="1"/>
    <cellStyle name="40% - Accent2 2" xfId="1668"/>
    <cellStyle name="40% - Accent2 3" xfId="1266"/>
    <cellStyle name="40% - Accent2 4" xfId="826"/>
    <cellStyle name="40% - Accent3" xfId="270" builtinId="39" customBuiltin="1"/>
    <cellStyle name="40% - Accent3 2" xfId="1669"/>
    <cellStyle name="40% - Accent3 3" xfId="1267"/>
    <cellStyle name="40% - Accent3 4" xfId="827"/>
    <cellStyle name="40% - Accent4" xfId="271" builtinId="43" customBuiltin="1"/>
    <cellStyle name="40% - Accent4 2" xfId="1670"/>
    <cellStyle name="40% - Accent4 3" xfId="1268"/>
    <cellStyle name="40% - Accent4 4" xfId="828"/>
    <cellStyle name="40% - Accent5" xfId="272" builtinId="47" customBuiltin="1"/>
    <cellStyle name="40% - Accent5 2" xfId="1671"/>
    <cellStyle name="40% - Accent5 3" xfId="1269"/>
    <cellStyle name="40% - Accent5 4" xfId="829"/>
    <cellStyle name="40% - Accent6" xfId="273" builtinId="51" customBuiltin="1"/>
    <cellStyle name="40% - Accent6 2" xfId="1672"/>
    <cellStyle name="40% - Accent6 3" xfId="1270"/>
    <cellStyle name="40% - Accent6 4" xfId="830"/>
    <cellStyle name="60% - Accent1" xfId="274" builtinId="32" customBuiltin="1"/>
    <cellStyle name="60% - Accent1 2" xfId="1673"/>
    <cellStyle name="60% - Accent1 3" xfId="1271"/>
    <cellStyle name="60% - Accent1 4" xfId="831"/>
    <cellStyle name="60% - Accent2" xfId="275" builtinId="36" customBuiltin="1"/>
    <cellStyle name="60% - Accent2 2" xfId="1674"/>
    <cellStyle name="60% - Accent2 3" xfId="1272"/>
    <cellStyle name="60% - Accent2 4" xfId="832"/>
    <cellStyle name="60% - Accent3" xfId="276" builtinId="40" customBuiltin="1"/>
    <cellStyle name="60% - Accent3 2" xfId="1675"/>
    <cellStyle name="60% - Accent3 3" xfId="1273"/>
    <cellStyle name="60% - Accent3 4" xfId="833"/>
    <cellStyle name="60% - Accent4" xfId="277" builtinId="44" customBuiltin="1"/>
    <cellStyle name="60% - Accent4 2" xfId="1676"/>
    <cellStyle name="60% - Accent4 3" xfId="1274"/>
    <cellStyle name="60% - Accent4 4" xfId="834"/>
    <cellStyle name="60% - Accent5" xfId="278" builtinId="48" customBuiltin="1"/>
    <cellStyle name="60% - Accent5 2" xfId="1677"/>
    <cellStyle name="60% - Accent5 3" xfId="1275"/>
    <cellStyle name="60% - Accent5 4" xfId="835"/>
    <cellStyle name="60% - Accent6" xfId="279" builtinId="52" customBuiltin="1"/>
    <cellStyle name="60% - Accent6 2" xfId="1678"/>
    <cellStyle name="60% - Accent6 3" xfId="1276"/>
    <cellStyle name="60% - Accent6 4" xfId="836"/>
    <cellStyle name="Accent1" xfId="280" builtinId="29" customBuiltin="1"/>
    <cellStyle name="Accent1 2" xfId="1679"/>
    <cellStyle name="Accent1 3" xfId="1277"/>
    <cellStyle name="Accent1 4" xfId="837"/>
    <cellStyle name="Accent2" xfId="281" builtinId="33" customBuiltin="1"/>
    <cellStyle name="Accent2 2" xfId="1680"/>
    <cellStyle name="Accent2 3" xfId="1278"/>
    <cellStyle name="Accent2 4" xfId="838"/>
    <cellStyle name="Accent3" xfId="282" builtinId="37" customBuiltin="1"/>
    <cellStyle name="Accent3 2" xfId="1681"/>
    <cellStyle name="Accent3 3" xfId="1279"/>
    <cellStyle name="Accent3 4" xfId="839"/>
    <cellStyle name="Accent4" xfId="283" builtinId="41" customBuiltin="1"/>
    <cellStyle name="Accent4 2" xfId="1682"/>
    <cellStyle name="Accent4 3" xfId="1280"/>
    <cellStyle name="Accent4 4" xfId="840"/>
    <cellStyle name="Accent5" xfId="284" builtinId="45" customBuiltin="1"/>
    <cellStyle name="Accent5 2" xfId="1683"/>
    <cellStyle name="Accent5 3" xfId="1281"/>
    <cellStyle name="Accent5 4" xfId="841"/>
    <cellStyle name="Accent6" xfId="285" builtinId="49" customBuiltin="1"/>
    <cellStyle name="Accent6 2" xfId="1684"/>
    <cellStyle name="Accent6 3" xfId="1282"/>
    <cellStyle name="Accent6 4" xfId="842"/>
    <cellStyle name="ÅëÈ­ [0]_±âÅ¸" xfId="286"/>
    <cellStyle name="AeE­ [0]_INQUIRY ¿µ¾÷AßAø " xfId="287"/>
    <cellStyle name="ÅëÈ­ [0]_L601CPT" xfId="288"/>
    <cellStyle name="ÅëÈ­_±âÅ¸" xfId="289"/>
    <cellStyle name="AeE­_INQUIRY ¿µ¾÷AßAø " xfId="290"/>
    <cellStyle name="ÅëÈ­_L601CPT" xfId="291"/>
    <cellStyle name="ÄÞ¸¶ [0]_±âÅ¸" xfId="292"/>
    <cellStyle name="AÞ¸¶ [0]_INQUIRY ¿?¾÷AßAø " xfId="293"/>
    <cellStyle name="ÄÞ¸¶ [0]_L601CPT" xfId="294"/>
    <cellStyle name="ÄÞ¸¶_±âÅ¸" xfId="295"/>
    <cellStyle name="AÞ¸¶_INQUIRY ¿?¾÷AßAø " xfId="296"/>
    <cellStyle name="ÄÞ¸¶_L601CPT" xfId="297"/>
    <cellStyle name="AutoFormat Options" xfId="298"/>
    <cellStyle name="AutoFormat Options 2" xfId="1685"/>
    <cellStyle name="AutoFormat Options 3" xfId="1283"/>
    <cellStyle name="AutoFormat Options 4" xfId="843"/>
    <cellStyle name="Bad" xfId="299" builtinId="27" customBuiltin="1"/>
    <cellStyle name="Bad 2" xfId="1686"/>
    <cellStyle name="Bad 3" xfId="1284"/>
    <cellStyle name="Bad 4" xfId="844"/>
    <cellStyle name="C?AØ_¿?¾÷CoE² " xfId="300"/>
    <cellStyle name="Ç¥ÁØ_#2(M17)_1" xfId="301"/>
    <cellStyle name="C￥AØ_¿μ¾÷CoE² " xfId="302"/>
    <cellStyle name="Ç¥ÁØ_±¸¹Ì´ëÃ¥" xfId="303"/>
    <cellStyle name="Calculation" xfId="304" builtinId="22" customBuiltin="1"/>
    <cellStyle name="Calculation 2" xfId="1687"/>
    <cellStyle name="Calculation 3" xfId="1285"/>
    <cellStyle name="Calculation 4" xfId="845"/>
    <cellStyle name="category" xfId="305"/>
    <cellStyle name="category 2" xfId="1688"/>
    <cellStyle name="category 3" xfId="1286"/>
    <cellStyle name="category 4" xfId="846"/>
    <cellStyle name="Cerrency_Sheet2_XANGDAU" xfId="306"/>
    <cellStyle name="Check Cell" xfId="307" builtinId="23" customBuiltin="1"/>
    <cellStyle name="Check Cell 2" xfId="1689"/>
    <cellStyle name="Check Cell 3" xfId="1287"/>
    <cellStyle name="Check Cell 4" xfId="847"/>
    <cellStyle name="CHUONG" xfId="308"/>
    <cellStyle name="CHUONG 2" xfId="1690"/>
    <cellStyle name="CHUONG 3" xfId="1288"/>
    <cellStyle name="CHUONG 4" xfId="848"/>
    <cellStyle name="Comma" xfId="309" builtinId="3"/>
    <cellStyle name="Comma 10" xfId="1886"/>
    <cellStyle name="Comma 10 2" xfId="1839"/>
    <cellStyle name="Comma 10 2 3 2" xfId="1964"/>
    <cellStyle name="Comma 11" xfId="1834"/>
    <cellStyle name="Comma 11 2" xfId="1880"/>
    <cellStyle name="Comma 12" xfId="1900"/>
    <cellStyle name="Comma 13" xfId="1837"/>
    <cellStyle name="Comma 13 2" xfId="1928"/>
    <cellStyle name="Comma 14" xfId="1897"/>
    <cellStyle name="Comma 15" xfId="1892"/>
    <cellStyle name="Comma 16" xfId="1930"/>
    <cellStyle name="Comma 17" xfId="1906"/>
    <cellStyle name="Comma 18" xfId="1908"/>
    <cellStyle name="Comma 19" xfId="1932"/>
    <cellStyle name="Comma 2" xfId="310"/>
    <cellStyle name="Comma 2 2" xfId="475"/>
    <cellStyle name="Comma 2 2 2" xfId="1692"/>
    <cellStyle name="Comma 2 2 2 2" xfId="1912"/>
    <cellStyle name="Comma 2 2 3" xfId="1962"/>
    <cellStyle name="Comma 2 3" xfId="1823"/>
    <cellStyle name="Comma 2 4" xfId="850"/>
    <cellStyle name="Comma 2 4 2" xfId="1911"/>
    <cellStyle name="Comma 2 7" xfId="1966"/>
    <cellStyle name="Comma 20" xfId="1935"/>
    <cellStyle name="Comma 21" xfId="1937"/>
    <cellStyle name="Comma 22" xfId="1939"/>
    <cellStyle name="Comma 23" xfId="1941"/>
    <cellStyle name="Comma 24" xfId="1943"/>
    <cellStyle name="Comma 25" xfId="1945"/>
    <cellStyle name="Comma 26" xfId="1947"/>
    <cellStyle name="Comma 27" xfId="1950"/>
    <cellStyle name="Comma 28" xfId="1952"/>
    <cellStyle name="Comma 29" xfId="1956"/>
    <cellStyle name="Comma 3" xfId="311"/>
    <cellStyle name="Comma 3 2" xfId="476"/>
    <cellStyle name="Comma 3 2 2" xfId="1816"/>
    <cellStyle name="Comma 3 2 2 2" xfId="1914"/>
    <cellStyle name="Comma 3 3" xfId="1814"/>
    <cellStyle name="Comma 3 3 2" xfId="1874"/>
    <cellStyle name="Comma 3 4" xfId="1289"/>
    <cellStyle name="Comma 3 5" xfId="1004"/>
    <cellStyle name="Comma 3 5 2" xfId="1855"/>
    <cellStyle name="Comma 3 6" xfId="1824"/>
    <cellStyle name="Comma 3 7" xfId="1002"/>
    <cellStyle name="Comma 3 7 2" xfId="1913"/>
    <cellStyle name="Comma 3 8" xfId="1854"/>
    <cellStyle name="Comma 30" xfId="1959"/>
    <cellStyle name="Comma 31" xfId="1961"/>
    <cellStyle name="Comma 34" xfId="1972"/>
    <cellStyle name="Comma 4" xfId="474"/>
    <cellStyle name="Comma 4 2" xfId="1691"/>
    <cellStyle name="Comma 4 2 2" xfId="1915"/>
    <cellStyle name="Comma 5" xfId="488"/>
    <cellStyle name="Comma 5 2" xfId="1822"/>
    <cellStyle name="Comma 5 2 2" xfId="1916"/>
    <cellStyle name="Comma 6" xfId="849"/>
    <cellStyle name="Comma 6 2" xfId="1917"/>
    <cellStyle name="Comma 6 3" xfId="1882"/>
    <cellStyle name="Comma 7" xfId="1879"/>
    <cellStyle name="Comma 8" xfId="1894"/>
    <cellStyle name="Comma 8 2" xfId="1833"/>
    <cellStyle name="Comma 9" xfId="1884"/>
    <cellStyle name="Comma0" xfId="312"/>
    <cellStyle name="Comma0 2" xfId="1693"/>
    <cellStyle name="Comma0 3" xfId="1290"/>
    <cellStyle name="Comma0 4" xfId="851"/>
    <cellStyle name="Currency0" xfId="313"/>
    <cellStyle name="Currency0 2" xfId="1694"/>
    <cellStyle name="Currency0 3" xfId="1291"/>
    <cellStyle name="Currency0 4" xfId="852"/>
    <cellStyle name="Date" xfId="314"/>
    <cellStyle name="Date 2" xfId="1695"/>
    <cellStyle name="Date 3" xfId="1292"/>
    <cellStyle name="Date 4" xfId="853"/>
    <cellStyle name="Dezimal [0]_UXO VII" xfId="315"/>
    <cellStyle name="Dezimal_UXO VII" xfId="316"/>
    <cellStyle name="Explanatory Text" xfId="317" builtinId="53" customBuiltin="1"/>
    <cellStyle name="Explanatory Text 2" xfId="1696"/>
    <cellStyle name="Explanatory Text 3" xfId="1293"/>
    <cellStyle name="Explanatory Text 4" xfId="854"/>
    <cellStyle name="Fixed" xfId="318"/>
    <cellStyle name="Fixed 2" xfId="1697"/>
    <cellStyle name="Fixed 3" xfId="1294"/>
    <cellStyle name="Fixed 4" xfId="855"/>
    <cellStyle name="Good" xfId="319" builtinId="26" customBuiltin="1"/>
    <cellStyle name="Good 2" xfId="1698"/>
    <cellStyle name="Good 3" xfId="1295"/>
    <cellStyle name="Good 4" xfId="856"/>
    <cellStyle name="Grey" xfId="320"/>
    <cellStyle name="Grey 2" xfId="1699"/>
    <cellStyle name="Grey 3" xfId="1296"/>
    <cellStyle name="Grey 4" xfId="857"/>
    <cellStyle name="HEADER" xfId="321"/>
    <cellStyle name="HEADER 2" xfId="1700"/>
    <cellStyle name="HEADER 3" xfId="1297"/>
    <cellStyle name="HEADER 4" xfId="858"/>
    <cellStyle name="Header1" xfId="322"/>
    <cellStyle name="Header1 2" xfId="1701"/>
    <cellStyle name="Header1 3" xfId="1298"/>
    <cellStyle name="Header1 4" xfId="859"/>
    <cellStyle name="Header2" xfId="323"/>
    <cellStyle name="Header2 2" xfId="1702"/>
    <cellStyle name="Header2 3" xfId="1299"/>
    <cellStyle name="Header2 4" xfId="860"/>
    <cellStyle name="Heading 1" xfId="324" builtinId="16" customBuiltin="1"/>
    <cellStyle name="Heading 1 2" xfId="1703"/>
    <cellStyle name="Heading 1 3" xfId="1300"/>
    <cellStyle name="Heading 1 4" xfId="861"/>
    <cellStyle name="Heading 2" xfId="325" builtinId="17" customBuiltin="1"/>
    <cellStyle name="Heading 2 2" xfId="1704"/>
    <cellStyle name="Heading 2 3" xfId="1301"/>
    <cellStyle name="Heading 2 4" xfId="862"/>
    <cellStyle name="Heading 3" xfId="326" builtinId="18" customBuiltin="1"/>
    <cellStyle name="Heading 3 2" xfId="1705"/>
    <cellStyle name="Heading 3 3" xfId="1302"/>
    <cellStyle name="Heading 3 4" xfId="863"/>
    <cellStyle name="Heading 4" xfId="327" builtinId="19" customBuiltin="1"/>
    <cellStyle name="Heading 4 2" xfId="1706"/>
    <cellStyle name="Heading 4 3" xfId="1303"/>
    <cellStyle name="Heading 4 4" xfId="864"/>
    <cellStyle name="Heading1" xfId="328"/>
    <cellStyle name="Heading1 2" xfId="1707"/>
    <cellStyle name="Heading1 3" xfId="1304"/>
    <cellStyle name="Heading1 4" xfId="865"/>
    <cellStyle name="Heading2" xfId="329"/>
    <cellStyle name="Heading2 2" xfId="1708"/>
    <cellStyle name="Heading2 3" xfId="1305"/>
    <cellStyle name="Heading2 4" xfId="866"/>
    <cellStyle name="i·0" xfId="330"/>
    <cellStyle name="i·0 2" xfId="1709"/>
    <cellStyle name="i·0 3" xfId="1306"/>
    <cellStyle name="i·0 4" xfId="867"/>
    <cellStyle name="Input" xfId="331" builtinId="20" customBuiltin="1"/>
    <cellStyle name="Input [yellow]" xfId="332"/>
    <cellStyle name="Input [yellow] 2" xfId="1711"/>
    <cellStyle name="Input [yellow] 2 2" xfId="1865"/>
    <cellStyle name="Input [yellow] 3" xfId="1308"/>
    <cellStyle name="Input [yellow] 3 2" xfId="1856"/>
    <cellStyle name="Input [yellow] 4" xfId="869"/>
    <cellStyle name="Input [yellow] 5" xfId="1842"/>
    <cellStyle name="Input 2" xfId="1710"/>
    <cellStyle name="Input 3" xfId="1307"/>
    <cellStyle name="Input 4" xfId="1818"/>
    <cellStyle name="Input 5" xfId="868"/>
    <cellStyle name="Input 6" xfId="1841"/>
    <cellStyle name="_x001f_KT (2)_2_TG-TH_TKE" xfId="333"/>
    <cellStyle name="Linked Cell" xfId="334" builtinId="24" customBuiltin="1"/>
    <cellStyle name="Linked Cell 2" xfId="1712"/>
    <cellStyle name="Linked Cell 3" xfId="1309"/>
    <cellStyle name="Linked Cell 4" xfId="870"/>
    <cellStyle name="Model" xfId="335"/>
    <cellStyle name="Model 2" xfId="1713"/>
    <cellStyle name="Model 3" xfId="1310"/>
    <cellStyle name="Model 4" xfId="871"/>
    <cellStyle name="n" xfId="336"/>
    <cellStyle name="n 2" xfId="1714"/>
    <cellStyle name="n 3" xfId="1311"/>
    <cellStyle name="n 4" xfId="872"/>
    <cellStyle name="n_Bao cao KT tuan 36" xfId="337"/>
    <cellStyle name="n_Bao cao KT tuan 36 2" xfId="1715"/>
    <cellStyle name="n_Bao cao KT tuan 36 3" xfId="1312"/>
    <cellStyle name="n_Bao cao KT tuan 36 4" xfId="873"/>
    <cellStyle name="N_BC TUAN NAM 2009" xfId="338"/>
    <cellStyle name="N_BC TUAN NAM 2009 2" xfId="1716"/>
    <cellStyle name="N_BC TUAN NAM 2009 3" xfId="1313"/>
    <cellStyle name="N_BC TUAN NAM 2009 4" xfId="874"/>
    <cellStyle name="N_Book1" xfId="875"/>
    <cellStyle name="n_CHI PHI" xfId="339"/>
    <cellStyle name="n_CHI PHI 2" xfId="1717"/>
    <cellStyle name="n_CHI PHI 3" xfId="1314"/>
    <cellStyle name="n_CHI PHI 4" xfId="876"/>
    <cellStyle name="n_HDLD- 2008" xfId="340"/>
    <cellStyle name="n_HDLD- 2008 2" xfId="1718"/>
    <cellStyle name="n_HDLD- 2008 3" xfId="1315"/>
    <cellStyle name="n_HDLD- 2008 4" xfId="877"/>
    <cellStyle name="Neutral" xfId="341" builtinId="28" customBuiltin="1"/>
    <cellStyle name="Neutral 2" xfId="1719"/>
    <cellStyle name="Neutral 3" xfId="1316"/>
    <cellStyle name="Neutral 4" xfId="878"/>
    <cellStyle name="ÑONVÒ" xfId="342"/>
    <cellStyle name="ÑONVÒ 2" xfId="1720"/>
    <cellStyle name="ÑONVÒ 2 2" xfId="1866"/>
    <cellStyle name="ÑONVÒ 3" xfId="1317"/>
    <cellStyle name="ÑONVÒ 3 2" xfId="1857"/>
    <cellStyle name="ÑONVÒ 4" xfId="879"/>
    <cellStyle name="ÑONVÒ 5" xfId="1843"/>
    <cellStyle name="Normal" xfId="0" builtinId="0"/>
    <cellStyle name="Normal - Style1" xfId="343"/>
    <cellStyle name="Normal - Style1 2" xfId="477"/>
    <cellStyle name="Normal - Style1 2 2" xfId="1721"/>
    <cellStyle name="Normal - Style1 3" xfId="1318"/>
    <cellStyle name="Normal - Style1 4" xfId="1825"/>
    <cellStyle name="Normal - Style1 5" xfId="880"/>
    <cellStyle name="Normal 10" xfId="492"/>
    <cellStyle name="Normal 10 2" xfId="1876"/>
    <cellStyle name="Normal 11" xfId="494"/>
    <cellStyle name="Normal 11 2" xfId="1881"/>
    <cellStyle name="Normal 12" xfId="495"/>
    <cellStyle name="Normal 12 2" xfId="1893"/>
    <cellStyle name="Normal 13" xfId="493"/>
    <cellStyle name="Normal 13 2" xfId="1883"/>
    <cellStyle name="Normal 14" xfId="1885"/>
    <cellStyle name="Normal 15" xfId="1887"/>
    <cellStyle name="Normal 16" xfId="1831"/>
    <cellStyle name="Normal 162" xfId="1898"/>
    <cellStyle name="Normal 17" xfId="1888"/>
    <cellStyle name="Normal 18" xfId="1895"/>
    <cellStyle name="Normal 19" xfId="1875"/>
    <cellStyle name="Normal 2" xfId="344"/>
    <cellStyle name="Normal 2 2" xfId="470"/>
    <cellStyle name="Normal 2 2 2" xfId="1918"/>
    <cellStyle name="Normal 2 3" xfId="478"/>
    <cellStyle name="Normal 2 3 2" xfId="1722"/>
    <cellStyle name="Normal 2 4" xfId="1826"/>
    <cellStyle name="Normal 2_Bao cao KD tuan nam 2012. Dung" xfId="468"/>
    <cellStyle name="Normal 20" xfId="1832"/>
    <cellStyle name="Normal 20 2" xfId="1878"/>
    <cellStyle name="Normal 20 3" xfId="1830"/>
    <cellStyle name="Normal 21" xfId="1889"/>
    <cellStyle name="Normal 22" xfId="1890"/>
    <cellStyle name="Normal 23" xfId="1891"/>
    <cellStyle name="Normal 24" xfId="1896"/>
    <cellStyle name="Normal 25" xfId="1899"/>
    <cellStyle name="Normal 26" xfId="1901"/>
    <cellStyle name="Normal 27" xfId="1902"/>
    <cellStyle name="Normal 28" xfId="1903"/>
    <cellStyle name="Normal 29" xfId="1904"/>
    <cellStyle name="Normal 3" xfId="345"/>
    <cellStyle name="Normal 3 2" xfId="479"/>
    <cellStyle name="Normal 3 2 2" xfId="1815"/>
    <cellStyle name="Normal 3 3" xfId="473"/>
    <cellStyle name="Normal 3 4" xfId="1919"/>
    <cellStyle name="Normal 3_Bao cao nam 2014HUNG" xfId="1829"/>
    <cellStyle name="Normal 30" xfId="1910"/>
    <cellStyle name="Normal 31" xfId="1905"/>
    <cellStyle name="Normal 32" xfId="1907"/>
    <cellStyle name="Normal 33" xfId="1927"/>
    <cellStyle name="Normal 34" xfId="1909"/>
    <cellStyle name="Normal 35" xfId="1929"/>
    <cellStyle name="Normal 36" xfId="1931"/>
    <cellStyle name="Normal 37" xfId="1933"/>
    <cellStyle name="Normal 38" xfId="1934"/>
    <cellStyle name="Normal 39" xfId="1936"/>
    <cellStyle name="Normal 4" xfId="471"/>
    <cellStyle name="Normal 4 2" xfId="1817"/>
    <cellStyle name="Normal 4 2 2" xfId="1920"/>
    <cellStyle name="Normal 40" xfId="1938"/>
    <cellStyle name="Normal 41" xfId="1940"/>
    <cellStyle name="Normal 42" xfId="1942"/>
    <cellStyle name="Normal 43" xfId="1944"/>
    <cellStyle name="Normal 44" xfId="1946"/>
    <cellStyle name="Normal 45" xfId="1949"/>
    <cellStyle name="Normal 46" xfId="1948"/>
    <cellStyle name="Normal 47" xfId="1951"/>
    <cellStyle name="Normal 48" xfId="1953"/>
    <cellStyle name="Normal 49" xfId="1954"/>
    <cellStyle name="Normal 5" xfId="484"/>
    <cellStyle name="Normal 5 2" xfId="1407"/>
    <cellStyle name="Normal 5 2 2" xfId="1835"/>
    <cellStyle name="Normal 5 2 3" xfId="1921"/>
    <cellStyle name="Normal 50" xfId="1955"/>
    <cellStyle name="Normal 51" xfId="1957"/>
    <cellStyle name="Normal 52" xfId="1958"/>
    <cellStyle name="Normal 53" xfId="1960"/>
    <cellStyle name="Normal 54" xfId="1836"/>
    <cellStyle name="Normal 55 2" xfId="1965"/>
    <cellStyle name="Normal 57" xfId="1971"/>
    <cellStyle name="Normal 57 2" xfId="1963"/>
    <cellStyle name="Normal 58" xfId="1968"/>
    <cellStyle name="Normal 59" xfId="1969"/>
    <cellStyle name="Normal 6" xfId="469"/>
    <cellStyle name="Normal 6 2" xfId="1005"/>
    <cellStyle name="Normal 60" xfId="1970"/>
    <cellStyle name="Normal 7" xfId="485"/>
    <cellStyle name="Normal 7 2" xfId="1801"/>
    <cellStyle name="Normal 8" xfId="487"/>
    <cellStyle name="Normal 8 2" xfId="1003"/>
    <cellStyle name="Normal 9" xfId="489"/>
    <cellStyle name="Normal 9 2" xfId="1820"/>
    <cellStyle name="Normal_Ketoan" xfId="346"/>
    <cellStyle name="Note" xfId="347" builtinId="10" customBuiltin="1"/>
    <cellStyle name="Note 2" xfId="1723"/>
    <cellStyle name="Note 2 2" xfId="1867"/>
    <cellStyle name="Note 3" xfId="1319"/>
    <cellStyle name="Note 3 2" xfId="1858"/>
    <cellStyle name="Note 4" xfId="881"/>
    <cellStyle name="Note 5" xfId="1844"/>
    <cellStyle name="omma [0]_Mktg Prog" xfId="348"/>
    <cellStyle name="ormal_Sheet1_1" xfId="349"/>
    <cellStyle name="Output" xfId="350" builtinId="21" customBuiltin="1"/>
    <cellStyle name="Output 2" xfId="1724"/>
    <cellStyle name="Output 2 2" xfId="1868"/>
    <cellStyle name="Output 3" xfId="1320"/>
    <cellStyle name="Output 3 2" xfId="1859"/>
    <cellStyle name="Output 4" xfId="882"/>
    <cellStyle name="Output 5" xfId="1845"/>
    <cellStyle name="Percent" xfId="351" builtinId="5"/>
    <cellStyle name="Percent [2]" xfId="352"/>
    <cellStyle name="Percent [2] 2" xfId="480"/>
    <cellStyle name="Percent [2] 2 2" xfId="1726"/>
    <cellStyle name="Percent [2] 3" xfId="1322"/>
    <cellStyle name="Percent [2] 4" xfId="884"/>
    <cellStyle name="Percent 10" xfId="1838"/>
    <cellStyle name="Percent 2" xfId="353"/>
    <cellStyle name="Percent 2 2" xfId="481"/>
    <cellStyle name="Percent 2 2 2" xfId="1727"/>
    <cellStyle name="Percent 2 3" xfId="885"/>
    <cellStyle name="Percent 2 3 2" xfId="1922"/>
    <cellStyle name="Percent 2 5" xfId="1967"/>
    <cellStyle name="Percent 3" xfId="490"/>
    <cellStyle name="Percent 3 2" xfId="1725"/>
    <cellStyle name="Percent 3 2 2" xfId="1923"/>
    <cellStyle name="Percent 4" xfId="491"/>
    <cellStyle name="Percent 4 2" xfId="1321"/>
    <cellStyle name="Percent 4 2 2" xfId="1924"/>
    <cellStyle name="Percent 5" xfId="1819"/>
    <cellStyle name="Percent 5 2" xfId="1925"/>
    <cellStyle name="Percent 6" xfId="883"/>
    <cellStyle name="Percent 6 2" xfId="1926"/>
    <cellStyle name="Percent 6 3" xfId="1877"/>
    <cellStyle name="Percent 7" xfId="1846"/>
    <cellStyle name="S—_x0008_" xfId="354"/>
    <cellStyle name="S—_x0008_ 2" xfId="1728"/>
    <cellStyle name="S—_x0008_ 3" xfId="1323"/>
    <cellStyle name="S—_x0008_ 4" xfId="886"/>
    <cellStyle name="Style 1" xfId="355"/>
    <cellStyle name="Style 1 2" xfId="1729"/>
    <cellStyle name="Style 1 3" xfId="1324"/>
    <cellStyle name="Style 1 4" xfId="887"/>
    <cellStyle name="Style 10" xfId="356"/>
    <cellStyle name="Style 10 2" xfId="1730"/>
    <cellStyle name="Style 10 3" xfId="1325"/>
    <cellStyle name="Style 10 4" xfId="888"/>
    <cellStyle name="Style 11" xfId="357"/>
    <cellStyle name="Style 11 2" xfId="1731"/>
    <cellStyle name="Style 11 3" xfId="1326"/>
    <cellStyle name="Style 11 4" xfId="889"/>
    <cellStyle name="Style 12" xfId="358"/>
    <cellStyle name="Style 12 2" xfId="1732"/>
    <cellStyle name="Style 12 3" xfId="1327"/>
    <cellStyle name="Style 12 4" xfId="890"/>
    <cellStyle name="Style 13" xfId="359"/>
    <cellStyle name="Style 13 2" xfId="1733"/>
    <cellStyle name="Style 13 3" xfId="1328"/>
    <cellStyle name="Style 13 4" xfId="891"/>
    <cellStyle name="Style 14" xfId="360"/>
    <cellStyle name="Style 14 2" xfId="1734"/>
    <cellStyle name="Style 14 3" xfId="1329"/>
    <cellStyle name="Style 14 4" xfId="892"/>
    <cellStyle name="Style 15" xfId="361"/>
    <cellStyle name="Style 15 2" xfId="1735"/>
    <cellStyle name="Style 15 3" xfId="1330"/>
    <cellStyle name="Style 15 4" xfId="893"/>
    <cellStyle name="Style 16" xfId="362"/>
    <cellStyle name="Style 16 2" xfId="1736"/>
    <cellStyle name="Style 16 3" xfId="1331"/>
    <cellStyle name="Style 16 4" xfId="894"/>
    <cellStyle name="Style 17" xfId="363"/>
    <cellStyle name="Style 17 2" xfId="1737"/>
    <cellStyle name="Style 17 3" xfId="1332"/>
    <cellStyle name="Style 17 4" xfId="895"/>
    <cellStyle name="Style 18" xfId="364"/>
    <cellStyle name="Style 18 2" xfId="1738"/>
    <cellStyle name="Style 18 3" xfId="1333"/>
    <cellStyle name="Style 18 4" xfId="896"/>
    <cellStyle name="Style 19" xfId="365"/>
    <cellStyle name="Style 19 2" xfId="1739"/>
    <cellStyle name="Style 19 3" xfId="1334"/>
    <cellStyle name="Style 19 4" xfId="897"/>
    <cellStyle name="Style 2" xfId="366"/>
    <cellStyle name="Style 2 2" xfId="1740"/>
    <cellStyle name="Style 2 3" xfId="1335"/>
    <cellStyle name="Style 2 4" xfId="898"/>
    <cellStyle name="Style 20" xfId="367"/>
    <cellStyle name="Style 20 2" xfId="1741"/>
    <cellStyle name="Style 20 3" xfId="1336"/>
    <cellStyle name="Style 20 4" xfId="899"/>
    <cellStyle name="Style 21" xfId="368"/>
    <cellStyle name="Style 21 2" xfId="1742"/>
    <cellStyle name="Style 21 3" xfId="1337"/>
    <cellStyle name="Style 21 4" xfId="900"/>
    <cellStyle name="Style 22" xfId="369"/>
    <cellStyle name="Style 22 2" xfId="1743"/>
    <cellStyle name="Style 22 3" xfId="1338"/>
    <cellStyle name="Style 22 4" xfId="901"/>
    <cellStyle name="Style 23" xfId="370"/>
    <cellStyle name="Style 23 2" xfId="1744"/>
    <cellStyle name="Style 23 3" xfId="1339"/>
    <cellStyle name="Style 23 4" xfId="902"/>
    <cellStyle name="Style 24" xfId="371"/>
    <cellStyle name="Style 24 2" xfId="1745"/>
    <cellStyle name="Style 24 3" xfId="1340"/>
    <cellStyle name="Style 24 4" xfId="903"/>
    <cellStyle name="Style 25" xfId="372"/>
    <cellStyle name="Style 25 2" xfId="1746"/>
    <cellStyle name="Style 25 3" xfId="1341"/>
    <cellStyle name="Style 25 4" xfId="904"/>
    <cellStyle name="Style 26" xfId="373"/>
    <cellStyle name="Style 26 2" xfId="1747"/>
    <cellStyle name="Style 26 3" xfId="1342"/>
    <cellStyle name="Style 26 4" xfId="905"/>
    <cellStyle name="Style 27" xfId="374"/>
    <cellStyle name="Style 27 2" xfId="1748"/>
    <cellStyle name="Style 27 3" xfId="1343"/>
    <cellStyle name="Style 27 4" xfId="906"/>
    <cellStyle name="Style 28" xfId="375"/>
    <cellStyle name="Style 28 2" xfId="1749"/>
    <cellStyle name="Style 28 3" xfId="1344"/>
    <cellStyle name="Style 28 4" xfId="907"/>
    <cellStyle name="Style 29" xfId="376"/>
    <cellStyle name="Style 29 2" xfId="1750"/>
    <cellStyle name="Style 29 3" xfId="1345"/>
    <cellStyle name="Style 29 4" xfId="908"/>
    <cellStyle name="Style 3" xfId="377"/>
    <cellStyle name="Style 3 2" xfId="1751"/>
    <cellStyle name="Style 3 3" xfId="1346"/>
    <cellStyle name="Style 3 4" xfId="909"/>
    <cellStyle name="Style 30" xfId="378"/>
    <cellStyle name="Style 30 2" xfId="1752"/>
    <cellStyle name="Style 30 3" xfId="1347"/>
    <cellStyle name="Style 30 4" xfId="910"/>
    <cellStyle name="Style 31" xfId="379"/>
    <cellStyle name="Style 31 2" xfId="1753"/>
    <cellStyle name="Style 31 3" xfId="1348"/>
    <cellStyle name="Style 31 4" xfId="911"/>
    <cellStyle name="Style 32" xfId="380"/>
    <cellStyle name="Style 32 2" xfId="1754"/>
    <cellStyle name="Style 32 3" xfId="1349"/>
    <cellStyle name="Style 32 4" xfId="912"/>
    <cellStyle name="Style 33" xfId="381"/>
    <cellStyle name="Style 33 2" xfId="1755"/>
    <cellStyle name="Style 33 3" xfId="1350"/>
    <cellStyle name="Style 33 4" xfId="913"/>
    <cellStyle name="Style 34" xfId="382"/>
    <cellStyle name="Style 34 2" xfId="1756"/>
    <cellStyle name="Style 34 3" xfId="1351"/>
    <cellStyle name="Style 34 4" xfId="914"/>
    <cellStyle name="Style 35" xfId="383"/>
    <cellStyle name="Style 35 2" xfId="1757"/>
    <cellStyle name="Style 35 3" xfId="1352"/>
    <cellStyle name="Style 35 4" xfId="915"/>
    <cellStyle name="Style 36" xfId="384"/>
    <cellStyle name="Style 36 2" xfId="1758"/>
    <cellStyle name="Style 36 3" xfId="1353"/>
    <cellStyle name="Style 36 4" xfId="916"/>
    <cellStyle name="Style 37" xfId="385"/>
    <cellStyle name="Style 37 2" xfId="1759"/>
    <cellStyle name="Style 37 3" xfId="1354"/>
    <cellStyle name="Style 37 4" xfId="917"/>
    <cellStyle name="Style 38" xfId="386"/>
    <cellStyle name="Style 38 2" xfId="1760"/>
    <cellStyle name="Style 38 3" xfId="1355"/>
    <cellStyle name="Style 38 4" xfId="918"/>
    <cellStyle name="Style 39" xfId="387"/>
    <cellStyle name="Style 39 2" xfId="1761"/>
    <cellStyle name="Style 39 3" xfId="1356"/>
    <cellStyle name="Style 39 4" xfId="919"/>
    <cellStyle name="Style 4" xfId="388"/>
    <cellStyle name="Style 4 2" xfId="1762"/>
    <cellStyle name="Style 4 3" xfId="1357"/>
    <cellStyle name="Style 4 4" xfId="920"/>
    <cellStyle name="Style 40" xfId="389"/>
    <cellStyle name="Style 40 2" xfId="1763"/>
    <cellStyle name="Style 40 3" xfId="1358"/>
    <cellStyle name="Style 40 4" xfId="921"/>
    <cellStyle name="Style 41" xfId="390"/>
    <cellStyle name="Style 41 2" xfId="1764"/>
    <cellStyle name="Style 41 3" xfId="1359"/>
    <cellStyle name="Style 41 4" xfId="922"/>
    <cellStyle name="Style 42" xfId="391"/>
    <cellStyle name="Style 42 2" xfId="1765"/>
    <cellStyle name="Style 42 3" xfId="1360"/>
    <cellStyle name="Style 42 4" xfId="923"/>
    <cellStyle name="Style 43" xfId="392"/>
    <cellStyle name="Style 43 2" xfId="1766"/>
    <cellStyle name="Style 43 3" xfId="1361"/>
    <cellStyle name="Style 43 4" xfId="924"/>
    <cellStyle name="Style 44" xfId="393"/>
    <cellStyle name="Style 44 2" xfId="1767"/>
    <cellStyle name="Style 44 3" xfId="1362"/>
    <cellStyle name="Style 44 4" xfId="925"/>
    <cellStyle name="Style 45" xfId="394"/>
    <cellStyle name="Style 45 2" xfId="1768"/>
    <cellStyle name="Style 45 3" xfId="1363"/>
    <cellStyle name="Style 45 4" xfId="926"/>
    <cellStyle name="Style 46" xfId="395"/>
    <cellStyle name="Style 46 2" xfId="1769"/>
    <cellStyle name="Style 46 3" xfId="1364"/>
    <cellStyle name="Style 46 4" xfId="927"/>
    <cellStyle name="Style 47" xfId="396"/>
    <cellStyle name="Style 47 2" xfId="1770"/>
    <cellStyle name="Style 47 3" xfId="1365"/>
    <cellStyle name="Style 47 4" xfId="928"/>
    <cellStyle name="Style 48" xfId="397"/>
    <cellStyle name="Style 48 2" xfId="1771"/>
    <cellStyle name="Style 48 3" xfId="1366"/>
    <cellStyle name="Style 48 4" xfId="929"/>
    <cellStyle name="Style 49" xfId="398"/>
    <cellStyle name="Style 49 2" xfId="1772"/>
    <cellStyle name="Style 49 3" xfId="1367"/>
    <cellStyle name="Style 49 4" xfId="930"/>
    <cellStyle name="Style 5" xfId="399"/>
    <cellStyle name="Style 5 2" xfId="1773"/>
    <cellStyle name="Style 5 3" xfId="1368"/>
    <cellStyle name="Style 5 4" xfId="931"/>
    <cellStyle name="Style 50" xfId="400"/>
    <cellStyle name="Style 50 2" xfId="1774"/>
    <cellStyle name="Style 50 3" xfId="1369"/>
    <cellStyle name="Style 50 4" xfId="932"/>
    <cellStyle name="Style 51" xfId="401"/>
    <cellStyle name="Style 51 2" xfId="1775"/>
    <cellStyle name="Style 51 3" xfId="1370"/>
    <cellStyle name="Style 51 4" xfId="933"/>
    <cellStyle name="Style 52" xfId="402"/>
    <cellStyle name="Style 52 2" xfId="1776"/>
    <cellStyle name="Style 52 3" xfId="1371"/>
    <cellStyle name="Style 52 4" xfId="934"/>
    <cellStyle name="Style 53" xfId="403"/>
    <cellStyle name="Style 53 2" xfId="1777"/>
    <cellStyle name="Style 53 3" xfId="1372"/>
    <cellStyle name="Style 53 4" xfId="935"/>
    <cellStyle name="Style 54" xfId="404"/>
    <cellStyle name="Style 54 2" xfId="1778"/>
    <cellStyle name="Style 54 3" xfId="1373"/>
    <cellStyle name="Style 54 4" xfId="936"/>
    <cellStyle name="Style 55" xfId="405"/>
    <cellStyle name="Style 55 2" xfId="1779"/>
    <cellStyle name="Style 55 3" xfId="1374"/>
    <cellStyle name="Style 55 4" xfId="937"/>
    <cellStyle name="Style 56" xfId="406"/>
    <cellStyle name="Style 56 2" xfId="1780"/>
    <cellStyle name="Style 56 3" xfId="1375"/>
    <cellStyle name="Style 56 4" xfId="938"/>
    <cellStyle name="Style 57" xfId="407"/>
    <cellStyle name="Style 57 2" xfId="1781"/>
    <cellStyle name="Style 57 3" xfId="1376"/>
    <cellStyle name="Style 57 4" xfId="939"/>
    <cellStyle name="Style 58" xfId="408"/>
    <cellStyle name="Style 58 2" xfId="1782"/>
    <cellStyle name="Style 58 3" xfId="1377"/>
    <cellStyle name="Style 58 4" xfId="940"/>
    <cellStyle name="Style 59" xfId="409"/>
    <cellStyle name="Style 59 2" xfId="1783"/>
    <cellStyle name="Style 59 3" xfId="1378"/>
    <cellStyle name="Style 59 4" xfId="941"/>
    <cellStyle name="Style 6" xfId="410"/>
    <cellStyle name="Style 6 2" xfId="1784"/>
    <cellStyle name="Style 6 3" xfId="1379"/>
    <cellStyle name="Style 6 4" xfId="942"/>
    <cellStyle name="Style 60" xfId="411"/>
    <cellStyle name="Style 60 2" xfId="1785"/>
    <cellStyle name="Style 60 3" xfId="1380"/>
    <cellStyle name="Style 60 4" xfId="943"/>
    <cellStyle name="Style 61" xfId="412"/>
    <cellStyle name="Style 61 2" xfId="1786"/>
    <cellStyle name="Style 61 3" xfId="1381"/>
    <cellStyle name="Style 61 4" xfId="944"/>
    <cellStyle name="Style 62" xfId="413"/>
    <cellStyle name="Style 62 2" xfId="1787"/>
    <cellStyle name="Style 62 3" xfId="1382"/>
    <cellStyle name="Style 62 4" xfId="945"/>
    <cellStyle name="Style 63" xfId="414"/>
    <cellStyle name="Style 63 2" xfId="1788"/>
    <cellStyle name="Style 63 3" xfId="1383"/>
    <cellStyle name="Style 63 4" xfId="946"/>
    <cellStyle name="Style 64" xfId="415"/>
    <cellStyle name="Style 64 2" xfId="1789"/>
    <cellStyle name="Style 64 3" xfId="1384"/>
    <cellStyle name="Style 64 4" xfId="947"/>
    <cellStyle name="Style 65" xfId="416"/>
    <cellStyle name="Style 65 2" xfId="1790"/>
    <cellStyle name="Style 65 3" xfId="1385"/>
    <cellStyle name="Style 65 4" xfId="948"/>
    <cellStyle name="Style 66" xfId="417"/>
    <cellStyle name="Style 66 2" xfId="1791"/>
    <cellStyle name="Style 66 3" xfId="1386"/>
    <cellStyle name="Style 66 4" xfId="949"/>
    <cellStyle name="Style 67" xfId="418"/>
    <cellStyle name="Style 67 2" xfId="1792"/>
    <cellStyle name="Style 67 3" xfId="1387"/>
    <cellStyle name="Style 67 4" xfId="950"/>
    <cellStyle name="Style 68" xfId="419"/>
    <cellStyle name="Style 68 2" xfId="1793"/>
    <cellStyle name="Style 68 3" xfId="1388"/>
    <cellStyle name="Style 68 4" xfId="951"/>
    <cellStyle name="Style 69" xfId="420"/>
    <cellStyle name="Style 69 2" xfId="1794"/>
    <cellStyle name="Style 69 3" xfId="1389"/>
    <cellStyle name="Style 69 4" xfId="952"/>
    <cellStyle name="Style 7" xfId="421"/>
    <cellStyle name="Style 7 2" xfId="1795"/>
    <cellStyle name="Style 7 3" xfId="1390"/>
    <cellStyle name="Style 7 4" xfId="953"/>
    <cellStyle name="Style 70" xfId="954"/>
    <cellStyle name="Style 71" xfId="955"/>
    <cellStyle name="Style 72" xfId="956"/>
    <cellStyle name="Style 73" xfId="957"/>
    <cellStyle name="Style 74" xfId="958"/>
    <cellStyle name="Style 75" xfId="959"/>
    <cellStyle name="Style 76" xfId="960"/>
    <cellStyle name="Style 77" xfId="961"/>
    <cellStyle name="Style 78" xfId="962"/>
    <cellStyle name="Style 79" xfId="963"/>
    <cellStyle name="Style 8" xfId="422"/>
    <cellStyle name="Style 8 2" xfId="1796"/>
    <cellStyle name="Style 8 3" xfId="1391"/>
    <cellStyle name="Style 8 4" xfId="964"/>
    <cellStyle name="Style 80" xfId="965"/>
    <cellStyle name="Style 81" xfId="966"/>
    <cellStyle name="Style 82" xfId="967"/>
    <cellStyle name="Style 83" xfId="968"/>
    <cellStyle name="Style 84" xfId="969"/>
    <cellStyle name="Style 85" xfId="970"/>
    <cellStyle name="Style 86" xfId="971"/>
    <cellStyle name="Style 87" xfId="972"/>
    <cellStyle name="Style 88" xfId="973"/>
    <cellStyle name="Style 89" xfId="974"/>
    <cellStyle name="Style 9" xfId="423"/>
    <cellStyle name="Style 9 2" xfId="1797"/>
    <cellStyle name="Style 9 3" xfId="1392"/>
    <cellStyle name="Style 9 4" xfId="975"/>
    <cellStyle name="Style 90" xfId="976"/>
    <cellStyle name="Style 91" xfId="977"/>
    <cellStyle name="Style 92" xfId="978"/>
    <cellStyle name="Style 93" xfId="979"/>
    <cellStyle name="Style 94" xfId="980"/>
    <cellStyle name="Style 95" xfId="981"/>
    <cellStyle name="Style 96" xfId="982"/>
    <cellStyle name="Style 97" xfId="983"/>
    <cellStyle name="Style 98" xfId="984"/>
    <cellStyle name="Style 99" xfId="985"/>
    <cellStyle name="subhead" xfId="424"/>
    <cellStyle name="subhead 2" xfId="1799"/>
    <cellStyle name="subhead 3" xfId="1393"/>
    <cellStyle name="subhead 4" xfId="986"/>
    <cellStyle name="T" xfId="425"/>
    <cellStyle name="T 2" xfId="1800"/>
    <cellStyle name="T 2 2" xfId="1869"/>
    <cellStyle name="T 3" xfId="1394"/>
    <cellStyle name="T 3 2" xfId="1860"/>
    <cellStyle name="T 4" xfId="987"/>
    <cellStyle name="T 5" xfId="1847"/>
    <cellStyle name="T_BC T04 - P KTTH. 2011" xfId="988"/>
    <cellStyle name="T_BC T04 - P KTTH. 2011 2" xfId="1848"/>
    <cellStyle name="T_Book1" xfId="989"/>
    <cellStyle name="T_Book1 2" xfId="1849"/>
    <cellStyle name="th" xfId="426"/>
    <cellStyle name="th 2" xfId="1802"/>
    <cellStyle name="th 2 2" xfId="1870"/>
    <cellStyle name="th 3" xfId="1395"/>
    <cellStyle name="th 3 2" xfId="1861"/>
    <cellStyle name="th 4" xfId="990"/>
    <cellStyle name="th 5" xfId="1850"/>
    <cellStyle name="Title" xfId="427" builtinId="15" customBuiltin="1"/>
    <cellStyle name="Title 2" xfId="1803"/>
    <cellStyle name="Title 3" xfId="1396"/>
    <cellStyle name="Title 4" xfId="991"/>
    <cellStyle name="Total" xfId="428" builtinId="25" customBuiltin="1"/>
    <cellStyle name="Total 2" xfId="1804"/>
    <cellStyle name="Total 3" xfId="1397"/>
    <cellStyle name="Total 4" xfId="992"/>
    <cellStyle name="viet" xfId="429"/>
    <cellStyle name="viet 2" xfId="1805"/>
    <cellStyle name="viet 3" xfId="1398"/>
    <cellStyle name="viet 4" xfId="993"/>
    <cellStyle name="viet2" xfId="430"/>
    <cellStyle name="viet2 2" xfId="1806"/>
    <cellStyle name="viet2 2 2" xfId="1871"/>
    <cellStyle name="viet2 3" xfId="1399"/>
    <cellStyle name="viet2 3 2" xfId="1862"/>
    <cellStyle name="viet2 4" xfId="994"/>
    <cellStyle name="viet2 5" xfId="1851"/>
    <cellStyle name="VN new romanNormal" xfId="431"/>
    <cellStyle name="VN new romanNormal 2" xfId="482"/>
    <cellStyle name="VN new romanNormal 2 2" xfId="1807"/>
    <cellStyle name="VN new romanNormal 3" xfId="1400"/>
    <cellStyle name="VN new romanNormal 4" xfId="1827"/>
    <cellStyle name="VN new romanNormal 5" xfId="995"/>
    <cellStyle name="VN time new roman" xfId="432"/>
    <cellStyle name="VN time new roman 2" xfId="483"/>
    <cellStyle name="VN time new roman 2 2" xfId="1808"/>
    <cellStyle name="VN time new roman 3" xfId="1401"/>
    <cellStyle name="VN time new roman 4" xfId="1828"/>
    <cellStyle name="VN time new roman 5" xfId="996"/>
    <cellStyle name="vnhead1" xfId="433"/>
    <cellStyle name="vnhead1 2" xfId="1809"/>
    <cellStyle name="vnhead1 2 2" xfId="1872"/>
    <cellStyle name="vnhead1 3" xfId="1402"/>
    <cellStyle name="vnhead1 3 2" xfId="1863"/>
    <cellStyle name="vnhead1 4" xfId="997"/>
    <cellStyle name="vnhead1 5" xfId="1852"/>
    <cellStyle name="vnhead3" xfId="434"/>
    <cellStyle name="vnhead3 2" xfId="1810"/>
    <cellStyle name="vnhead3 2 2" xfId="1873"/>
    <cellStyle name="vnhead3 3" xfId="1403"/>
    <cellStyle name="vnhead3 3 2" xfId="1864"/>
    <cellStyle name="vnhead3 4" xfId="998"/>
    <cellStyle name="vnhead3 5" xfId="1853"/>
    <cellStyle name="vntxt1" xfId="435"/>
    <cellStyle name="vntxt1 2" xfId="1811"/>
    <cellStyle name="vntxt1 3" xfId="1404"/>
    <cellStyle name="vntxt1 4" xfId="999"/>
    <cellStyle name="vntxt2" xfId="436"/>
    <cellStyle name="vntxt2 2" xfId="1812"/>
    <cellStyle name="vntxt2 3" xfId="1405"/>
    <cellStyle name="vntxt2 4" xfId="1000"/>
    <cellStyle name="Währung [0]_UXO VII" xfId="437"/>
    <cellStyle name="Währung_UXO VII" xfId="438"/>
    <cellStyle name="Warning Text" xfId="439" builtinId="11" customBuiltin="1"/>
    <cellStyle name="Warning Text 2" xfId="486"/>
    <cellStyle name="Warning Text 2 2" xfId="1813"/>
    <cellStyle name="Warning Text 3" xfId="1406"/>
    <cellStyle name="Warning Text 4" xfId="1001"/>
    <cellStyle name="เครื่องหมายสกุลเงิน [0]_FTC_OFFER" xfId="440"/>
    <cellStyle name="เครื่องหมายสกุลเงิน_FTC_OFFER" xfId="441"/>
    <cellStyle name="ปกติ_FTC_OFFER" xfId="442"/>
    <cellStyle name=" [0.00]_ Att. 1- Cover" xfId="443"/>
    <cellStyle name="_ Att. 1- Cover" xfId="444"/>
    <cellStyle name="?_ Att. 1- Cover" xfId="445"/>
    <cellStyle name="똿뗦먛귟 [0.00]_PRODUCT DETAIL Q1" xfId="446"/>
    <cellStyle name="똿뗦먛귟_PRODUCT DETAIL Q1" xfId="447"/>
    <cellStyle name="믅됞 [0.00]_PRODUCT DETAIL Q1" xfId="448"/>
    <cellStyle name="믅됞_PRODUCT DETAIL Q1" xfId="449"/>
    <cellStyle name="백분율_95" xfId="450"/>
    <cellStyle name="뷭?_BOOKSHIP" xfId="451"/>
    <cellStyle name="콤마 [0]_ 비목별 월별기술 " xfId="452"/>
    <cellStyle name="콤마_ 비목별 월별기술 " xfId="453"/>
    <cellStyle name="통화 [0]_1202" xfId="454"/>
    <cellStyle name="통화_1202" xfId="455"/>
    <cellStyle name="표준_(정보부문)월별인원계획" xfId="456"/>
    <cellStyle name="一般_00Q3902REV.1" xfId="457"/>
    <cellStyle name="千分位[0]_00Q3902REV.1" xfId="458"/>
    <cellStyle name="千分位_00Q3902REV.1" xfId="459"/>
    <cellStyle name="桁区切り [0.00]_List-dwg瑩畳䵜楡" xfId="460"/>
    <cellStyle name="桁区切り_List-dwgist-" xfId="461"/>
    <cellStyle name="標準_List-dwgis" xfId="462"/>
    <cellStyle name="貨幣 [0]_00Q3902REV.1" xfId="463"/>
    <cellStyle name="貨幣[0]_BRE" xfId="464"/>
    <cellStyle name="貨幣_00Q3902REV.1" xfId="465"/>
    <cellStyle name="通貨 [0.00]_List-dwgwg" xfId="466"/>
    <cellStyle name="通貨_List-dwgis" xfId="467"/>
  </cellStyles>
  <dxfs count="0"/>
  <tableStyles count="0" defaultTableStyle="TableStyleMedium9" defaultPivotStyle="PivotStyleLight16"/>
  <colors>
    <mruColors>
      <color rgb="FFCC00CC"/>
      <color rgb="FF99CCFF"/>
      <color rgb="FFFFFF99"/>
      <color rgb="FFFFFFCC"/>
      <color rgb="FFCCECFF"/>
      <color rgb="FFCCFFFF"/>
      <color rgb="FF99FF99"/>
      <color rgb="FF3399FF"/>
      <color rgb="FFCCFFCC"/>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Calibri"/>
                <a:ea typeface="Calibri"/>
                <a:cs typeface="Calibri"/>
              </a:defRPr>
            </a:pPr>
            <a:r>
              <a:rPr lang="en-US"/>
              <a:t>MỨC ĐỘ TĂNG GIẢM KIM NGẠCH XNK CTY QUA CÁC THÁNG NĂM 2011</a:t>
            </a:r>
          </a:p>
        </c:rich>
      </c:tx>
      <c:layout>
        <c:manualLayout>
          <c:xMode val="edge"/>
          <c:yMode val="edge"/>
          <c:x val="0.15058990576997591"/>
          <c:y val="9.2163880584445676E-3"/>
        </c:manualLayout>
      </c:layout>
      <c:overlay val="0"/>
      <c:spPr>
        <a:noFill/>
        <a:ln w="25400">
          <a:noFill/>
        </a:ln>
      </c:spPr>
    </c:title>
    <c:autoTitleDeleted val="0"/>
    <c:plotArea>
      <c:layout>
        <c:manualLayout>
          <c:layoutTarget val="inner"/>
          <c:xMode val="edge"/>
          <c:yMode val="edge"/>
          <c:x val="4.4077194275668093E-2"/>
          <c:y val="0.13364085370655807"/>
          <c:w val="0.76584125053982532"/>
          <c:h val="0.72350393213553565"/>
        </c:manualLayout>
      </c:layout>
      <c:lineChart>
        <c:grouping val="standard"/>
        <c:varyColors val="0"/>
        <c:ser>
          <c:idx val="0"/>
          <c:order val="0"/>
          <c:tx>
            <c:strRef>
              <c:f>'Bao cao'!$W$135</c:f>
              <c:strCache>
                <c:ptCount val="1"/>
                <c:pt idx="0">
                  <c:v>KN XK</c:v>
                </c:pt>
              </c:strCache>
            </c:strRef>
          </c:tx>
          <c:dLbls>
            <c:dLbl>
              <c:idx val="2"/>
              <c:layout>
                <c:manualLayout>
                  <c:x val="-1.0405525642986824E-2"/>
                  <c:y val="6.5441140312441096E-2"/>
                </c:manualLayout>
              </c:layout>
              <c:dLblPos val="r"/>
              <c:showLegendKey val="0"/>
              <c:showVal val="1"/>
              <c:showCatName val="0"/>
              <c:showSerName val="0"/>
              <c:showPercent val="0"/>
              <c:showBubbleSize val="0"/>
              <c:extLst>
                <c:ext xmlns:c15="http://schemas.microsoft.com/office/drawing/2012/chart" uri="{CE6537A1-D6FC-4f65-9D91-7224C49458BB}"/>
              </c:extLst>
            </c:dLbl>
            <c:dLbl>
              <c:idx val="3"/>
              <c:layout>
                <c:manualLayout>
                  <c:x val="-2.5005993231394241E-2"/>
                  <c:y val="0.10033397454879728"/>
                </c:manualLayout>
              </c:layout>
              <c:dLblPos val="r"/>
              <c:showLegendKey val="0"/>
              <c:showVal val="1"/>
              <c:showCatName val="0"/>
              <c:showSerName val="0"/>
              <c:showPercent val="0"/>
              <c:showBubbleSize val="0"/>
              <c:extLst>
                <c:ext xmlns:c15="http://schemas.microsoft.com/office/drawing/2012/chart" uri="{CE6537A1-D6FC-4f65-9D91-7224C49458BB}"/>
              </c:extLst>
            </c:dLbl>
            <c:dLbl>
              <c:idx val="4"/>
              <c:layout>
                <c:manualLayout>
                  <c:x val="-2.9964719182024011E-2"/>
                  <c:y val="8.423462405050175E-2"/>
                </c:manualLayout>
              </c:layout>
              <c:dLblPos val="r"/>
              <c:showLegendKey val="0"/>
              <c:showVal val="1"/>
              <c:showCatName val="0"/>
              <c:showSerName val="0"/>
              <c:showPercent val="0"/>
              <c:showBubbleSize val="0"/>
              <c:extLst>
                <c:ext xmlns:c15="http://schemas.microsoft.com/office/drawing/2012/chart" uri="{CE6537A1-D6FC-4f65-9D91-7224C49458BB}"/>
              </c:extLst>
            </c:dLbl>
            <c:dLbl>
              <c:idx val="5"/>
              <c:layout>
                <c:manualLayout>
                  <c:x val="-2.3904146563736742E-2"/>
                  <c:y val="9.9853488514703548E-2"/>
                </c:manualLayout>
              </c:layout>
              <c:dLblPos val="r"/>
              <c:showLegendKey val="0"/>
              <c:showVal val="1"/>
              <c:showCatName val="0"/>
              <c:showSerName val="0"/>
              <c:showPercent val="0"/>
              <c:showBubbleSize val="0"/>
              <c:extLst>
                <c:ext xmlns:c15="http://schemas.microsoft.com/office/drawing/2012/chart" uri="{CE6537A1-D6FC-4f65-9D91-7224C49458BB}"/>
              </c:extLst>
            </c:dLbl>
            <c:dLbl>
              <c:idx val="6"/>
              <c:layout>
                <c:manualLayout>
                  <c:x val="-2.8862872514366852E-2"/>
                  <c:y val="8.9116828304985227E-2"/>
                </c:manualLayout>
              </c:layout>
              <c:dLblPos val="r"/>
              <c:showLegendKey val="0"/>
              <c:showVal val="1"/>
              <c:showCatName val="0"/>
              <c:showSerName val="0"/>
              <c:showPercent val="0"/>
              <c:showBubbleSize val="0"/>
              <c:extLst>
                <c:ext xmlns:c15="http://schemas.microsoft.com/office/drawing/2012/chart" uri="{CE6537A1-D6FC-4f65-9D91-7224C49458BB}"/>
              </c:extLst>
            </c:dLbl>
            <c:dLbl>
              <c:idx val="7"/>
              <c:layout>
                <c:manualLayout>
                  <c:x val="-2.2802155286056412E-2"/>
                  <c:y val="9.6280209395905481E-2"/>
                </c:manualLayout>
              </c:layout>
              <c:dLblPos val="r"/>
              <c:showLegendKey val="0"/>
              <c:showVal val="1"/>
              <c:showCatName val="0"/>
              <c:showSerName val="0"/>
              <c:showPercent val="0"/>
              <c:showBubbleSize val="0"/>
              <c:extLst>
                <c:ext xmlns:c15="http://schemas.microsoft.com/office/drawing/2012/chart" uri="{CE6537A1-D6FC-4f65-9D91-7224C49458BB}"/>
              </c:extLst>
            </c:dLbl>
            <c:dLbl>
              <c:idx val="8"/>
              <c:layout>
                <c:manualLayout>
                  <c:x val="-0.21995278133253662"/>
                  <c:y val="2.6738037730922402E-2"/>
                </c:manualLayout>
              </c:layout>
              <c:dLblPos val="r"/>
              <c:showLegendKey val="0"/>
              <c:showVal val="1"/>
              <c:showCatName val="0"/>
              <c:showSerName val="0"/>
              <c:showPercent val="0"/>
              <c:showBubbleSize val="0"/>
              <c:extLst>
                <c:ext xmlns:c15="http://schemas.microsoft.com/office/drawing/2012/chart" uri="{CE6537A1-D6FC-4f65-9D91-7224C49458BB}"/>
              </c:extLst>
            </c:dLbl>
            <c:spPr>
              <a:noFill/>
              <a:ln w="25400">
                <a:noFill/>
              </a:ln>
            </c:spPr>
            <c:txPr>
              <a:bodyPr/>
              <a:lstStyle/>
              <a:p>
                <a:pPr>
                  <a:defRPr sz="1000" b="0" i="0" u="none" strike="noStrike" baseline="0">
                    <a:solidFill>
                      <a:srgbClr val="000000"/>
                    </a:solidFill>
                    <a:latin typeface="Calibri"/>
                    <a:ea typeface="Calibri"/>
                    <a:cs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'Bao cao'!$X$135:$AH$135</c:f>
            </c:numRef>
          </c:val>
          <c:smooth val="0"/>
          <c:extLst>
            <c:ext xmlns:c15="http://schemas.microsoft.com/office/drawing/2012/chart" uri="{02D57815-91ED-43cb-92C2-25804820EDAC}">
              <c15:filteredCategoryTitle>
                <c15:cat>
                  <c:numRef>
                    <c:extLst>
                      <c:ext uri="{02D57815-91ED-43cb-92C2-25804820EDAC}">
                        <c15:formulaRef>
                          <c15:sqref>'Bao cao'!$V$109:$AF$109</c15:sqref>
                        </c15:formulaRef>
                      </c:ext>
                    </c:extLst>
                    <c:numCache>
                      <c:formatCode>_(* #,##0.00_);_(* \(#,##0.00\);_(* "-"??_);_(@_)</c:formatCode>
                      <c:ptCount val="11"/>
                      <c:pt idx="0" formatCode="_(* #,##0_);_(* \(#,##0\);_(* &quot;-&quot;??_);_(@_)">
                        <c:v>1484.74</c:v>
                      </c:pt>
                      <c:pt idx="1">
                        <c:v>0.89628985717217813</c:v>
                      </c:pt>
                      <c:pt idx="2" formatCode="_(* #,##0_);_(* \(#,##0\);_(* &quot;-&quot;??_);_(@_)">
                        <c:v>10986.996999999999</c:v>
                      </c:pt>
                      <c:pt idx="3">
                        <c:v>0.43947987999999999</c:v>
                      </c:pt>
                    </c:numCache>
                  </c:numRef>
                </c15:cat>
              </c15:filteredCategoryTitle>
            </c:ext>
          </c:extLst>
        </c:ser>
        <c:ser>
          <c:idx val="1"/>
          <c:order val="1"/>
          <c:tx>
            <c:strRef>
              <c:f>'Bao cao'!$W$136</c:f>
              <c:strCache>
                <c:ptCount val="1"/>
                <c:pt idx="0">
                  <c:v>KN NK</c:v>
                </c:pt>
              </c:strCache>
            </c:strRef>
          </c:tx>
          <c:dLbls>
            <c:dLbl>
              <c:idx val="0"/>
              <c:layout>
                <c:manualLayout>
                  <c:x val="-3.242898383954695E-3"/>
                  <c:y val="-5.5239484175861504E-2"/>
                </c:manualLayout>
              </c:layout>
              <c:dLblPos val="r"/>
              <c:showLegendKey val="0"/>
              <c:showVal val="1"/>
              <c:showCatName val="0"/>
              <c:showSerName val="0"/>
              <c:showPercent val="0"/>
              <c:showBubbleSize val="0"/>
              <c:extLst>
                <c:ext xmlns:c15="http://schemas.microsoft.com/office/drawing/2012/chart" uri="{CE6537A1-D6FC-4f65-9D91-7224C49458BB}"/>
              </c:extLst>
            </c:dLbl>
            <c:dLbl>
              <c:idx val="1"/>
              <c:layout>
                <c:manualLayout>
                  <c:x val="-1.0956448976813735E-2"/>
                  <c:y val="-6.3215995162622315E-2"/>
                </c:manualLayout>
              </c:layout>
              <c:dLblPos val="r"/>
              <c:showLegendKey val="0"/>
              <c:showVal val="1"/>
              <c:showCatName val="0"/>
              <c:showSerName val="0"/>
              <c:showPercent val="0"/>
              <c:showBubbleSize val="0"/>
              <c:extLst>
                <c:ext xmlns:c15="http://schemas.microsoft.com/office/drawing/2012/chart" uri="{CE6537A1-D6FC-4f65-9D91-7224C49458BB}"/>
              </c:extLst>
            </c:dLbl>
            <c:dLbl>
              <c:idx val="2"/>
              <c:layout>
                <c:manualLayout>
                  <c:x val="-1.1782937964099582E-2"/>
                  <c:y val="-4.9808732148255132E-2"/>
                </c:manualLayout>
              </c:layout>
              <c:dLblPos val="r"/>
              <c:showLegendKey val="0"/>
              <c:showVal val="1"/>
              <c:showCatName val="0"/>
              <c:showSerName val="0"/>
              <c:showPercent val="0"/>
              <c:showBubbleSize val="0"/>
              <c:extLst>
                <c:ext xmlns:c15="http://schemas.microsoft.com/office/drawing/2012/chart" uri="{CE6537A1-D6FC-4f65-9D91-7224C49458BB}"/>
              </c:extLst>
            </c:dLbl>
            <c:dLbl>
              <c:idx val="3"/>
              <c:layout>
                <c:manualLayout>
                  <c:x val="-8.4770453780187768E-3"/>
                  <c:y val="-4.2660843362406858E-2"/>
                </c:manualLayout>
              </c:layout>
              <c:dLblPos val="r"/>
              <c:showLegendKey val="0"/>
              <c:showVal val="1"/>
              <c:showCatName val="0"/>
              <c:showSerName val="0"/>
              <c:showPercent val="0"/>
              <c:showBubbleSize val="0"/>
              <c:extLst>
                <c:ext xmlns:c15="http://schemas.microsoft.com/office/drawing/2012/chart" uri="{CE6537A1-D6FC-4f65-9D91-7224C49458BB}"/>
              </c:extLst>
            </c:dLbl>
            <c:dLbl>
              <c:idx val="4"/>
              <c:layout>
                <c:manualLayout>
                  <c:x val="-1.2058359007533824E-2"/>
                  <c:y val="-6.2878779250095412E-2"/>
                </c:manualLayout>
              </c:layout>
              <c:dLblPos val="r"/>
              <c:showLegendKey val="0"/>
              <c:showVal val="1"/>
              <c:showCatName val="0"/>
              <c:showSerName val="0"/>
              <c:showPercent val="0"/>
              <c:showBubbleSize val="0"/>
              <c:extLst>
                <c:ext xmlns:c15="http://schemas.microsoft.com/office/drawing/2012/chart" uri="{CE6537A1-D6FC-4f65-9D91-7224C49458BB}"/>
              </c:extLst>
            </c:dLbl>
            <c:dLbl>
              <c:idx val="5"/>
              <c:layout>
                <c:manualLayout>
                  <c:x val="-1.013002335259044E-2"/>
                  <c:y val="-7.8593026966562729E-2"/>
                </c:manualLayout>
              </c:layout>
              <c:dLblPos val="r"/>
              <c:showLegendKey val="0"/>
              <c:showVal val="1"/>
              <c:showCatName val="0"/>
              <c:showSerName val="0"/>
              <c:showPercent val="0"/>
              <c:showBubbleSize val="0"/>
              <c:extLst>
                <c:ext xmlns:c15="http://schemas.microsoft.com/office/drawing/2012/chart" uri="{CE6537A1-D6FC-4f65-9D91-7224C49458BB}"/>
              </c:extLst>
            </c:dLbl>
            <c:dLbl>
              <c:idx val="6"/>
              <c:layout>
                <c:manualLayout>
                  <c:x val="-6.8242753765324375E-3"/>
                  <c:y val="-5.9475203550933532E-2"/>
                </c:manualLayout>
              </c:layout>
              <c:dLblPos val="r"/>
              <c:showLegendKey val="0"/>
              <c:showVal val="1"/>
              <c:showCatName val="0"/>
              <c:showSerName val="0"/>
              <c:showPercent val="0"/>
              <c:showBubbleSize val="0"/>
              <c:extLst>
                <c:ext xmlns:c15="http://schemas.microsoft.com/office/drawing/2012/chart" uri="{CE6537A1-D6FC-4f65-9D91-7224C49458BB}"/>
              </c:extLst>
            </c:dLbl>
            <c:dLbl>
              <c:idx val="7"/>
              <c:layout>
                <c:manualLayout>
                  <c:x val="-1.0405444396024624E-2"/>
                  <c:y val="-8.2376856973287726E-2"/>
                </c:manualLayout>
              </c:layout>
              <c:dLblPos val="r"/>
              <c:showLegendKey val="0"/>
              <c:showVal val="1"/>
              <c:showCatName val="0"/>
              <c:showSerName val="0"/>
              <c:showPercent val="0"/>
              <c:showBubbleSize val="0"/>
              <c:extLst>
                <c:ext xmlns:c15="http://schemas.microsoft.com/office/drawing/2012/chart" uri="{CE6537A1-D6FC-4f65-9D91-7224C49458BB}"/>
              </c:extLst>
            </c:dLbl>
            <c:spPr>
              <a:noFill/>
              <a:ln w="25400">
                <a:noFill/>
              </a:ln>
            </c:spPr>
            <c:txPr>
              <a:bodyPr/>
              <a:lstStyle/>
              <a:p>
                <a:pPr>
                  <a:defRPr sz="1000" b="0" i="0" u="none" strike="noStrike" baseline="0">
                    <a:solidFill>
                      <a:srgbClr val="000000"/>
                    </a:solidFill>
                    <a:latin typeface="Calibri"/>
                    <a:ea typeface="Calibri"/>
                    <a:cs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'Bao cao'!$X$136:$AH$136</c:f>
            </c:numRef>
          </c:val>
          <c:smooth val="0"/>
          <c:extLst>
            <c:ext xmlns:c15="http://schemas.microsoft.com/office/drawing/2012/chart" uri="{02D57815-91ED-43cb-92C2-25804820EDAC}">
              <c15:filteredCategoryTitle>
                <c15:cat>
                  <c:numRef>
                    <c:extLst>
                      <c:ext uri="{02D57815-91ED-43cb-92C2-25804820EDAC}">
                        <c15:formulaRef>
                          <c15:sqref>'Bao cao'!$V$109:$AF$109</c15:sqref>
                        </c15:formulaRef>
                      </c:ext>
                    </c:extLst>
                    <c:numCache>
                      <c:formatCode>_(* #,##0.00_);_(* \(#,##0.00\);_(* "-"??_);_(@_)</c:formatCode>
                      <c:ptCount val="11"/>
                      <c:pt idx="0" formatCode="_(* #,##0_);_(* \(#,##0\);_(* &quot;-&quot;??_);_(@_)">
                        <c:v>1484.74</c:v>
                      </c:pt>
                      <c:pt idx="1">
                        <c:v>0.89628985717217813</c:v>
                      </c:pt>
                      <c:pt idx="2" formatCode="_(* #,##0_);_(* \(#,##0\);_(* &quot;-&quot;??_);_(@_)">
                        <c:v>10986.996999999999</c:v>
                      </c:pt>
                      <c:pt idx="3">
                        <c:v>0.43947987999999999</c:v>
                      </c:pt>
                    </c:numCache>
                  </c:numRef>
                </c15:cat>
              </c15:filteredCategoryTitle>
            </c:ext>
          </c:extLst>
        </c:ser>
        <c:ser>
          <c:idx val="2"/>
          <c:order val="2"/>
          <c:tx>
            <c:strRef>
              <c:f>'Bao cao'!$W$137</c:f>
              <c:strCache>
                <c:ptCount val="1"/>
                <c:pt idx="0">
                  <c:v>Tổng KN XNK</c:v>
                </c:pt>
              </c:strCache>
            </c:strRef>
          </c:tx>
          <c:dLbls>
            <c:dLbl>
              <c:idx val="0"/>
              <c:layout>
                <c:manualLayout>
                  <c:x val="-2.9413732485135388E-2"/>
                  <c:y val="-7.2451277632184327E-2"/>
                </c:manualLayout>
              </c:layout>
              <c:dLblPos val="r"/>
              <c:showLegendKey val="0"/>
              <c:showVal val="1"/>
              <c:showCatName val="0"/>
              <c:showSerName val="0"/>
              <c:showPercent val="0"/>
              <c:showBubbleSize val="0"/>
              <c:extLst>
                <c:ext xmlns:c15="http://schemas.microsoft.com/office/drawing/2012/chart" uri="{CE6537A1-D6FC-4f65-9D91-7224C49458BB}"/>
              </c:extLst>
            </c:dLbl>
            <c:dLbl>
              <c:idx val="1"/>
              <c:layout>
                <c:manualLayout>
                  <c:x val="-2.8862809151303886E-2"/>
                  <c:y val="-8.4137961819131593E-2"/>
                </c:manualLayout>
              </c:layout>
              <c:dLblPos val="r"/>
              <c:showLegendKey val="0"/>
              <c:showVal val="1"/>
              <c:showCatName val="0"/>
              <c:showSerName val="0"/>
              <c:showPercent val="0"/>
              <c:showBubbleSize val="0"/>
              <c:extLst>
                <c:ext xmlns:c15="http://schemas.microsoft.com/office/drawing/2012/chart" uri="{CE6537A1-D6FC-4f65-9D91-7224C49458BB}"/>
              </c:extLst>
            </c:dLbl>
            <c:dLbl>
              <c:idx val="2"/>
              <c:layout>
                <c:manualLayout>
                  <c:x val="-1.1940298634123521E-2"/>
                  <c:y val="3.0859107968917083E-3"/>
                </c:manualLayout>
              </c:layout>
              <c:dLblPos val="r"/>
              <c:showLegendKey val="0"/>
              <c:showVal val="1"/>
              <c:showCatName val="0"/>
              <c:showSerName val="0"/>
              <c:showPercent val="0"/>
              <c:showBubbleSize val="0"/>
              <c:extLst>
                <c:ext xmlns:c15="http://schemas.microsoft.com/office/drawing/2012/chart" uri="{CE6537A1-D6FC-4f65-9D91-7224C49458BB}"/>
              </c:extLst>
            </c:dLbl>
            <c:dLbl>
              <c:idx val="3"/>
              <c:layout>
                <c:manualLayout>
                  <c:x val="-2.3628580910279549E-2"/>
                  <c:y val="-7.4945258499405185E-2"/>
                </c:manualLayout>
              </c:layout>
              <c:dLblPos val="r"/>
              <c:showLegendKey val="0"/>
              <c:showVal val="1"/>
              <c:showCatName val="0"/>
              <c:showSerName val="0"/>
              <c:showPercent val="0"/>
              <c:showBubbleSize val="0"/>
              <c:extLst>
                <c:ext xmlns:c15="http://schemas.microsoft.com/office/drawing/2012/chart" uri="{CE6537A1-D6FC-4f65-9D91-7224C49458BB}"/>
              </c:extLst>
            </c:dLbl>
            <c:dLbl>
              <c:idx val="4"/>
              <c:layout>
                <c:manualLayout>
                  <c:x val="-2.9964719182024011E-2"/>
                  <c:y val="-7.9004891594297494E-2"/>
                </c:manualLayout>
              </c:layout>
              <c:dLblPos val="r"/>
              <c:showLegendKey val="0"/>
              <c:showVal val="1"/>
              <c:showCatName val="0"/>
              <c:showSerName val="0"/>
              <c:showPercent val="0"/>
              <c:showBubbleSize val="0"/>
              <c:extLst>
                <c:ext xmlns:c15="http://schemas.microsoft.com/office/drawing/2012/chart" uri="{CE6537A1-D6FC-4f65-9D91-7224C49458BB}"/>
              </c:extLst>
            </c:dLbl>
            <c:dLbl>
              <c:idx val="5"/>
              <c:layout>
                <c:manualLayout>
                  <c:x val="-2.5281558884851452E-2"/>
                  <c:y val="-7.9100274846569146E-2"/>
                </c:manualLayout>
              </c:layout>
              <c:dLblPos val="r"/>
              <c:showLegendKey val="0"/>
              <c:showVal val="1"/>
              <c:showCatName val="0"/>
              <c:showSerName val="0"/>
              <c:showPercent val="0"/>
              <c:showBubbleSize val="0"/>
              <c:extLst>
                <c:ext xmlns:c15="http://schemas.microsoft.com/office/drawing/2012/chart" uri="{CE6537A1-D6FC-4f65-9D91-7224C49458BB}"/>
              </c:extLst>
            </c:dLbl>
            <c:dLbl>
              <c:idx val="6"/>
              <c:layout>
                <c:manualLayout>
                  <c:x val="-2.6108047872137299E-2"/>
                  <c:y val="-7.9935722241109022E-2"/>
                </c:manualLayout>
              </c:layout>
              <c:dLblPos val="r"/>
              <c:showLegendKey val="0"/>
              <c:showVal val="1"/>
              <c:showCatName val="0"/>
              <c:showSerName val="0"/>
              <c:showPercent val="0"/>
              <c:showBubbleSize val="0"/>
              <c:extLst>
                <c:ext xmlns:c15="http://schemas.microsoft.com/office/drawing/2012/chart" uri="{CE6537A1-D6FC-4f65-9D91-7224C49458BB}"/>
              </c:extLst>
            </c:dLbl>
            <c:dLbl>
              <c:idx val="7"/>
              <c:layout>
                <c:manualLayout>
                  <c:x val="-1.3160269038253987E-2"/>
                  <c:y val="-3.576602566959864E-2"/>
                </c:manualLayout>
              </c:layout>
              <c:dLblPos val="r"/>
              <c:showLegendKey val="0"/>
              <c:showVal val="1"/>
              <c:showCatName val="0"/>
              <c:showSerName val="0"/>
              <c:showPercent val="0"/>
              <c:showBubbleSize val="0"/>
              <c:extLst>
                <c:ext xmlns:c15="http://schemas.microsoft.com/office/drawing/2012/chart" uri="{CE6537A1-D6FC-4f65-9D91-7224C49458BB}"/>
              </c:extLst>
            </c:dLbl>
            <c:dLbl>
              <c:idx val="8"/>
              <c:layout>
                <c:manualLayout>
                  <c:x val="-0.22541726949704069"/>
                  <c:y val="6.2985265570997026E-2"/>
                </c:manualLayout>
              </c:layout>
              <c:dLblPos val="r"/>
              <c:showLegendKey val="0"/>
              <c:showVal val="1"/>
              <c:showCatName val="0"/>
              <c:showSerName val="0"/>
              <c:showPercent val="0"/>
              <c:showBubbleSize val="0"/>
              <c:extLst>
                <c:ext xmlns:c15="http://schemas.microsoft.com/office/drawing/2012/chart" uri="{CE6537A1-D6FC-4f65-9D91-7224C49458BB}"/>
              </c:extLst>
            </c:dLbl>
            <c:dLbl>
              <c:idx val="9"/>
              <c:layout>
                <c:manualLayout>
                  <c:x val="7.122326922249473E-3"/>
                  <c:y val="-1.544598369054136E-2"/>
                </c:manualLayout>
              </c:layout>
              <c:dLblPos val="r"/>
              <c:showLegendKey val="0"/>
              <c:showVal val="1"/>
              <c:showCatName val="0"/>
              <c:showSerName val="0"/>
              <c:showPercent val="0"/>
              <c:showBubbleSize val="0"/>
              <c:extLst>
                <c:ext xmlns:c15="http://schemas.microsoft.com/office/drawing/2012/chart" uri="{CE6537A1-D6FC-4f65-9D91-7224C49458BB}"/>
              </c:extLst>
            </c:dLbl>
            <c:spPr>
              <a:noFill/>
              <a:ln w="25400">
                <a:noFill/>
              </a:ln>
            </c:spPr>
            <c:txPr>
              <a:bodyPr/>
              <a:lstStyle/>
              <a:p>
                <a:pPr>
                  <a:defRPr sz="1000" b="0" i="0" u="none" strike="noStrike" baseline="0">
                    <a:solidFill>
                      <a:srgbClr val="000000"/>
                    </a:solidFill>
                    <a:latin typeface="Calibri"/>
                    <a:ea typeface="Calibri"/>
                    <a:cs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'Bao cao'!$X$137:$AH$137</c:f>
            </c:numRef>
          </c:val>
          <c:smooth val="0"/>
          <c:extLst>
            <c:ext xmlns:c15="http://schemas.microsoft.com/office/drawing/2012/chart" uri="{02D57815-91ED-43cb-92C2-25804820EDAC}">
              <c15:filteredCategoryTitle>
                <c15:cat>
                  <c:numRef>
                    <c:extLst>
                      <c:ext uri="{02D57815-91ED-43cb-92C2-25804820EDAC}">
                        <c15:formulaRef>
                          <c15:sqref>'Bao cao'!$V$109:$AF$109</c15:sqref>
                        </c15:formulaRef>
                      </c:ext>
                    </c:extLst>
                    <c:numCache>
                      <c:formatCode>_(* #,##0.00_);_(* \(#,##0.00\);_(* "-"??_);_(@_)</c:formatCode>
                      <c:ptCount val="11"/>
                      <c:pt idx="0" formatCode="_(* #,##0_);_(* \(#,##0\);_(* &quot;-&quot;??_);_(@_)">
                        <c:v>1484.74</c:v>
                      </c:pt>
                      <c:pt idx="1">
                        <c:v>0.89628985717217813</c:v>
                      </c:pt>
                      <c:pt idx="2" formatCode="_(* #,##0_);_(* \(#,##0\);_(* &quot;-&quot;??_);_(@_)">
                        <c:v>10986.996999999999</c:v>
                      </c:pt>
                      <c:pt idx="3">
                        <c:v>0.43947987999999999</c:v>
                      </c:pt>
                    </c:numCache>
                  </c:numRef>
                </c15:cat>
              </c15:filteredCategoryTitle>
            </c:ext>
          </c:extLst>
        </c:ser>
        <c:ser>
          <c:idx val="3"/>
          <c:order val="3"/>
          <c:tx>
            <c:strRef>
              <c:f>'Bao cao'!$W$138</c:f>
              <c:strCache>
                <c:ptCount val="1"/>
                <c:pt idx="0">
                  <c:v>Đường KH</c:v>
                </c:pt>
              </c:strCache>
            </c:strRef>
          </c:tx>
          <c:spPr>
            <a:ln w="38100">
              <a:pattFill prst="pct75">
                <a:fgClr>
                  <a:srgbClr val="800000"/>
                </a:fgClr>
                <a:bgClr>
                  <a:srgbClr val="FFFFFF"/>
                </a:bgClr>
              </a:pattFill>
              <a:prstDash val="solid"/>
            </a:ln>
          </c:spPr>
          <c:marker>
            <c:symbol val="circle"/>
            <c:size val="8"/>
            <c:spPr>
              <a:solidFill>
                <a:srgbClr val="3366FF"/>
              </a:solidFill>
              <a:ln>
                <a:solidFill>
                  <a:srgbClr val="0000FF"/>
                </a:solidFill>
                <a:prstDash val="solid"/>
              </a:ln>
            </c:spPr>
          </c:marker>
          <c:dLbls>
            <c:spPr>
              <a:noFill/>
              <a:ln w="25400">
                <a:noFill/>
              </a:ln>
            </c:spPr>
            <c:txPr>
              <a:bodyPr/>
              <a:lstStyle/>
              <a:p>
                <a:pPr>
                  <a:defRPr sz="1000" b="0" i="0" u="none" strike="noStrike" baseline="0">
                    <a:solidFill>
                      <a:srgbClr val="000000"/>
                    </a:solidFill>
                    <a:latin typeface="Calibri"/>
                    <a:ea typeface="Calibri"/>
                    <a:cs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'Bao cao'!$X$138:$AH$138</c:f>
            </c:numRef>
          </c:val>
          <c:smooth val="0"/>
          <c:extLst>
            <c:ext xmlns:c15="http://schemas.microsoft.com/office/drawing/2012/chart" uri="{02D57815-91ED-43cb-92C2-25804820EDAC}">
              <c15:filteredCategoryTitle>
                <c15:cat>
                  <c:numRef>
                    <c:extLst>
                      <c:ext uri="{02D57815-91ED-43cb-92C2-25804820EDAC}">
                        <c15:formulaRef>
                          <c15:sqref>'Bao cao'!$V$109:$AF$109</c15:sqref>
                        </c15:formulaRef>
                      </c:ext>
                    </c:extLst>
                    <c:numCache>
                      <c:formatCode>_(* #,##0.00_);_(* \(#,##0.00\);_(* "-"??_);_(@_)</c:formatCode>
                      <c:ptCount val="11"/>
                      <c:pt idx="0" formatCode="_(* #,##0_);_(* \(#,##0\);_(* &quot;-&quot;??_);_(@_)">
                        <c:v>1484.74</c:v>
                      </c:pt>
                      <c:pt idx="1">
                        <c:v>0.89628985717217813</c:v>
                      </c:pt>
                      <c:pt idx="2" formatCode="_(* #,##0_);_(* \(#,##0\);_(* &quot;-&quot;??_);_(@_)">
                        <c:v>10986.996999999999</c:v>
                      </c:pt>
                      <c:pt idx="3">
                        <c:v>0.43947987999999999</c:v>
                      </c:pt>
                    </c:numCache>
                  </c:numRef>
                </c15:cat>
              </c15:filteredCategoryTitle>
            </c:ext>
          </c:extLst>
        </c:ser>
        <c:dLbls>
          <c:showLegendKey val="0"/>
          <c:showVal val="0"/>
          <c:showCatName val="0"/>
          <c:showSerName val="0"/>
          <c:showPercent val="0"/>
          <c:showBubbleSize val="0"/>
        </c:dLbls>
        <c:marker val="1"/>
        <c:smooth val="0"/>
        <c:axId val="1758937248"/>
        <c:axId val="1758937792"/>
      </c:lineChart>
      <c:catAx>
        <c:axId val="1758937248"/>
        <c:scaling>
          <c:orientation val="minMax"/>
        </c:scaling>
        <c:delete val="0"/>
        <c:axPos val="b"/>
        <c:numFmt formatCode="#,##0.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758937792"/>
        <c:crosses val="autoZero"/>
        <c:auto val="1"/>
        <c:lblAlgn val="ctr"/>
        <c:lblOffset val="100"/>
        <c:tickLblSkip val="1"/>
        <c:tickMarkSkip val="1"/>
        <c:noMultiLvlLbl val="0"/>
      </c:catAx>
      <c:valAx>
        <c:axId val="1758937792"/>
        <c:scaling>
          <c:orientation val="minMax"/>
        </c:scaling>
        <c:delete val="0"/>
        <c:axPos val="l"/>
        <c:title>
          <c:tx>
            <c:rich>
              <a:bodyPr/>
              <a:lstStyle/>
              <a:p>
                <a:pPr>
                  <a:defRPr sz="1000" b="1" i="0" u="none" strike="noStrike" baseline="0">
                    <a:solidFill>
                      <a:srgbClr val="000000"/>
                    </a:solidFill>
                    <a:latin typeface="Arial"/>
                    <a:ea typeface="Arial"/>
                    <a:cs typeface="Arial"/>
                  </a:defRPr>
                </a:pPr>
                <a:r>
                  <a:rPr lang="vi-VN"/>
                  <a:t>Kim ngạch (Triệu USD)</a:t>
                </a:r>
              </a:p>
            </c:rich>
          </c:tx>
          <c:layout>
            <c:manualLayout>
              <c:xMode val="edge"/>
              <c:yMode val="edge"/>
              <c:x val="4.5081967213114783E-2"/>
              <c:y val="0.12834280741645271"/>
            </c:manualLayout>
          </c:layout>
          <c:overlay val="0"/>
          <c:spPr>
            <a:noFill/>
            <a:ln w="25400">
              <a:noFill/>
            </a:ln>
          </c:spPr>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758937248"/>
        <c:crosses val="autoZero"/>
        <c:crossBetween val="between"/>
      </c:valAx>
    </c:plotArea>
    <c:legend>
      <c:legendPos val="r"/>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000000000001465" r="0.75000000000001465" t="1" header="0.5" footer="0.5"/>
    <c:pageSetup paperSize="9" orientation="landscape" verticalDpi="0"/>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Times New Roman"/>
                <a:ea typeface="Times New Roman"/>
                <a:cs typeface="Times New Roman"/>
              </a:defRPr>
            </a:pPr>
            <a:r>
              <a:rPr lang="en-US"/>
              <a:t>MỨC ĐỘ TĂNG GIẢM DOANH THU CTY QUA CÁC THÁNG NĂM 2011
</a:t>
            </a:r>
          </a:p>
        </c:rich>
      </c:tx>
      <c:layout>
        <c:manualLayout>
          <c:xMode val="edge"/>
          <c:yMode val="edge"/>
          <c:x val="0.19672159832479955"/>
          <c:y val="2.3041474654377881E-2"/>
        </c:manualLayout>
      </c:layout>
      <c:overlay val="0"/>
      <c:spPr>
        <a:noFill/>
        <a:ln w="25400">
          <a:noFill/>
        </a:ln>
      </c:spPr>
    </c:title>
    <c:autoTitleDeleted val="0"/>
    <c:plotArea>
      <c:layout>
        <c:manualLayout>
          <c:layoutTarget val="inner"/>
          <c:xMode val="edge"/>
          <c:yMode val="edge"/>
          <c:x val="4.6448149398251246E-2"/>
          <c:y val="0.10138271660497485"/>
          <c:w val="0.82923607896289997"/>
          <c:h val="0.73732884803620002"/>
        </c:manualLayout>
      </c:layout>
      <c:lineChart>
        <c:grouping val="standard"/>
        <c:varyColors val="0"/>
        <c:ser>
          <c:idx val="0"/>
          <c:order val="0"/>
          <c:tx>
            <c:strRef>
              <c:f>'Bao cao'!$W$146</c:f>
              <c:strCache>
                <c:ptCount val="1"/>
                <c:pt idx="0">
                  <c:v>DT xuất khẩu</c:v>
                </c:pt>
              </c:strCache>
            </c:strRef>
          </c:tx>
          <c:spPr>
            <a:ln w="25400">
              <a:solidFill>
                <a:srgbClr val="0000FF"/>
              </a:solidFill>
              <a:prstDash val="solid"/>
            </a:ln>
          </c:spPr>
          <c:marker>
            <c:symbol val="diamond"/>
            <c:size val="4"/>
            <c:spPr>
              <a:solidFill>
                <a:srgbClr val="FFFFFF"/>
              </a:solidFill>
              <a:ln>
                <a:solidFill>
                  <a:srgbClr val="000080"/>
                </a:solidFill>
                <a:prstDash val="solid"/>
              </a:ln>
              <a:effectLst>
                <a:outerShdw dist="35921" dir="2700000" algn="br">
                  <a:srgbClr val="000000"/>
                </a:outerShdw>
              </a:effectLst>
            </c:spPr>
          </c:marker>
          <c:dLbls>
            <c:dLbl>
              <c:idx val="0"/>
              <c:layout>
                <c:manualLayout>
                  <c:x val="-6.0146871905025524E-2"/>
                  <c:y val="-3.3959327417452202E-2"/>
                </c:manualLayout>
              </c:layout>
              <c:dLblPos val="r"/>
              <c:showLegendKey val="0"/>
              <c:showVal val="1"/>
              <c:showCatName val="0"/>
              <c:showSerName val="0"/>
              <c:showPercent val="0"/>
              <c:showBubbleSize val="0"/>
              <c:extLst>
                <c:ext xmlns:c15="http://schemas.microsoft.com/office/drawing/2012/chart" uri="{CE6537A1-D6FC-4f65-9D91-7224C49458BB}"/>
              </c:extLst>
            </c:dLbl>
            <c:dLbl>
              <c:idx val="1"/>
              <c:layout>
                <c:manualLayout>
                  <c:x val="0.29716000848057733"/>
                  <c:y val="3.8229744509826011E-2"/>
                </c:manualLayout>
              </c:layout>
              <c:dLblPos val="r"/>
              <c:showLegendKey val="0"/>
              <c:showVal val="1"/>
              <c:showCatName val="0"/>
              <c:showSerName val="0"/>
              <c:showPercent val="0"/>
              <c:showBubbleSize val="0"/>
              <c:extLst>
                <c:ext xmlns:c15="http://schemas.microsoft.com/office/drawing/2012/chart" uri="{CE6537A1-D6FC-4f65-9D91-7224C49458BB}"/>
              </c:extLst>
            </c:dLbl>
            <c:dLbl>
              <c:idx val="2"/>
              <c:layout>
                <c:manualLayout>
                  <c:x val="-1.1412758913318822E-2"/>
                  <c:y val="-3.302581637029138E-2"/>
                </c:manualLayout>
              </c:layout>
              <c:dLblPos val="r"/>
              <c:showLegendKey val="0"/>
              <c:showVal val="1"/>
              <c:showCatName val="0"/>
              <c:showSerName val="0"/>
              <c:showPercent val="0"/>
              <c:showBubbleSize val="0"/>
              <c:extLst>
                <c:ext xmlns:c15="http://schemas.microsoft.com/office/drawing/2012/chart" uri="{CE6537A1-D6FC-4f65-9D91-7224C49458BB}"/>
              </c:extLst>
            </c:dLbl>
            <c:dLbl>
              <c:idx val="3"/>
              <c:layout>
                <c:manualLayout>
                  <c:x val="-1.7447190277428422E-2"/>
                  <c:y val="4.2584143079572347E-2"/>
                </c:manualLayout>
              </c:layout>
              <c:dLblPos val="r"/>
              <c:showLegendKey val="0"/>
              <c:showVal val="1"/>
              <c:showCatName val="0"/>
              <c:showSerName val="0"/>
              <c:showPercent val="0"/>
              <c:showBubbleSize val="0"/>
              <c:extLst>
                <c:ext xmlns:c15="http://schemas.microsoft.com/office/drawing/2012/chart" uri="{CE6537A1-D6FC-4f65-9D91-7224C49458BB}"/>
              </c:extLst>
            </c:dLbl>
            <c:dLbl>
              <c:idx val="4"/>
              <c:layout>
                <c:manualLayout>
                  <c:x val="-1.193757443528985E-2"/>
                  <c:y val="2.7770467029951652E-2"/>
                </c:manualLayout>
              </c:layout>
              <c:dLblPos val="r"/>
              <c:showLegendKey val="0"/>
              <c:showVal val="1"/>
              <c:showCatName val="0"/>
              <c:showSerName val="0"/>
              <c:showPercent val="0"/>
              <c:showBubbleSize val="0"/>
              <c:extLst>
                <c:ext xmlns:c15="http://schemas.microsoft.com/office/drawing/2012/chart" uri="{CE6537A1-D6FC-4f65-9D91-7224C49458BB}"/>
              </c:extLst>
            </c:dLbl>
            <c:dLbl>
              <c:idx val="5"/>
              <c:layout>
                <c:manualLayout>
                  <c:x val="-1.0560050946470141E-2"/>
                  <c:y val="6.793904571441578E-2"/>
                </c:manualLayout>
              </c:layout>
              <c:dLblPos val="r"/>
              <c:showLegendKey val="0"/>
              <c:showVal val="1"/>
              <c:showCatName val="0"/>
              <c:showSerName val="0"/>
              <c:showPercent val="0"/>
              <c:showBubbleSize val="0"/>
              <c:extLst>
                <c:ext xmlns:c15="http://schemas.microsoft.com/office/drawing/2012/chart" uri="{CE6537A1-D6FC-4f65-9D91-7224C49458BB}"/>
              </c:extLst>
            </c:dLbl>
            <c:dLbl>
              <c:idx val="6"/>
              <c:layout>
                <c:manualLayout>
                  <c:x val="-2.2956795278820451E-2"/>
                  <c:y val="8.9104020584785268E-2"/>
                </c:manualLayout>
              </c:layout>
              <c:dLblPos val="r"/>
              <c:showLegendKey val="0"/>
              <c:showVal val="1"/>
              <c:showCatName val="0"/>
              <c:showSerName val="0"/>
              <c:showPercent val="0"/>
              <c:showBubbleSize val="0"/>
              <c:extLst>
                <c:ext xmlns:c15="http://schemas.microsoft.com/office/drawing/2012/chart" uri="{CE6537A1-D6FC-4f65-9D91-7224C49458BB}"/>
              </c:extLst>
            </c:dLbl>
            <c:dLbl>
              <c:idx val="7"/>
              <c:layout>
                <c:manualLayout>
                  <c:x val="-2.2956828721139241E-2"/>
                  <c:y val="6.5241112660773246E-2"/>
                </c:manualLayout>
              </c:layout>
              <c:dLblPos val="r"/>
              <c:showLegendKey val="0"/>
              <c:showVal val="1"/>
              <c:showCatName val="0"/>
              <c:showSerName val="0"/>
              <c:showPercent val="0"/>
              <c:showBubbleSize val="0"/>
              <c:extLst>
                <c:ext xmlns:c15="http://schemas.microsoft.com/office/drawing/2012/chart" uri="{CE6537A1-D6FC-4f65-9D91-7224C49458BB}"/>
              </c:extLst>
            </c:dLbl>
            <c:spPr>
              <a:noFill/>
              <a:ln w="25400">
                <a:noFill/>
              </a:ln>
            </c:spPr>
            <c:txPr>
              <a:bodyPr/>
              <a:lstStyle/>
              <a:p>
                <a:pPr>
                  <a:defRPr sz="800" b="0" i="0" u="none" strike="noStrike" baseline="0">
                    <a:solidFill>
                      <a:srgbClr val="000000"/>
                    </a:solidFill>
                    <a:latin typeface="Times New Roman"/>
                    <a:ea typeface="Times New Roman"/>
                    <a:cs typeface="Times New Roman"/>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'Bao cao'!$X$146:$AH$146</c:f>
            </c:numRef>
          </c:val>
          <c:smooth val="0"/>
          <c:extLst>
            <c:ext xmlns:c15="http://schemas.microsoft.com/office/drawing/2012/chart" uri="{02D57815-91ED-43cb-92C2-25804820EDAC}">
              <c15:filteredCategoryTitle>
                <c15:cat>
                  <c:numRef>
                    <c:extLst>
                      <c:ext uri="{02D57815-91ED-43cb-92C2-25804820EDAC}">
                        <c15:formulaRef>
                          <c15:sqref>'Bao cao'!$V$120:$AF$120</c15:sqref>
                        </c15:formulaRef>
                      </c:ext>
                    </c:extLst>
                    <c:numCache>
                      <c:formatCode>_(* #,##0.00_);_(* \(#,##0.00\);_(* "-"??_);_(@_)</c:formatCode>
                      <c:ptCount val="11"/>
                      <c:pt idx="0" formatCode="General">
                        <c:v>2065</c:v>
                      </c:pt>
                      <c:pt idx="1">
                        <c:v>0.66612903225806452</c:v>
                      </c:pt>
                      <c:pt idx="2">
                        <c:v>24407</c:v>
                      </c:pt>
                      <c:pt idx="3">
                        <c:v>0.81356666666666666</c:v>
                      </c:pt>
                    </c:numCache>
                  </c:numRef>
                </c15:cat>
              </c15:filteredCategoryTitle>
            </c:ext>
          </c:extLst>
        </c:ser>
        <c:ser>
          <c:idx val="1"/>
          <c:order val="1"/>
          <c:tx>
            <c:strRef>
              <c:f>'Bao cao'!$W$147</c:f>
              <c:strCache>
                <c:ptCount val="1"/>
                <c:pt idx="0">
                  <c:v>DT NK &amp;NĐ</c:v>
                </c:pt>
              </c:strCache>
            </c:strRef>
          </c:tx>
          <c:spPr>
            <a:ln w="38100">
              <a:solidFill>
                <a:srgbClr val="993300"/>
              </a:solidFill>
              <a:prstDash val="sysDash"/>
            </a:ln>
          </c:spPr>
          <c:marker>
            <c:symbol val="diamond"/>
            <c:size val="5"/>
            <c:spPr>
              <a:solidFill>
                <a:srgbClr val="993300"/>
              </a:solidFill>
              <a:ln>
                <a:solidFill>
                  <a:srgbClr val="993300"/>
                </a:solidFill>
                <a:prstDash val="solid"/>
              </a:ln>
            </c:spPr>
          </c:marker>
          <c:dLbls>
            <c:dLbl>
              <c:idx val="0"/>
              <c:layout>
                <c:manualLayout>
                  <c:x val="-5.9687733229457404E-2"/>
                  <c:y val="3.4289606347284597E-2"/>
                </c:manualLayout>
              </c:layout>
              <c:dLblPos val="r"/>
              <c:showLegendKey val="0"/>
              <c:showVal val="1"/>
              <c:showCatName val="0"/>
              <c:showSerName val="0"/>
              <c:showPercent val="0"/>
              <c:showBubbleSize val="0"/>
              <c:extLst>
                <c:ext xmlns:c15="http://schemas.microsoft.com/office/drawing/2012/chart" uri="{CE6537A1-D6FC-4f65-9D91-7224C49458BB}"/>
              </c:extLst>
            </c:dLbl>
            <c:dLbl>
              <c:idx val="1"/>
              <c:layout>
                <c:manualLayout>
                  <c:x val="-1.285574775387871E-2"/>
                  <c:y val="1.8662197353045487E-2"/>
                </c:manualLayout>
              </c:layout>
              <c:dLblPos val="r"/>
              <c:showLegendKey val="0"/>
              <c:showVal val="1"/>
              <c:showCatName val="0"/>
              <c:showSerName val="0"/>
              <c:showPercent val="0"/>
              <c:showBubbleSize val="0"/>
              <c:extLst>
                <c:ext xmlns:c15="http://schemas.microsoft.com/office/drawing/2012/chart" uri="{CE6537A1-D6FC-4f65-9D91-7224C49458BB}"/>
              </c:extLst>
            </c:dLbl>
            <c:dLbl>
              <c:idx val="2"/>
              <c:layout>
                <c:manualLayout>
                  <c:x val="-1.6988018159541363E-2"/>
                  <c:y val="0.10019214949637729"/>
                </c:manualLayout>
              </c:layout>
              <c:dLblPos val="r"/>
              <c:showLegendKey val="0"/>
              <c:showVal val="1"/>
              <c:showCatName val="0"/>
              <c:showSerName val="0"/>
              <c:showPercent val="0"/>
              <c:showBubbleSize val="0"/>
              <c:extLst>
                <c:ext xmlns:c15="http://schemas.microsoft.com/office/drawing/2012/chart" uri="{CE6537A1-D6FC-4f65-9D91-7224C49458BB}"/>
              </c:extLst>
            </c:dLbl>
            <c:dLbl>
              <c:idx val="3"/>
              <c:layout>
                <c:manualLayout>
                  <c:x val="-1.8365160695993749E-3"/>
                  <c:y val="-8.6518569006070245E-2"/>
                </c:manualLayout>
              </c:layout>
              <c:dLblPos val="r"/>
              <c:showLegendKey val="0"/>
              <c:showVal val="1"/>
              <c:showCatName val="0"/>
              <c:showSerName val="0"/>
              <c:showPercent val="0"/>
              <c:showBubbleSize val="0"/>
              <c:extLst>
                <c:ext xmlns:c15="http://schemas.microsoft.com/office/drawing/2012/chart" uri="{CE6537A1-D6FC-4f65-9D91-7224C49458BB}"/>
              </c:extLst>
            </c:dLbl>
            <c:dLbl>
              <c:idx val="4"/>
              <c:layout>
                <c:manualLayout>
                  <c:x val="-3.2139618330327452E-3"/>
                  <c:y val="-8.3980158426665008E-2"/>
                </c:manualLayout>
              </c:layout>
              <c:dLblPos val="r"/>
              <c:showLegendKey val="0"/>
              <c:showVal val="1"/>
              <c:showCatName val="0"/>
              <c:showSerName val="0"/>
              <c:showPercent val="0"/>
              <c:showBubbleSize val="0"/>
              <c:extLst>
                <c:ext xmlns:c15="http://schemas.microsoft.com/office/drawing/2012/chart" uri="{CE6537A1-D6FC-4f65-9D91-7224C49458BB}"/>
              </c:extLst>
            </c:dLbl>
            <c:dLbl>
              <c:idx val="5"/>
              <c:layout>
                <c:manualLayout>
                  <c:x val="-3.2138506653286666E-3"/>
                  <c:y val="-5.3885229018949939E-2"/>
                </c:manualLayout>
              </c:layout>
              <c:dLblPos val="r"/>
              <c:showLegendKey val="0"/>
              <c:showVal val="1"/>
              <c:showCatName val="0"/>
              <c:showSerName val="0"/>
              <c:showPercent val="0"/>
              <c:showBubbleSize val="0"/>
              <c:extLst>
                <c:ext xmlns:c15="http://schemas.microsoft.com/office/drawing/2012/chart" uri="{CE6537A1-D6FC-4f65-9D91-7224C49458BB}"/>
              </c:extLst>
            </c:dLbl>
            <c:dLbl>
              <c:idx val="6"/>
              <c:layout>
                <c:manualLayout>
                  <c:x val="-4.8097833432852724E-3"/>
                  <c:y val="2.7806354508156076E-3"/>
                </c:manualLayout>
              </c:layout>
              <c:dLblPos val="r"/>
              <c:showLegendKey val="0"/>
              <c:showVal val="1"/>
              <c:showCatName val="0"/>
              <c:showSerName val="0"/>
              <c:showPercent val="0"/>
              <c:showBubbleSize val="0"/>
              <c:extLst>
                <c:ext xmlns:c15="http://schemas.microsoft.com/office/drawing/2012/chart" uri="{CE6537A1-D6FC-4f65-9D91-7224C49458BB}"/>
              </c:extLst>
            </c:dLbl>
            <c:dLbl>
              <c:idx val="7"/>
              <c:layout>
                <c:manualLayout>
                  <c:x val="-2.2497690045571082E-2"/>
                  <c:y val="-8.6582468893494746E-2"/>
                </c:manualLayout>
              </c:layout>
              <c:dLblPos val="r"/>
              <c:showLegendKey val="0"/>
              <c:showVal val="1"/>
              <c:showCatName val="0"/>
              <c:showSerName val="0"/>
              <c:showPercent val="0"/>
              <c:showBubbleSize val="0"/>
              <c:extLst>
                <c:ext xmlns:c15="http://schemas.microsoft.com/office/drawing/2012/chart" uri="{CE6537A1-D6FC-4f65-9D91-7224C49458BB}"/>
              </c:extLst>
            </c:dLbl>
            <c:spPr>
              <a:noFill/>
              <a:ln w="25400">
                <a:noFill/>
              </a:ln>
            </c:spPr>
            <c:txPr>
              <a:bodyPr/>
              <a:lstStyle/>
              <a:p>
                <a:pPr>
                  <a:defRPr sz="800" b="0" i="0" u="none" strike="noStrike" baseline="0">
                    <a:solidFill>
                      <a:srgbClr val="000000"/>
                    </a:solidFill>
                    <a:latin typeface="Times New Roman"/>
                    <a:ea typeface="Times New Roman"/>
                    <a:cs typeface="Times New Roman"/>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'Bao cao'!$X$147:$AH$147</c:f>
            </c:numRef>
          </c:val>
          <c:smooth val="0"/>
          <c:extLst>
            <c:ext xmlns:c15="http://schemas.microsoft.com/office/drawing/2012/chart" uri="{02D57815-91ED-43cb-92C2-25804820EDAC}">
              <c15:filteredCategoryTitle>
                <c15:cat>
                  <c:numRef>
                    <c:extLst>
                      <c:ext uri="{02D57815-91ED-43cb-92C2-25804820EDAC}">
                        <c15:formulaRef>
                          <c15:sqref>'Bao cao'!$V$120:$AF$120</c15:sqref>
                        </c15:formulaRef>
                      </c:ext>
                    </c:extLst>
                    <c:numCache>
                      <c:formatCode>_(* #,##0.00_);_(* \(#,##0.00\);_(* "-"??_);_(@_)</c:formatCode>
                      <c:ptCount val="11"/>
                      <c:pt idx="0" formatCode="General">
                        <c:v>2065</c:v>
                      </c:pt>
                      <c:pt idx="1">
                        <c:v>0.66612903225806452</c:v>
                      </c:pt>
                      <c:pt idx="2">
                        <c:v>24407</c:v>
                      </c:pt>
                      <c:pt idx="3">
                        <c:v>0.81356666666666666</c:v>
                      </c:pt>
                    </c:numCache>
                  </c:numRef>
                </c15:cat>
              </c15:filteredCategoryTitle>
            </c:ext>
          </c:extLst>
        </c:ser>
        <c:ser>
          <c:idx val="2"/>
          <c:order val="2"/>
          <c:tx>
            <c:strRef>
              <c:f>'Bao cao'!$W$148</c:f>
              <c:strCache>
                <c:ptCount val="1"/>
                <c:pt idx="0">
                  <c:v>Tổng doanh thu</c:v>
                </c:pt>
              </c:strCache>
            </c:strRef>
          </c:tx>
          <c:spPr>
            <a:ln w="38100">
              <a:solidFill>
                <a:srgbClr val="FF6600"/>
              </a:solidFill>
              <a:prstDash val="solid"/>
            </a:ln>
          </c:spPr>
          <c:marker>
            <c:symbol val="triangle"/>
            <c:size val="5"/>
            <c:spPr>
              <a:solidFill>
                <a:srgbClr val="FF6600"/>
              </a:solidFill>
              <a:ln>
                <a:solidFill>
                  <a:srgbClr val="FF6600"/>
                </a:solidFill>
                <a:prstDash val="solid"/>
              </a:ln>
            </c:spPr>
          </c:marker>
          <c:dLbls>
            <c:dLbl>
              <c:idx val="0"/>
              <c:layout>
                <c:manualLayout>
                  <c:x val="-4.5900342152825412E-4"/>
                  <c:y val="8.4113189095016833E-3"/>
                </c:manualLayout>
              </c:layout>
              <c:dLblPos val="r"/>
              <c:showLegendKey val="0"/>
              <c:showVal val="1"/>
              <c:showCatName val="0"/>
              <c:showSerName val="0"/>
              <c:showPercent val="0"/>
              <c:showBubbleSize val="0"/>
              <c:extLst>
                <c:ext xmlns:c15="http://schemas.microsoft.com/office/drawing/2012/chart" uri="{CE6537A1-D6FC-4f65-9D91-7224C49458BB}"/>
              </c:extLst>
            </c:dLbl>
            <c:dLbl>
              <c:idx val="1"/>
              <c:layout>
                <c:manualLayout>
                  <c:x val="-3.4352272284077411E-2"/>
                  <c:y val="-6.5618636269088093E-2"/>
                </c:manualLayout>
              </c:layout>
              <c:dLblPos val="r"/>
              <c:showLegendKey val="0"/>
              <c:showVal val="1"/>
              <c:showCatName val="0"/>
              <c:showSerName val="0"/>
              <c:showPercent val="0"/>
              <c:showBubbleSize val="0"/>
              <c:extLst>
                <c:ext xmlns:c15="http://schemas.microsoft.com/office/drawing/2012/chart" uri="{CE6537A1-D6FC-4f65-9D91-7224C49458BB}"/>
              </c:extLst>
            </c:dLbl>
            <c:dLbl>
              <c:idx val="2"/>
              <c:layout>
                <c:manualLayout>
                  <c:x val="-2.5984726136954798E-2"/>
                  <c:y val="-4.9707840609878193E-2"/>
                </c:manualLayout>
              </c:layout>
              <c:dLblPos val="r"/>
              <c:showLegendKey val="0"/>
              <c:showVal val="1"/>
              <c:showCatName val="0"/>
              <c:showSerName val="0"/>
              <c:showPercent val="0"/>
              <c:showBubbleSize val="0"/>
              <c:extLst>
                <c:ext xmlns:c15="http://schemas.microsoft.com/office/drawing/2012/chart" uri="{CE6537A1-D6FC-4f65-9D91-7224C49458BB}"/>
              </c:extLst>
            </c:dLbl>
            <c:dLbl>
              <c:idx val="3"/>
              <c:layout>
                <c:manualLayout>
                  <c:x val="-4.3158885703038087E-2"/>
                  <c:y val="5.0727066655869985E-2"/>
                </c:manualLayout>
              </c:layout>
              <c:dLblPos val="r"/>
              <c:showLegendKey val="0"/>
              <c:showVal val="1"/>
              <c:showCatName val="0"/>
              <c:showSerName val="0"/>
              <c:showPercent val="0"/>
              <c:showBubbleSize val="0"/>
              <c:extLst>
                <c:ext xmlns:c15="http://schemas.microsoft.com/office/drawing/2012/chart" uri="{CE6537A1-D6FC-4f65-9D91-7224C49458BB}"/>
              </c:extLst>
            </c:dLbl>
            <c:dLbl>
              <c:idx val="4"/>
              <c:layout>
                <c:manualLayout>
                  <c:x val="-3.6271857539786553E-2"/>
                  <c:y val="5.1438869076058456E-2"/>
                </c:manualLayout>
              </c:layout>
              <c:dLblPos val="r"/>
              <c:showLegendKey val="0"/>
              <c:showVal val="1"/>
              <c:showCatName val="0"/>
              <c:showSerName val="0"/>
              <c:showPercent val="0"/>
              <c:showBubbleSize val="0"/>
              <c:extLst>
                <c:ext xmlns:c15="http://schemas.microsoft.com/office/drawing/2012/chart" uri="{CE6537A1-D6FC-4f65-9D91-7224C49458BB}"/>
              </c:extLst>
            </c:dLbl>
            <c:dLbl>
              <c:idx val="5"/>
              <c:layout>
                <c:manualLayout>
                  <c:x val="-2.6629860124277652E-2"/>
                  <c:y val="-7.7432663817974132E-2"/>
                </c:manualLayout>
              </c:layout>
              <c:dLblPos val="r"/>
              <c:showLegendKey val="0"/>
              <c:showVal val="1"/>
              <c:showCatName val="0"/>
              <c:showSerName val="0"/>
              <c:showPercent val="0"/>
              <c:showBubbleSize val="0"/>
              <c:extLst>
                <c:ext xmlns:c15="http://schemas.microsoft.com/office/drawing/2012/chart" uri="{CE6537A1-D6FC-4f65-9D91-7224C49458BB}"/>
              </c:extLst>
            </c:dLbl>
            <c:dLbl>
              <c:idx val="6"/>
              <c:layout>
                <c:manualLayout>
                  <c:x val="-5.9687087498766934E-3"/>
                  <c:y val="2.1644011979815855E-2"/>
                </c:manualLayout>
              </c:layout>
              <c:dLblPos val="r"/>
              <c:showLegendKey val="0"/>
              <c:showVal val="1"/>
              <c:showCatName val="0"/>
              <c:showSerName val="0"/>
              <c:showPercent val="0"/>
              <c:showBubbleSize val="0"/>
              <c:extLst>
                <c:ext xmlns:c15="http://schemas.microsoft.com/office/drawing/2012/chart" uri="{CE6537A1-D6FC-4f65-9D91-7224C49458BB}"/>
              </c:extLst>
            </c:dLbl>
            <c:dLbl>
              <c:idx val="7"/>
              <c:layout>
                <c:manualLayout>
                  <c:x val="-2.2497690045571082E-2"/>
                  <c:y val="-5.2221519924262209E-2"/>
                </c:manualLayout>
              </c:layout>
              <c:dLblPos val="r"/>
              <c:showLegendKey val="0"/>
              <c:showVal val="1"/>
              <c:showCatName val="0"/>
              <c:showSerName val="0"/>
              <c:showPercent val="0"/>
              <c:showBubbleSize val="0"/>
              <c:extLst>
                <c:ext xmlns:c15="http://schemas.microsoft.com/office/drawing/2012/chart" uri="{CE6537A1-D6FC-4f65-9D91-7224C49458BB}"/>
              </c:extLst>
            </c:dLbl>
            <c:spPr>
              <a:noFill/>
              <a:ln w="25400">
                <a:noFill/>
              </a:ln>
            </c:spPr>
            <c:txPr>
              <a:bodyPr/>
              <a:lstStyle/>
              <a:p>
                <a:pPr>
                  <a:defRPr sz="800" b="0" i="0" u="none" strike="noStrike" baseline="0">
                    <a:solidFill>
                      <a:srgbClr val="000000"/>
                    </a:solidFill>
                    <a:latin typeface="Times New Roman"/>
                    <a:ea typeface="Times New Roman"/>
                    <a:cs typeface="Times New Roman"/>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'Bao cao'!$X$148:$AH$148</c:f>
            </c:numRef>
          </c:val>
          <c:smooth val="0"/>
          <c:extLst>
            <c:ext xmlns:c15="http://schemas.microsoft.com/office/drawing/2012/chart" uri="{02D57815-91ED-43cb-92C2-25804820EDAC}">
              <c15:filteredCategoryTitle>
                <c15:cat>
                  <c:numRef>
                    <c:extLst>
                      <c:ext uri="{02D57815-91ED-43cb-92C2-25804820EDAC}">
                        <c15:formulaRef>
                          <c15:sqref>'Bao cao'!$V$120:$AF$120</c15:sqref>
                        </c15:formulaRef>
                      </c:ext>
                    </c:extLst>
                    <c:numCache>
                      <c:formatCode>_(* #,##0.00_);_(* \(#,##0.00\);_(* "-"??_);_(@_)</c:formatCode>
                      <c:ptCount val="11"/>
                      <c:pt idx="0" formatCode="General">
                        <c:v>2065</c:v>
                      </c:pt>
                      <c:pt idx="1">
                        <c:v>0.66612903225806452</c:v>
                      </c:pt>
                      <c:pt idx="2">
                        <c:v>24407</c:v>
                      </c:pt>
                      <c:pt idx="3">
                        <c:v>0.81356666666666666</c:v>
                      </c:pt>
                    </c:numCache>
                  </c:numRef>
                </c15:cat>
              </c15:filteredCategoryTitle>
            </c:ext>
          </c:extLst>
        </c:ser>
        <c:ser>
          <c:idx val="4"/>
          <c:order val="3"/>
          <c:tx>
            <c:strRef>
              <c:f>'Bao cao'!$W$149</c:f>
              <c:strCache>
                <c:ptCount val="1"/>
              </c:strCache>
            </c:strRef>
          </c:tx>
          <c:val>
            <c:numRef>
              <c:f>'Bao cao'!$X$149:$AH$149</c:f>
            </c:numRef>
          </c:val>
          <c:smooth val="0"/>
          <c:extLst>
            <c:ext xmlns:c15="http://schemas.microsoft.com/office/drawing/2012/chart" uri="{02D57815-91ED-43cb-92C2-25804820EDAC}">
              <c15:filteredCategoryTitle>
                <c15:cat>
                  <c:numRef>
                    <c:extLst>
                      <c:ext uri="{02D57815-91ED-43cb-92C2-25804820EDAC}">
                        <c15:formulaRef>
                          <c15:sqref>'Bao cao'!$V$120:$AF$120</c15:sqref>
                        </c15:formulaRef>
                      </c:ext>
                    </c:extLst>
                    <c:numCache>
                      <c:formatCode>_(* #,##0.00_);_(* \(#,##0.00\);_(* "-"??_);_(@_)</c:formatCode>
                      <c:ptCount val="11"/>
                      <c:pt idx="0" formatCode="General">
                        <c:v>2065</c:v>
                      </c:pt>
                      <c:pt idx="1">
                        <c:v>0.66612903225806452</c:v>
                      </c:pt>
                      <c:pt idx="2">
                        <c:v>24407</c:v>
                      </c:pt>
                      <c:pt idx="3">
                        <c:v>0.81356666666666666</c:v>
                      </c:pt>
                    </c:numCache>
                  </c:numRef>
                </c15:cat>
              </c15:filteredCategoryTitle>
            </c:ext>
          </c:extLst>
        </c:ser>
        <c:ser>
          <c:idx val="3"/>
          <c:order val="4"/>
          <c:tx>
            <c:strRef>
              <c:f>'Bao cao'!#REF!</c:f>
              <c:strCache>
                <c:ptCount val="1"/>
                <c:pt idx="0">
                  <c:v>#REF!</c:v>
                </c:pt>
              </c:strCache>
            </c:strRef>
          </c:tx>
          <c:spPr>
            <a:ln w="38100">
              <a:pattFill prst="pct50">
                <a:fgClr>
                  <a:srgbClr val="993300"/>
                </a:fgClr>
                <a:bgClr>
                  <a:srgbClr val="FFFFFF"/>
                </a:bgClr>
              </a:pattFill>
              <a:prstDash val="solid"/>
            </a:ln>
          </c:spPr>
          <c:marker>
            <c:symbol val="triangle"/>
            <c:size val="9"/>
            <c:spPr>
              <a:solidFill>
                <a:srgbClr val="99CC00"/>
              </a:solidFill>
              <a:ln>
                <a:solidFill>
                  <a:srgbClr val="008000"/>
                </a:solidFill>
                <a:prstDash val="solid"/>
              </a:ln>
            </c:spPr>
          </c:marker>
          <c:val>
            <c:numRef>
              <c:f>'Bao cao'!#REF!</c:f>
              <c:numCache>
                <c:formatCode>General</c:formatCode>
                <c:ptCount val="1"/>
                <c:pt idx="0">
                  <c:v>1</c:v>
                </c:pt>
              </c:numCache>
            </c:numRef>
          </c:val>
          <c:smooth val="0"/>
          <c:extLst>
            <c:ext xmlns:c15="http://schemas.microsoft.com/office/drawing/2012/chart" uri="{02D57815-91ED-43cb-92C2-25804820EDAC}">
              <c15:filteredCategoryTitle>
                <c15:cat>
                  <c:numRef>
                    <c:extLst>
                      <c:ext uri="{02D57815-91ED-43cb-92C2-25804820EDAC}">
                        <c15:formulaRef>
                          <c15:sqref>'Bao cao'!$V$120:$AF$120</c15:sqref>
                        </c15:formulaRef>
                      </c:ext>
                    </c:extLst>
                    <c:numCache>
                      <c:formatCode>_(* #,##0.00_);_(* \(#,##0.00\);_(* "-"??_);_(@_)</c:formatCode>
                      <c:ptCount val="11"/>
                      <c:pt idx="0" formatCode="General">
                        <c:v>2065</c:v>
                      </c:pt>
                      <c:pt idx="1">
                        <c:v>0.66612903225806452</c:v>
                      </c:pt>
                      <c:pt idx="2">
                        <c:v>24407</c:v>
                      </c:pt>
                      <c:pt idx="3">
                        <c:v>0.81356666666666666</c:v>
                      </c:pt>
                    </c:numCache>
                  </c:numRef>
                </c15:cat>
              </c15:filteredCategoryTitle>
            </c:ext>
          </c:extLst>
        </c:ser>
        <c:dLbls>
          <c:showLegendKey val="0"/>
          <c:showVal val="0"/>
          <c:showCatName val="0"/>
          <c:showSerName val="0"/>
          <c:showPercent val="0"/>
          <c:showBubbleSize val="0"/>
        </c:dLbls>
        <c:marker val="1"/>
        <c:smooth val="0"/>
        <c:axId val="2003842160"/>
        <c:axId val="2003847056"/>
      </c:lineChart>
      <c:catAx>
        <c:axId val="200384216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Times New Roman"/>
                <a:ea typeface="Times New Roman"/>
                <a:cs typeface="Times New Roman"/>
              </a:defRPr>
            </a:pPr>
            <a:endParaRPr lang="en-US"/>
          </a:p>
        </c:txPr>
        <c:crossAx val="2003847056"/>
        <c:crosses val="autoZero"/>
        <c:auto val="1"/>
        <c:lblAlgn val="ctr"/>
        <c:lblOffset val="100"/>
        <c:tickLblSkip val="1"/>
        <c:tickMarkSkip val="1"/>
        <c:noMultiLvlLbl val="0"/>
      </c:catAx>
      <c:valAx>
        <c:axId val="2003847056"/>
        <c:scaling>
          <c:orientation val="minMax"/>
        </c:scaling>
        <c:delete val="0"/>
        <c:axPos val="l"/>
        <c:title>
          <c:tx>
            <c:rich>
              <a:bodyPr/>
              <a:lstStyle/>
              <a:p>
                <a:pPr>
                  <a:defRPr sz="800" b="0" i="0" u="none" strike="noStrike" baseline="0">
                    <a:solidFill>
                      <a:srgbClr val="000000"/>
                    </a:solidFill>
                    <a:latin typeface="Times New Roman"/>
                    <a:ea typeface="Times New Roman"/>
                    <a:cs typeface="Times New Roman"/>
                  </a:defRPr>
                </a:pPr>
                <a:r>
                  <a:rPr lang="vi-VN"/>
                  <a:t>Doanh thu (Tỷ đ)</a:t>
                </a:r>
              </a:p>
            </c:rich>
          </c:tx>
          <c:layout>
            <c:manualLayout>
              <c:xMode val="edge"/>
              <c:yMode val="edge"/>
              <c:x val="4.9180327868852472E-2"/>
              <c:y val="0.34101479250577582"/>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475" b="0" i="0" u="none" strike="noStrike" baseline="0">
                <a:solidFill>
                  <a:srgbClr val="000000"/>
                </a:solidFill>
                <a:latin typeface="Times New Roman"/>
                <a:ea typeface="Times New Roman"/>
                <a:cs typeface="Times New Roman"/>
              </a:defRPr>
            </a:pPr>
            <a:endParaRPr lang="en-US"/>
          </a:p>
        </c:txPr>
        <c:crossAx val="2003842160"/>
        <c:crosses val="autoZero"/>
        <c:crossBetween val="between"/>
      </c:valAx>
      <c:spPr>
        <a:noFill/>
        <a:ln w="12700">
          <a:solidFill>
            <a:srgbClr val="993300"/>
          </a:solidFill>
          <a:prstDash val="solid"/>
        </a:ln>
      </c:spPr>
    </c:plotArea>
    <c:legend>
      <c:legendPos val="r"/>
      <c:overlay val="0"/>
      <c:spPr>
        <a:solidFill>
          <a:srgbClr val="FFFFFF"/>
        </a:solidFill>
        <a:ln w="3175">
          <a:solidFill>
            <a:srgbClr val="000000"/>
          </a:solidFill>
          <a:prstDash val="solid"/>
        </a:ln>
      </c:spPr>
      <c:txPr>
        <a:bodyPr/>
        <a:lstStyle/>
        <a:p>
          <a:pPr>
            <a:defRPr sz="620" b="0" i="0" u="none" strike="noStrike" baseline="0">
              <a:solidFill>
                <a:srgbClr val="000000"/>
              </a:solidFill>
              <a:latin typeface="Times New Roman"/>
              <a:ea typeface="Times New Roman"/>
              <a:cs typeface="Times New Roman"/>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Times New Roman"/>
          <a:ea typeface="Times New Roman"/>
          <a:cs typeface="Times New Roman"/>
        </a:defRPr>
      </a:pPr>
      <a:endParaRPr lang="en-US"/>
    </a:p>
  </c:txPr>
  <c:printSettings>
    <c:headerFooter alignWithMargins="0"/>
    <c:pageMargins b="1" l="0.75000000000001465" r="0.75000000000001465" t="1" header="0.5" footer="0.5"/>
    <c:pageSetup orientation="landscape" verticalDpi="0"/>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75" b="0" i="0" u="none" strike="noStrike" baseline="0">
                <a:solidFill>
                  <a:srgbClr val="000000"/>
                </a:solidFill>
                <a:latin typeface="Times New Roman"/>
                <a:ea typeface="Times New Roman"/>
                <a:cs typeface="Times New Roman"/>
              </a:defRPr>
            </a:pPr>
            <a:r>
              <a:rPr lang="vi-VN" sz="875" b="1" i="0" strike="noStrike">
                <a:solidFill>
                  <a:srgbClr val="000000"/>
                </a:solidFill>
                <a:latin typeface="Times New Roman"/>
                <a:cs typeface="Times New Roman"/>
              </a:rPr>
              <a:t>DIỄN BIẾN LƯỢNG HÀNG XUẤT KHẨU &amp; NỘI ĐỊA CTY </a:t>
            </a:r>
          </a:p>
          <a:p>
            <a:pPr>
              <a:defRPr sz="975" b="0" i="0" u="none" strike="noStrike" baseline="0">
                <a:solidFill>
                  <a:srgbClr val="000000"/>
                </a:solidFill>
                <a:latin typeface="Times New Roman"/>
                <a:ea typeface="Times New Roman"/>
                <a:cs typeface="Times New Roman"/>
              </a:defRPr>
            </a:pPr>
            <a:r>
              <a:rPr lang="vi-VN" sz="875" b="1" i="1" strike="noStrike">
                <a:solidFill>
                  <a:srgbClr val="000000"/>
                </a:solidFill>
                <a:latin typeface="Times New Roman"/>
                <a:cs typeface="Times New Roman"/>
              </a:rPr>
              <a:t>MẶT HÀNG CÀ PHÊ - NĂM 2011</a:t>
            </a:r>
          </a:p>
        </c:rich>
      </c:tx>
      <c:layout>
        <c:manualLayout>
          <c:xMode val="edge"/>
          <c:yMode val="edge"/>
          <c:x val="8.6588105058296727E-2"/>
          <c:y val="2.3041531573259416E-2"/>
        </c:manualLayout>
      </c:layout>
      <c:overlay val="0"/>
      <c:spPr>
        <a:noFill/>
        <a:ln w="25400">
          <a:noFill/>
        </a:ln>
      </c:spPr>
    </c:title>
    <c:autoTitleDeleted val="0"/>
    <c:plotArea>
      <c:layout>
        <c:manualLayout>
          <c:layoutTarget val="inner"/>
          <c:xMode val="edge"/>
          <c:yMode val="edge"/>
          <c:x val="8.5409326875040728E-2"/>
          <c:y val="0.24598994712450192"/>
          <c:w val="0.77224266382853501"/>
          <c:h val="0.63101769044976863"/>
        </c:manualLayout>
      </c:layout>
      <c:barChart>
        <c:barDir val="col"/>
        <c:grouping val="clustered"/>
        <c:varyColors val="0"/>
        <c:ser>
          <c:idx val="0"/>
          <c:order val="0"/>
          <c:tx>
            <c:strRef>
              <c:f>'Bao cao'!$AJ$135</c:f>
              <c:strCache>
                <c:ptCount val="1"/>
                <c:pt idx="0">
                  <c:v>Xuất khẩu</c:v>
                </c:pt>
              </c:strCache>
            </c:strRef>
          </c:tx>
          <c:spPr>
            <a:solidFill>
              <a:srgbClr val="FF00FF"/>
            </a:solidFill>
            <a:ln w="12700">
              <a:solidFill>
                <a:srgbClr val="000000"/>
              </a:solidFill>
              <a:prstDash val="solid"/>
            </a:ln>
          </c:spPr>
          <c:invertIfNegative val="0"/>
          <c:dLbls>
            <c:dLbl>
              <c:idx val="4"/>
              <c:layout>
                <c:manualLayout>
                  <c:x val="3.1130323570248892E-3"/>
                  <c:y val="1.6282278042199203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9"/>
              <c:layout>
                <c:manualLayout>
                  <c:x val="1.7914273171369594E-2"/>
                  <c:y val="-2.5498336772076052E-2"/>
                </c:manualLayout>
              </c:layout>
              <c:dLblPos val="outEnd"/>
              <c:showLegendKey val="0"/>
              <c:showVal val="1"/>
              <c:showCatName val="0"/>
              <c:showSerName val="0"/>
              <c:showPercent val="0"/>
              <c:showBubbleSize val="0"/>
              <c:extLst>
                <c:ext xmlns:c15="http://schemas.microsoft.com/office/drawing/2012/chart" uri="{CE6537A1-D6FC-4f65-9D91-7224C49458BB}"/>
              </c:extLst>
            </c:dLbl>
            <c:spPr>
              <a:noFill/>
              <a:ln w="25400">
                <a:noFill/>
              </a:ln>
            </c:spPr>
            <c:txPr>
              <a:bodyPr/>
              <a:lstStyle/>
              <a:p>
                <a:pPr>
                  <a:defRPr sz="975" b="0" i="0" u="none" strike="noStrike" baseline="0">
                    <a:solidFill>
                      <a:srgbClr val="000000"/>
                    </a:solidFill>
                    <a:latin typeface="Times New Roman"/>
                    <a:ea typeface="Times New Roman"/>
                    <a:cs typeface="Times New Roman"/>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'Bao cao'!$AK$135:$AU$135</c:f>
            </c:numRef>
          </c:val>
          <c:extLst>
            <c:ext xmlns:c15="http://schemas.microsoft.com/office/drawing/2012/chart" uri="{02D57815-91ED-43cb-92C2-25804820EDAC}">
              <c15:filteredCategoryTitle>
                <c15:cat>
                  <c:numRef>
                    <c:extLst>
                      <c:ext uri="{02D57815-91ED-43cb-92C2-25804820EDAC}">
                        <c15:formulaRef>
                          <c15:sqref>'Bao cao'!$AI$109:$AS$109</c15:sqref>
                        </c15:formulaRef>
                      </c:ext>
                    </c:extLst>
                    <c:numCache>
                      <c:formatCode>#,##0</c:formatCode>
                      <c:ptCount val="11"/>
                      <c:pt idx="4" formatCode="_(* #,##0_);_(* \(#,##0\);_(* &quot;-&quot;??_);_(@_)">
                        <c:v>25000</c:v>
                      </c:pt>
                    </c:numCache>
                  </c:numRef>
                </c15:cat>
              </c15:filteredCategoryTitle>
            </c:ext>
          </c:extLst>
        </c:ser>
        <c:ser>
          <c:idx val="1"/>
          <c:order val="1"/>
          <c:tx>
            <c:strRef>
              <c:f>'Bao cao'!$AJ$136</c:f>
              <c:strCache>
                <c:ptCount val="1"/>
                <c:pt idx="0">
                  <c:v>Nội địa</c:v>
                </c:pt>
              </c:strCache>
            </c:strRef>
          </c:tx>
          <c:spPr>
            <a:pattFill prst="pct10">
              <a:fgClr>
                <a:srgbClr val="993366"/>
              </a:fgClr>
              <a:bgClr>
                <a:srgbClr val="FFFFFF"/>
              </a:bgClr>
            </a:pattFill>
            <a:ln w="12700">
              <a:solidFill>
                <a:srgbClr val="000000"/>
              </a:solidFill>
              <a:prstDash val="solid"/>
            </a:ln>
          </c:spPr>
          <c:invertIfNegative val="0"/>
          <c:dLbls>
            <c:dLbl>
              <c:idx val="8"/>
              <c:layout>
                <c:manualLayout>
                  <c:x val="1.4234875444840141E-2"/>
                  <c:y val="2.8520499108734367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9"/>
              <c:layout>
                <c:manualLayout>
                  <c:x val="1.7795649209329262E-2"/>
                  <c:y val="2.8229679846168962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10"/>
              <c:layout>
                <c:manualLayout>
                  <c:x val="-6.3003418569011399E-2"/>
                  <c:y val="0.80748873947385602"/>
                </c:manualLayout>
              </c:layout>
              <c:dLblPos val="outEnd"/>
              <c:showLegendKey val="0"/>
              <c:showVal val="1"/>
              <c:showCatName val="0"/>
              <c:showSerName val="0"/>
              <c:showPercent val="0"/>
              <c:showBubbleSize val="0"/>
              <c:extLst>
                <c:ext xmlns:c15="http://schemas.microsoft.com/office/drawing/2012/chart" uri="{CE6537A1-D6FC-4f65-9D91-7224C49458BB}"/>
              </c:extLst>
            </c:dLbl>
            <c:spPr>
              <a:noFill/>
              <a:ln w="25400">
                <a:noFill/>
              </a:ln>
            </c:spPr>
            <c:txPr>
              <a:bodyPr/>
              <a:lstStyle/>
              <a:p>
                <a:pPr>
                  <a:defRPr sz="975" b="0" i="0" u="none" strike="noStrike" baseline="0">
                    <a:solidFill>
                      <a:srgbClr val="000000"/>
                    </a:solidFill>
                    <a:latin typeface="Times New Roman"/>
                    <a:ea typeface="Times New Roman"/>
                    <a:cs typeface="Times New Roman"/>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'Bao cao'!$AK$136:$AU$136</c:f>
            </c:numRef>
          </c:val>
          <c:extLst>
            <c:ext xmlns:c15="http://schemas.microsoft.com/office/drawing/2012/chart" uri="{02D57815-91ED-43cb-92C2-25804820EDAC}">
              <c15:filteredCategoryTitle>
                <c15:cat>
                  <c:numRef>
                    <c:extLst>
                      <c:ext uri="{02D57815-91ED-43cb-92C2-25804820EDAC}">
                        <c15:formulaRef>
                          <c15:sqref>'Bao cao'!$AI$109:$AS$109</c15:sqref>
                        </c15:formulaRef>
                      </c:ext>
                    </c:extLst>
                    <c:numCache>
                      <c:formatCode>#,##0</c:formatCode>
                      <c:ptCount val="11"/>
                      <c:pt idx="4" formatCode="_(* #,##0_);_(* \(#,##0\);_(* &quot;-&quot;??_);_(@_)">
                        <c:v>25000</c:v>
                      </c:pt>
                    </c:numCache>
                  </c:numRef>
                </c15:cat>
              </c15:filteredCategoryTitle>
            </c:ext>
          </c:extLst>
        </c:ser>
        <c:dLbls>
          <c:showLegendKey val="0"/>
          <c:showVal val="0"/>
          <c:showCatName val="0"/>
          <c:showSerName val="0"/>
          <c:showPercent val="0"/>
          <c:showBubbleSize val="0"/>
        </c:dLbls>
        <c:gapWidth val="150"/>
        <c:axId val="2003845424"/>
        <c:axId val="2003836176"/>
      </c:barChart>
      <c:catAx>
        <c:axId val="2003845424"/>
        <c:scaling>
          <c:orientation val="minMax"/>
        </c:scaling>
        <c:delete val="0"/>
        <c:axPos val="b"/>
        <c:numFmt formatCode="#,##0.00" sourceLinked="1"/>
        <c:majorTickMark val="out"/>
        <c:minorTickMark val="none"/>
        <c:tickLblPos val="nextTo"/>
        <c:spPr>
          <a:ln w="3175">
            <a:solidFill>
              <a:srgbClr val="000000"/>
            </a:solidFill>
            <a:prstDash val="solid"/>
          </a:ln>
        </c:spPr>
        <c:txPr>
          <a:bodyPr rot="0" vert="horz"/>
          <a:lstStyle/>
          <a:p>
            <a:pPr>
              <a:defRPr sz="550" b="1" i="0" u="none" strike="noStrike" baseline="0">
                <a:solidFill>
                  <a:srgbClr val="000000"/>
                </a:solidFill>
                <a:latin typeface="Times New Roman"/>
                <a:ea typeface="Times New Roman"/>
                <a:cs typeface="Times New Roman"/>
              </a:defRPr>
            </a:pPr>
            <a:endParaRPr lang="en-US"/>
          </a:p>
        </c:txPr>
        <c:crossAx val="2003836176"/>
        <c:crosses val="autoZero"/>
        <c:auto val="1"/>
        <c:lblAlgn val="ctr"/>
        <c:lblOffset val="100"/>
        <c:tickLblSkip val="1"/>
        <c:tickMarkSkip val="1"/>
        <c:noMultiLvlLbl val="0"/>
      </c:catAx>
      <c:valAx>
        <c:axId val="2003836176"/>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Times New Roman"/>
                <a:ea typeface="Times New Roman"/>
                <a:cs typeface="Times New Roman"/>
              </a:defRPr>
            </a:pPr>
            <a:endParaRPr lang="en-US"/>
          </a:p>
        </c:txPr>
        <c:crossAx val="2003845424"/>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750" b="0" i="0" u="none" strike="noStrike" baseline="0">
              <a:solidFill>
                <a:srgbClr val="000000"/>
              </a:solidFill>
              <a:latin typeface="Times New Roman"/>
              <a:ea typeface="Times New Roman"/>
              <a:cs typeface="Times New Roman"/>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75" b="0" i="0" u="none" strike="noStrike" baseline="0">
          <a:solidFill>
            <a:srgbClr val="000000"/>
          </a:solidFill>
          <a:latin typeface="Times New Roman"/>
          <a:ea typeface="Times New Roman"/>
          <a:cs typeface="Times New Roman"/>
        </a:defRPr>
      </a:pPr>
      <a:endParaRPr lang="en-US"/>
    </a:p>
  </c:txPr>
  <c:printSettings>
    <c:headerFooter alignWithMargins="0"/>
    <c:pageMargins b="1" l="0.75000000000001465" r="0.75000000000001465" t="1" header="0.5" footer="0.5"/>
    <c:pageSetup paperSize="9" orientation="landscape" verticalDpi="0"/>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50" b="0" i="0" u="none" strike="noStrike" baseline="0">
                <a:solidFill>
                  <a:srgbClr val="000000"/>
                </a:solidFill>
                <a:latin typeface="Times New Roman"/>
                <a:ea typeface="Times New Roman"/>
                <a:cs typeface="Times New Roman"/>
              </a:defRPr>
            </a:pPr>
            <a:r>
              <a:rPr lang="vi-VN" sz="875" b="1" i="0" strike="noStrike">
                <a:solidFill>
                  <a:srgbClr val="000000"/>
                </a:solidFill>
                <a:latin typeface="Times New Roman"/>
                <a:cs typeface="Times New Roman"/>
              </a:rPr>
              <a:t>DIỄN BIẾN LƯỢNG HÀNG XUẤT KHẨU VÀ NỘI ĐỊA  CTY </a:t>
            </a:r>
          </a:p>
          <a:p>
            <a:pPr>
              <a:defRPr sz="1150" b="0" i="0" u="none" strike="noStrike" baseline="0">
                <a:solidFill>
                  <a:srgbClr val="000000"/>
                </a:solidFill>
                <a:latin typeface="Times New Roman"/>
                <a:ea typeface="Times New Roman"/>
                <a:cs typeface="Times New Roman"/>
              </a:defRPr>
            </a:pPr>
            <a:r>
              <a:rPr lang="vi-VN" sz="875" b="1" i="1" strike="noStrike">
                <a:solidFill>
                  <a:srgbClr val="000000"/>
                </a:solidFill>
                <a:latin typeface="Times New Roman"/>
                <a:cs typeface="Times New Roman"/>
              </a:rPr>
              <a:t>MẶT HÀNG HỒ TIÊU - NĂM 2011</a:t>
            </a:r>
          </a:p>
          <a:p>
            <a:pPr>
              <a:defRPr sz="1150" b="0" i="0" u="none" strike="noStrike" baseline="0">
                <a:solidFill>
                  <a:srgbClr val="000000"/>
                </a:solidFill>
                <a:latin typeface="Times New Roman"/>
                <a:ea typeface="Times New Roman"/>
                <a:cs typeface="Times New Roman"/>
              </a:defRPr>
            </a:pPr>
            <a:endParaRPr lang="vi-VN" sz="875" b="1" i="1" strike="noStrike">
              <a:solidFill>
                <a:srgbClr val="000000"/>
              </a:solidFill>
              <a:latin typeface="Times New Roman"/>
              <a:cs typeface="Times New Roman"/>
            </a:endParaRPr>
          </a:p>
        </c:rich>
      </c:tx>
      <c:layout>
        <c:manualLayout>
          <c:xMode val="edge"/>
          <c:yMode val="edge"/>
          <c:x val="0.12962996574580718"/>
          <c:y val="3.937007874015748E-2"/>
        </c:manualLayout>
      </c:layout>
      <c:overlay val="0"/>
      <c:spPr>
        <a:noFill/>
        <a:ln w="25400">
          <a:noFill/>
        </a:ln>
      </c:spPr>
    </c:title>
    <c:autoTitleDeleted val="0"/>
    <c:plotArea>
      <c:layout>
        <c:manualLayout>
          <c:layoutTarget val="inner"/>
          <c:xMode val="edge"/>
          <c:yMode val="edge"/>
          <c:x val="8.687958305557239E-2"/>
          <c:y val="0.42523461511256738"/>
          <c:w val="0.76418572034595311"/>
          <c:h val="0.46729078583799138"/>
        </c:manualLayout>
      </c:layout>
      <c:barChart>
        <c:barDir val="col"/>
        <c:grouping val="clustered"/>
        <c:varyColors val="0"/>
        <c:ser>
          <c:idx val="0"/>
          <c:order val="0"/>
          <c:tx>
            <c:strRef>
              <c:f>'Bao cao'!$AJ$140</c:f>
              <c:strCache>
                <c:ptCount val="1"/>
                <c:pt idx="0">
                  <c:v>Xuất khẩu</c:v>
                </c:pt>
              </c:strCache>
            </c:strRef>
          </c:tx>
          <c:spPr>
            <a:solidFill>
              <a:srgbClr val="FF00FF"/>
            </a:solidFill>
            <a:ln w="12700">
              <a:solidFill>
                <a:srgbClr val="000000"/>
              </a:solidFill>
              <a:prstDash val="solid"/>
            </a:ln>
          </c:spPr>
          <c:invertIfNegative val="0"/>
          <c:dLbls>
            <c:dLbl>
              <c:idx val="4"/>
              <c:layout>
                <c:manualLayout>
                  <c:x val="9.7501148627264708E-3"/>
                  <c:y val="1.5301595350049881E-3"/>
                </c:manualLayout>
              </c:layout>
              <c:dLblPos val="outEnd"/>
              <c:showLegendKey val="0"/>
              <c:showVal val="1"/>
              <c:showCatName val="0"/>
              <c:showSerName val="0"/>
              <c:showPercent val="0"/>
              <c:showBubbleSize val="0"/>
              <c:extLst>
                <c:ext xmlns:c15="http://schemas.microsoft.com/office/drawing/2012/chart" uri="{CE6537A1-D6FC-4f65-9D91-7224C49458BB}"/>
              </c:extLst>
            </c:dLbl>
            <c:spPr>
              <a:noFill/>
              <a:ln w="25400">
                <a:noFill/>
              </a:ln>
            </c:spPr>
            <c:txPr>
              <a:bodyPr/>
              <a:lstStyle/>
              <a:p>
                <a:pPr>
                  <a:defRPr sz="1150" b="0" i="0" u="none" strike="noStrike" baseline="0">
                    <a:solidFill>
                      <a:srgbClr val="000000"/>
                    </a:solidFill>
                    <a:latin typeface="Times New Roman"/>
                    <a:ea typeface="Times New Roman"/>
                    <a:cs typeface="Times New Roman"/>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'Bao cao'!$AK$140:$AU$140</c:f>
            </c:numRef>
          </c:val>
          <c:extLst>
            <c:ext xmlns:c15="http://schemas.microsoft.com/office/drawing/2012/chart" uri="{02D57815-91ED-43cb-92C2-25804820EDAC}">
              <c15:filteredCategoryTitle>
                <c15:cat>
                  <c:numRef>
                    <c:extLst>
                      <c:ext uri="{02D57815-91ED-43cb-92C2-25804820EDAC}">
                        <c15:formulaRef>
                          <c15:sqref>'Bao cao'!$AI$114:$AS$114</c15:sqref>
                        </c15:formulaRef>
                      </c:ext>
                    </c:extLst>
                    <c:numCache>
                      <c:formatCode>General</c:formatCode>
                      <c:ptCount val="11"/>
                      <c:pt idx="4" formatCode="_(* #,##0_);_(* \(#,##0\);_(* &quot;-&quot;??_);_(@_)">
                        <c:v>15000</c:v>
                      </c:pt>
                    </c:numCache>
                  </c:numRef>
                </c15:cat>
              </c15:filteredCategoryTitle>
            </c:ext>
          </c:extLst>
        </c:ser>
        <c:ser>
          <c:idx val="1"/>
          <c:order val="1"/>
          <c:tx>
            <c:strRef>
              <c:f>'Bao cao'!$AJ$141</c:f>
              <c:strCache>
                <c:ptCount val="1"/>
                <c:pt idx="0">
                  <c:v>Nội địa</c:v>
                </c:pt>
              </c:strCache>
            </c:strRef>
          </c:tx>
          <c:spPr>
            <a:pattFill prst="pct10">
              <a:fgClr>
                <a:srgbClr val="993366"/>
              </a:fgClr>
              <a:bgClr>
                <a:srgbClr val="FFFFFF"/>
              </a:bgClr>
            </a:pattFill>
            <a:ln w="12700">
              <a:solidFill>
                <a:srgbClr val="000000"/>
              </a:solidFill>
              <a:prstDash val="solid"/>
            </a:ln>
          </c:spPr>
          <c:invertIfNegative val="0"/>
          <c:dLbls>
            <c:spPr>
              <a:noFill/>
              <a:ln w="25400">
                <a:noFill/>
              </a:ln>
            </c:spPr>
            <c:txPr>
              <a:bodyPr/>
              <a:lstStyle/>
              <a:p>
                <a:pPr>
                  <a:defRPr sz="1150" b="0" i="0" u="none" strike="noStrike" baseline="0">
                    <a:solidFill>
                      <a:srgbClr val="000000"/>
                    </a:solidFill>
                    <a:latin typeface="Times New Roman"/>
                    <a:ea typeface="Times New Roman"/>
                    <a:cs typeface="Times New Roman"/>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'Bao cao'!$AK$141:$AU$141</c:f>
            </c:numRef>
          </c:val>
          <c:extLst>
            <c:ext xmlns:c15="http://schemas.microsoft.com/office/drawing/2012/chart" uri="{02D57815-91ED-43cb-92C2-25804820EDAC}">
              <c15:filteredCategoryTitle>
                <c15:cat>
                  <c:numRef>
                    <c:extLst>
                      <c:ext uri="{02D57815-91ED-43cb-92C2-25804820EDAC}">
                        <c15:formulaRef>
                          <c15:sqref>'Bao cao'!$AI$114:$AS$114</c15:sqref>
                        </c15:formulaRef>
                      </c:ext>
                    </c:extLst>
                    <c:numCache>
                      <c:formatCode>General</c:formatCode>
                      <c:ptCount val="11"/>
                      <c:pt idx="4" formatCode="_(* #,##0_);_(* \(#,##0\);_(* &quot;-&quot;??_);_(@_)">
                        <c:v>15000</c:v>
                      </c:pt>
                    </c:numCache>
                  </c:numRef>
                </c15:cat>
              </c15:filteredCategoryTitle>
            </c:ext>
          </c:extLst>
        </c:ser>
        <c:dLbls>
          <c:showLegendKey val="0"/>
          <c:showVal val="0"/>
          <c:showCatName val="0"/>
          <c:showSerName val="0"/>
          <c:showPercent val="0"/>
          <c:showBubbleSize val="0"/>
        </c:dLbls>
        <c:gapWidth val="150"/>
        <c:axId val="2003837264"/>
        <c:axId val="2003835632"/>
      </c:barChart>
      <c:catAx>
        <c:axId val="2003837264"/>
        <c:scaling>
          <c:orientation val="minMax"/>
        </c:scaling>
        <c:delete val="0"/>
        <c:axPos val="b"/>
        <c:numFmt formatCode="#,##0.00" sourceLinked="1"/>
        <c:majorTickMark val="out"/>
        <c:minorTickMark val="none"/>
        <c:tickLblPos val="nextTo"/>
        <c:spPr>
          <a:ln w="3175">
            <a:solidFill>
              <a:srgbClr val="000000"/>
            </a:solidFill>
            <a:prstDash val="solid"/>
          </a:ln>
        </c:spPr>
        <c:txPr>
          <a:bodyPr rot="0" vert="horz"/>
          <a:lstStyle/>
          <a:p>
            <a:pPr>
              <a:defRPr sz="575" b="1" i="0" u="none" strike="noStrike" baseline="0">
                <a:solidFill>
                  <a:srgbClr val="000000"/>
                </a:solidFill>
                <a:latin typeface="Times New Roman"/>
                <a:ea typeface="Times New Roman"/>
                <a:cs typeface="Times New Roman"/>
              </a:defRPr>
            </a:pPr>
            <a:endParaRPr lang="en-US"/>
          </a:p>
        </c:txPr>
        <c:crossAx val="2003835632"/>
        <c:crosses val="autoZero"/>
        <c:auto val="1"/>
        <c:lblAlgn val="ctr"/>
        <c:lblOffset val="100"/>
        <c:tickLblSkip val="1"/>
        <c:tickMarkSkip val="1"/>
        <c:noMultiLvlLbl val="0"/>
      </c:catAx>
      <c:valAx>
        <c:axId val="2003835632"/>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Times New Roman"/>
                <a:ea typeface="Times New Roman"/>
                <a:cs typeface="Times New Roman"/>
              </a:defRPr>
            </a:pPr>
            <a:endParaRPr lang="en-US"/>
          </a:p>
        </c:txPr>
        <c:crossAx val="2003837264"/>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890" b="0" i="0" u="none" strike="noStrike" baseline="0">
              <a:solidFill>
                <a:srgbClr val="000000"/>
              </a:solidFill>
              <a:latin typeface="Times New Roman"/>
              <a:ea typeface="Times New Roman"/>
              <a:cs typeface="Times New Roman"/>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50" b="0" i="0" u="none" strike="noStrike" baseline="0">
          <a:solidFill>
            <a:srgbClr val="000000"/>
          </a:solidFill>
          <a:latin typeface="Times New Roman"/>
          <a:ea typeface="Times New Roman"/>
          <a:cs typeface="Times New Roman"/>
        </a:defRPr>
      </a:pPr>
      <a:endParaRPr lang="en-US"/>
    </a:p>
  </c:txPr>
  <c:printSettings>
    <c:headerFooter alignWithMargins="0"/>
    <c:pageMargins b="1" l="0.75000000000001465" r="0.75000000000001465" t="1" header="0.5" footer="0.5"/>
    <c:pageSetup paperSize="9" orientation="landscape" verticalDpi="0"/>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9525</xdr:colOff>
      <xdr:row>131</xdr:row>
      <xdr:rowOff>0</xdr:rowOff>
    </xdr:from>
    <xdr:to>
      <xdr:col>9</xdr:col>
      <xdr:colOff>466725</xdr:colOff>
      <xdr:row>139</xdr:row>
      <xdr:rowOff>9525</xdr:rowOff>
    </xdr:to>
    <xdr:graphicFrame macro="">
      <xdr:nvGraphicFramePr>
        <xdr:cNvPr id="5324917" name="Chart 3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xdr:colOff>
      <xdr:row>139</xdr:row>
      <xdr:rowOff>19050</xdr:rowOff>
    </xdr:from>
    <xdr:to>
      <xdr:col>9</xdr:col>
      <xdr:colOff>466725</xdr:colOff>
      <xdr:row>147</xdr:row>
      <xdr:rowOff>219075</xdr:rowOff>
    </xdr:to>
    <xdr:graphicFrame macro="">
      <xdr:nvGraphicFramePr>
        <xdr:cNvPr id="5324918" name="Chart 3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504825</xdr:colOff>
      <xdr:row>131</xdr:row>
      <xdr:rowOff>0</xdr:rowOff>
    </xdr:from>
    <xdr:to>
      <xdr:col>19</xdr:col>
      <xdr:colOff>0</xdr:colOff>
      <xdr:row>139</xdr:row>
      <xdr:rowOff>9525</xdr:rowOff>
    </xdr:to>
    <xdr:graphicFrame macro="">
      <xdr:nvGraphicFramePr>
        <xdr:cNvPr id="5324919"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542925</xdr:colOff>
      <xdr:row>139</xdr:row>
      <xdr:rowOff>0</xdr:rowOff>
    </xdr:from>
    <xdr:to>
      <xdr:col>20</xdr:col>
      <xdr:colOff>47625</xdr:colOff>
      <xdr:row>147</xdr:row>
      <xdr:rowOff>57150</xdr:rowOff>
    </xdr:to>
    <xdr:graphicFrame macro="">
      <xdr:nvGraphicFramePr>
        <xdr:cNvPr id="5324920" name="Chart 3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3</xdr:col>
      <xdr:colOff>214312</xdr:colOff>
      <xdr:row>178</xdr:row>
      <xdr:rowOff>0</xdr:rowOff>
    </xdr:from>
    <xdr:ext cx="184731" cy="257699"/>
    <xdr:sp macro="" textlink="">
      <xdr:nvSpPr>
        <xdr:cNvPr id="6" name="TextBox 5"/>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7" name="TextBox 6"/>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8" name="TextBox 7"/>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9" name="TextBox 8"/>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10" name="TextBox 9"/>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11" name="TextBox 10"/>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12" name="TextBox 11"/>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13" name="TextBox 12"/>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14" name="TextBox 13"/>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15" name="TextBox 14"/>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16" name="TextBox 15"/>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17" name="TextBox 16"/>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18" name="TextBox 17"/>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19" name="TextBox 18"/>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20" name="TextBox 19"/>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21" name="TextBox 20"/>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22" name="TextBox 21"/>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23" name="TextBox 22"/>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24" name="TextBox 23"/>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25" name="TextBox 24"/>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26" name="TextBox 25"/>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27" name="TextBox 26"/>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28" name="TextBox 27"/>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178</xdr:row>
      <xdr:rowOff>0</xdr:rowOff>
    </xdr:from>
    <xdr:ext cx="184731" cy="257699"/>
    <xdr:sp macro="" textlink="">
      <xdr:nvSpPr>
        <xdr:cNvPr id="29" name="TextBox 28"/>
        <xdr:cNvSpPr txBox="1"/>
      </xdr:nvSpPr>
      <xdr:spPr>
        <a:xfrm>
          <a:off x="37576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436786"/>
    <xdr:sp macro="" textlink="">
      <xdr:nvSpPr>
        <xdr:cNvPr id="30" name="TextBox 29"/>
        <xdr:cNvSpPr txBox="1"/>
      </xdr:nvSpPr>
      <xdr:spPr>
        <a:xfrm>
          <a:off x="2462212" y="9458325"/>
          <a:ext cx="184731" cy="436786"/>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a:p>
          <a:endParaRPr lang="en-US" sz="1100"/>
        </a:p>
      </xdr:txBody>
    </xdr:sp>
    <xdr:clientData/>
  </xdr:oneCellAnchor>
  <xdr:oneCellAnchor>
    <xdr:from>
      <xdr:col>2</xdr:col>
      <xdr:colOff>214312</xdr:colOff>
      <xdr:row>178</xdr:row>
      <xdr:rowOff>0</xdr:rowOff>
    </xdr:from>
    <xdr:ext cx="184731" cy="257699"/>
    <xdr:sp macro="" textlink="">
      <xdr:nvSpPr>
        <xdr:cNvPr id="31" name="TextBox 30"/>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32" name="TextBox 31"/>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33" name="TextBox 32"/>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34" name="TextBox 33"/>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35" name="TextBox 34"/>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36" name="TextBox 35"/>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37" name="TextBox 36"/>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38" name="TextBox 37"/>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39" name="TextBox 38"/>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40" name="TextBox 39"/>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41" name="TextBox 40"/>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42" name="TextBox 41"/>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43" name="TextBox 42"/>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44" name="TextBox 43"/>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45" name="TextBox 44"/>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46" name="TextBox 45"/>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47" name="TextBox 46"/>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48" name="TextBox 47"/>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49" name="TextBox 48"/>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50" name="TextBox 49"/>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51" name="TextBox 50"/>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52" name="TextBox 51"/>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53" name="TextBox 52"/>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54" name="TextBox 53"/>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55" name="TextBox 54"/>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56" name="TextBox 55"/>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57" name="TextBox 56"/>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58" name="TextBox 57"/>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59" name="TextBox 58"/>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60" name="TextBox 59"/>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61" name="TextBox 60"/>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62" name="TextBox 61"/>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63" name="TextBox 62"/>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64" name="TextBox 63"/>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65" name="TextBox 64"/>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66" name="TextBox 65"/>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67" name="TextBox 66"/>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68" name="TextBox 67"/>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69" name="TextBox 68"/>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0" name="TextBox 69"/>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1" name="TextBox 70"/>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2" name="TextBox 71"/>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3" name="TextBox 72"/>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4" name="TextBox 73"/>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5" name="TextBox 74"/>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6" name="TextBox 75"/>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7" name="TextBox 76"/>
        <xdr:cNvSpPr txBox="1"/>
      </xdr:nvSpPr>
      <xdr:spPr>
        <a:xfrm>
          <a:off x="2462212" y="945832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78" name="TextBox 77"/>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79" name="TextBox 78"/>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80" name="TextBox 79"/>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81" name="TextBox 80"/>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82" name="TextBox 81"/>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83" name="TextBox 82"/>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84" name="TextBox 83"/>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85" name="TextBox 84"/>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86" name="TextBox 85"/>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87" name="TextBox 86"/>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88" name="TextBox 87"/>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89" name="TextBox 88"/>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90" name="TextBox 89"/>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91" name="TextBox 90"/>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92" name="TextBox 91"/>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93" name="TextBox 92"/>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94" name="TextBox 93"/>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95" name="TextBox 94"/>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96" name="TextBox 95"/>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97" name="TextBox 96"/>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98" name="TextBox 97"/>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99" name="TextBox 98"/>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100" name="TextBox 99"/>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101" name="TextBox 100"/>
        <xdr:cNvSpPr txBox="1"/>
      </xdr:nvSpPr>
      <xdr:spPr>
        <a:xfrm>
          <a:off x="3757612" y="10429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02" name="TextBox 101"/>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03" name="TextBox 102"/>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04" name="TextBox 103"/>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05" name="TextBox 104"/>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06" name="TextBox 105"/>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07" name="TextBox 106"/>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08" name="TextBox 107"/>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09" name="TextBox 108"/>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10" name="TextBox 109"/>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11" name="TextBox 110"/>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12" name="TextBox 111"/>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13" name="TextBox 112"/>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14" name="TextBox 113"/>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15" name="TextBox 114"/>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16" name="TextBox 115"/>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17" name="TextBox 116"/>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18" name="TextBox 117"/>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19" name="TextBox 118"/>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20" name="TextBox 119"/>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21" name="TextBox 120"/>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22" name="TextBox 121"/>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23" name="TextBox 122"/>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24" name="TextBox 123"/>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125" name="TextBox 124"/>
        <xdr:cNvSpPr txBox="1"/>
      </xdr:nvSpPr>
      <xdr:spPr>
        <a:xfrm>
          <a:off x="3757612" y="10668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26" name="TextBox 125"/>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27" name="TextBox 126"/>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28" name="TextBox 127"/>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29" name="TextBox 128"/>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30" name="TextBox 129"/>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31" name="TextBox 130"/>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32" name="TextBox 131"/>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33" name="TextBox 132"/>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34" name="TextBox 133"/>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35" name="TextBox 134"/>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36" name="TextBox 135"/>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37" name="TextBox 136"/>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38" name="TextBox 137"/>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39" name="TextBox 138"/>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40" name="TextBox 139"/>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41" name="TextBox 140"/>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42" name="TextBox 141"/>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43" name="TextBox 142"/>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44" name="TextBox 143"/>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45" name="TextBox 144"/>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46" name="TextBox 145"/>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47" name="TextBox 146"/>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48" name="TextBox 147"/>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179</xdr:row>
      <xdr:rowOff>0</xdr:rowOff>
    </xdr:from>
    <xdr:ext cx="184731" cy="257699"/>
    <xdr:sp macro="" textlink="">
      <xdr:nvSpPr>
        <xdr:cNvPr id="149" name="TextBox 148"/>
        <xdr:cNvSpPr txBox="1"/>
      </xdr:nvSpPr>
      <xdr:spPr>
        <a:xfrm>
          <a:off x="39385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436786"/>
    <xdr:sp macro="" textlink="">
      <xdr:nvSpPr>
        <xdr:cNvPr id="150" name="TextBox 149"/>
        <xdr:cNvSpPr txBox="1"/>
      </xdr:nvSpPr>
      <xdr:spPr>
        <a:xfrm>
          <a:off x="2643187" y="12115800"/>
          <a:ext cx="184731" cy="436786"/>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a:p>
          <a:endParaRPr lang="en-US" sz="1100"/>
        </a:p>
      </xdr:txBody>
    </xdr:sp>
    <xdr:clientData/>
  </xdr:oneCellAnchor>
  <xdr:oneCellAnchor>
    <xdr:from>
      <xdr:col>2</xdr:col>
      <xdr:colOff>214312</xdr:colOff>
      <xdr:row>179</xdr:row>
      <xdr:rowOff>0</xdr:rowOff>
    </xdr:from>
    <xdr:ext cx="184731" cy="257699"/>
    <xdr:sp macro="" textlink="">
      <xdr:nvSpPr>
        <xdr:cNvPr id="151" name="TextBox 150"/>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52" name="TextBox 151"/>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53" name="TextBox 152"/>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54" name="TextBox 153"/>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55" name="TextBox 154"/>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56" name="TextBox 155"/>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57" name="TextBox 156"/>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58" name="TextBox 157"/>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59" name="TextBox 158"/>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60" name="TextBox 159"/>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61" name="TextBox 160"/>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62" name="TextBox 161"/>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63" name="TextBox 162"/>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64" name="TextBox 163"/>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65" name="TextBox 164"/>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66" name="TextBox 165"/>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67" name="TextBox 166"/>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68" name="TextBox 167"/>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69" name="TextBox 168"/>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70" name="TextBox 169"/>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71" name="TextBox 170"/>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72" name="TextBox 171"/>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73" name="TextBox 172"/>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74" name="TextBox 173"/>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75" name="TextBox 174"/>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76" name="TextBox 175"/>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77" name="TextBox 176"/>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78" name="TextBox 177"/>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79" name="TextBox 178"/>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80" name="TextBox 179"/>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81" name="TextBox 180"/>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82" name="TextBox 181"/>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83" name="TextBox 182"/>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84" name="TextBox 183"/>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85" name="TextBox 184"/>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86" name="TextBox 185"/>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87" name="TextBox 186"/>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88" name="TextBox 187"/>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89" name="TextBox 188"/>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90" name="TextBox 189"/>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91" name="TextBox 190"/>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92" name="TextBox 191"/>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93" name="TextBox 192"/>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94" name="TextBox 193"/>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95" name="TextBox 194"/>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96" name="TextBox 195"/>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197" name="TextBox 196"/>
        <xdr:cNvSpPr txBox="1"/>
      </xdr:nvSpPr>
      <xdr:spPr>
        <a:xfrm>
          <a:off x="2643187" y="121158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198" name="TextBox 197"/>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199" name="TextBox 198"/>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00" name="TextBox 199"/>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01" name="TextBox 200"/>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02" name="TextBox 201"/>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03" name="TextBox 202"/>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04" name="TextBox 203"/>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05" name="TextBox 204"/>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06" name="TextBox 205"/>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07" name="TextBox 206"/>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08" name="TextBox 207"/>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09" name="TextBox 208"/>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10" name="TextBox 209"/>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11" name="TextBox 210"/>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12" name="TextBox 211"/>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13" name="TextBox 212"/>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14" name="TextBox 213"/>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15" name="TextBox 214"/>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16" name="TextBox 215"/>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17" name="TextBox 216"/>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18" name="TextBox 217"/>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19" name="TextBox 218"/>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20" name="TextBox 219"/>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182</xdr:row>
      <xdr:rowOff>0</xdr:rowOff>
    </xdr:from>
    <xdr:ext cx="184731" cy="257699"/>
    <xdr:sp macro="" textlink="">
      <xdr:nvSpPr>
        <xdr:cNvPr id="221" name="TextBox 220"/>
        <xdr:cNvSpPr txBox="1"/>
      </xdr:nvSpPr>
      <xdr:spPr>
        <a:xfrm>
          <a:off x="3938587" y="13392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22" name="TextBox 221"/>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23" name="TextBox 222"/>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24" name="TextBox 223"/>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25" name="TextBox 224"/>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26" name="TextBox 225"/>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27" name="TextBox 226"/>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28" name="TextBox 227"/>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29" name="TextBox 228"/>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30" name="TextBox 229"/>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31" name="TextBox 230"/>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32" name="TextBox 231"/>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33" name="TextBox 232"/>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34" name="TextBox 233"/>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35" name="TextBox 234"/>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36" name="TextBox 235"/>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37" name="TextBox 236"/>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38" name="TextBox 237"/>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39" name="TextBox 238"/>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40" name="TextBox 239"/>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41" name="TextBox 240"/>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42" name="TextBox 241"/>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43" name="TextBox 242"/>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44" name="TextBox 243"/>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183</xdr:row>
      <xdr:rowOff>0</xdr:rowOff>
    </xdr:from>
    <xdr:ext cx="184731" cy="257699"/>
    <xdr:sp macro="" textlink="">
      <xdr:nvSpPr>
        <xdr:cNvPr id="245" name="TextBox 244"/>
        <xdr:cNvSpPr txBox="1"/>
      </xdr:nvSpPr>
      <xdr:spPr>
        <a:xfrm>
          <a:off x="3938587" y="136302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436786"/>
    <xdr:sp macro="" textlink="">
      <xdr:nvSpPr>
        <xdr:cNvPr id="246" name="TextBox 245"/>
        <xdr:cNvSpPr txBox="1"/>
      </xdr:nvSpPr>
      <xdr:spPr>
        <a:xfrm>
          <a:off x="2643187" y="11877675"/>
          <a:ext cx="184731" cy="436786"/>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a:p>
          <a:endParaRPr lang="en-US" sz="1100"/>
        </a:p>
      </xdr:txBody>
    </xdr:sp>
    <xdr:clientData/>
  </xdr:oneCellAnchor>
  <xdr:oneCellAnchor>
    <xdr:from>
      <xdr:col>2</xdr:col>
      <xdr:colOff>214312</xdr:colOff>
      <xdr:row>178</xdr:row>
      <xdr:rowOff>0</xdr:rowOff>
    </xdr:from>
    <xdr:ext cx="184731" cy="257699"/>
    <xdr:sp macro="" textlink="">
      <xdr:nvSpPr>
        <xdr:cNvPr id="247" name="TextBox 246"/>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48" name="TextBox 247"/>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49" name="TextBox 248"/>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50" name="TextBox 249"/>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51" name="TextBox 250"/>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52" name="TextBox 251"/>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53" name="TextBox 252"/>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54" name="TextBox 253"/>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55" name="TextBox 254"/>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56" name="TextBox 255"/>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57" name="TextBox 256"/>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58" name="TextBox 257"/>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59" name="TextBox 258"/>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60" name="TextBox 259"/>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61" name="TextBox 260"/>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62" name="TextBox 261"/>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63" name="TextBox 262"/>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64" name="TextBox 263"/>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65" name="TextBox 264"/>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66" name="TextBox 265"/>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67" name="TextBox 266"/>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68" name="TextBox 267"/>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69" name="TextBox 268"/>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70" name="TextBox 269"/>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71" name="TextBox 270"/>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72" name="TextBox 271"/>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73" name="TextBox 272"/>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74" name="TextBox 273"/>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75" name="TextBox 274"/>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76" name="TextBox 275"/>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77" name="TextBox 276"/>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78" name="TextBox 277"/>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79" name="TextBox 278"/>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80" name="TextBox 279"/>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81" name="TextBox 280"/>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82" name="TextBox 281"/>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83" name="TextBox 282"/>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84" name="TextBox 283"/>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85" name="TextBox 284"/>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86" name="TextBox 285"/>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87" name="TextBox 286"/>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88" name="TextBox 287"/>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89" name="TextBox 288"/>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90" name="TextBox 289"/>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91" name="TextBox 290"/>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92" name="TextBox 291"/>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293" name="TextBox 292"/>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436786"/>
    <xdr:sp macro="" textlink="">
      <xdr:nvSpPr>
        <xdr:cNvPr id="294" name="TextBox 293"/>
        <xdr:cNvSpPr txBox="1"/>
      </xdr:nvSpPr>
      <xdr:spPr>
        <a:xfrm>
          <a:off x="2643187" y="11487150"/>
          <a:ext cx="184731" cy="436786"/>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a:p>
          <a:endParaRPr lang="en-US" sz="1100"/>
        </a:p>
      </xdr:txBody>
    </xdr:sp>
    <xdr:clientData/>
  </xdr:oneCellAnchor>
  <xdr:oneCellAnchor>
    <xdr:from>
      <xdr:col>2</xdr:col>
      <xdr:colOff>214312</xdr:colOff>
      <xdr:row>177</xdr:row>
      <xdr:rowOff>0</xdr:rowOff>
    </xdr:from>
    <xdr:ext cx="184731" cy="257699"/>
    <xdr:sp macro="" textlink="">
      <xdr:nvSpPr>
        <xdr:cNvPr id="295" name="TextBox 294"/>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296" name="TextBox 295"/>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297" name="TextBox 296"/>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298" name="TextBox 297"/>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299" name="TextBox 298"/>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00" name="TextBox 299"/>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01" name="TextBox 300"/>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02" name="TextBox 301"/>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03" name="TextBox 302"/>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04" name="TextBox 303"/>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05" name="TextBox 304"/>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06" name="TextBox 305"/>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07" name="TextBox 306"/>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08" name="TextBox 307"/>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09" name="TextBox 308"/>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10" name="TextBox 309"/>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11" name="TextBox 310"/>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12" name="TextBox 311"/>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13" name="TextBox 312"/>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14" name="TextBox 313"/>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15" name="TextBox 314"/>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16" name="TextBox 315"/>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17" name="TextBox 316"/>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18" name="TextBox 317"/>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19" name="TextBox 318"/>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20" name="TextBox 319"/>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21" name="TextBox 320"/>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22" name="TextBox 321"/>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23" name="TextBox 322"/>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24" name="TextBox 323"/>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25" name="TextBox 324"/>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26" name="TextBox 325"/>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27" name="TextBox 326"/>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28" name="TextBox 327"/>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29" name="TextBox 328"/>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30" name="TextBox 329"/>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31" name="TextBox 330"/>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32" name="TextBox 331"/>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33" name="TextBox 332"/>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34" name="TextBox 333"/>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35" name="TextBox 334"/>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36" name="TextBox 335"/>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37" name="TextBox 336"/>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38" name="TextBox 337"/>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39" name="TextBox 338"/>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40" name="TextBox 339"/>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177</xdr:row>
      <xdr:rowOff>0</xdr:rowOff>
    </xdr:from>
    <xdr:ext cx="184731" cy="257699"/>
    <xdr:sp macro="" textlink="">
      <xdr:nvSpPr>
        <xdr:cNvPr id="341" name="TextBox 340"/>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58" name="TextBox 557"/>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59" name="TextBox 558"/>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60" name="TextBox 559"/>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61" name="TextBox 560"/>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62" name="TextBox 561"/>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63" name="TextBox 562"/>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64" name="TextBox 563"/>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65" name="TextBox 564"/>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66" name="TextBox 565"/>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67" name="TextBox 566"/>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68" name="TextBox 567"/>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69" name="TextBox 568"/>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70" name="TextBox 569"/>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71" name="TextBox 570"/>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72" name="TextBox 571"/>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73" name="TextBox 572"/>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74" name="TextBox 573"/>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75" name="TextBox 574"/>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76" name="TextBox 575"/>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77" name="TextBox 576"/>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78" name="TextBox 577"/>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79" name="TextBox 578"/>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80" name="TextBox 579"/>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180</xdr:row>
      <xdr:rowOff>0</xdr:rowOff>
    </xdr:from>
    <xdr:ext cx="184731" cy="257699"/>
    <xdr:sp macro="" textlink="">
      <xdr:nvSpPr>
        <xdr:cNvPr id="581" name="TextBox 580"/>
        <xdr:cNvSpPr txBox="1"/>
      </xdr:nvSpPr>
      <xdr:spPr>
        <a:xfrm>
          <a:off x="39385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436786"/>
    <xdr:sp macro="" textlink="">
      <xdr:nvSpPr>
        <xdr:cNvPr id="582" name="TextBox 581"/>
        <xdr:cNvSpPr txBox="1"/>
      </xdr:nvSpPr>
      <xdr:spPr>
        <a:xfrm>
          <a:off x="2643187" y="12268200"/>
          <a:ext cx="184731" cy="436786"/>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a:p>
          <a:endParaRPr lang="en-US" sz="1100"/>
        </a:p>
      </xdr:txBody>
    </xdr:sp>
    <xdr:clientData/>
  </xdr:oneCellAnchor>
  <xdr:oneCellAnchor>
    <xdr:from>
      <xdr:col>2</xdr:col>
      <xdr:colOff>214312</xdr:colOff>
      <xdr:row>180</xdr:row>
      <xdr:rowOff>0</xdr:rowOff>
    </xdr:from>
    <xdr:ext cx="184731" cy="257699"/>
    <xdr:sp macro="" textlink="">
      <xdr:nvSpPr>
        <xdr:cNvPr id="583" name="TextBox 582"/>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584" name="TextBox 583"/>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585" name="TextBox 584"/>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586" name="TextBox 585"/>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587" name="TextBox 586"/>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588" name="TextBox 587"/>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589" name="TextBox 588"/>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590" name="TextBox 589"/>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591" name="TextBox 590"/>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592" name="TextBox 591"/>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593" name="TextBox 592"/>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594" name="TextBox 593"/>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595" name="TextBox 594"/>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596" name="TextBox 595"/>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597" name="TextBox 596"/>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598" name="TextBox 597"/>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599" name="TextBox 598"/>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00" name="TextBox 599"/>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01" name="TextBox 600"/>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02" name="TextBox 601"/>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03" name="TextBox 602"/>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04" name="TextBox 603"/>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05" name="TextBox 604"/>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06" name="TextBox 605"/>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07" name="TextBox 606"/>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08" name="TextBox 607"/>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09" name="TextBox 608"/>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10" name="TextBox 609"/>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11" name="TextBox 610"/>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12" name="TextBox 611"/>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13" name="TextBox 612"/>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14" name="TextBox 613"/>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15" name="TextBox 614"/>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16" name="TextBox 615"/>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17" name="TextBox 616"/>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18" name="TextBox 617"/>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19" name="TextBox 618"/>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20" name="TextBox 619"/>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21" name="TextBox 620"/>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22" name="TextBox 621"/>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23" name="TextBox 622"/>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24" name="TextBox 623"/>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25" name="TextBox 624"/>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26" name="TextBox 625"/>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27" name="TextBox 626"/>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28" name="TextBox 627"/>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180</xdr:row>
      <xdr:rowOff>0</xdr:rowOff>
    </xdr:from>
    <xdr:ext cx="184731" cy="257699"/>
    <xdr:sp macro="" textlink="">
      <xdr:nvSpPr>
        <xdr:cNvPr id="629" name="TextBox 628"/>
        <xdr:cNvSpPr txBox="1"/>
      </xdr:nvSpPr>
      <xdr:spPr>
        <a:xfrm>
          <a:off x="2643187" y="122682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30" name="TextBox 629"/>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31" name="TextBox 630"/>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32" name="TextBox 631"/>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33" name="TextBox 632"/>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34" name="TextBox 633"/>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35" name="TextBox 634"/>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36" name="TextBox 635"/>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37" name="TextBox 636"/>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38" name="TextBox 637"/>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39" name="TextBox 638"/>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40" name="TextBox 639"/>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41" name="TextBox 640"/>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42" name="TextBox 641"/>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43" name="TextBox 642"/>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44" name="TextBox 643"/>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45" name="TextBox 644"/>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46" name="TextBox 645"/>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47" name="TextBox 646"/>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48" name="TextBox 647"/>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49" name="TextBox 648"/>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50" name="TextBox 649"/>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51" name="TextBox 650"/>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52" name="TextBox 651"/>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184</xdr:row>
      <xdr:rowOff>0</xdr:rowOff>
    </xdr:from>
    <xdr:ext cx="184731" cy="257699"/>
    <xdr:sp macro="" textlink="">
      <xdr:nvSpPr>
        <xdr:cNvPr id="653" name="TextBox 652"/>
        <xdr:cNvSpPr txBox="1"/>
      </xdr:nvSpPr>
      <xdr:spPr>
        <a:xfrm>
          <a:off x="3938587" y="127158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54" name="TextBox 653"/>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55" name="TextBox 654"/>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56" name="TextBox 655"/>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57" name="TextBox 656"/>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58" name="TextBox 657"/>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59" name="TextBox 658"/>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60" name="TextBox 659"/>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61" name="TextBox 660"/>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62" name="TextBox 661"/>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63" name="TextBox 662"/>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64" name="TextBox 663"/>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65" name="TextBox 664"/>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66" name="TextBox 665"/>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67" name="TextBox 666"/>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68" name="TextBox 667"/>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69" name="TextBox 668"/>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70" name="TextBox 669"/>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71" name="TextBox 670"/>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72" name="TextBox 671"/>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73" name="TextBox 672"/>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74" name="TextBox 673"/>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75" name="TextBox 674"/>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76" name="TextBox 675"/>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3</xdr:col>
      <xdr:colOff>214312</xdr:colOff>
      <xdr:row>185</xdr:row>
      <xdr:rowOff>0</xdr:rowOff>
    </xdr:from>
    <xdr:ext cx="184731" cy="257699"/>
    <xdr:sp macro="" textlink="">
      <xdr:nvSpPr>
        <xdr:cNvPr id="677" name="TextBox 676"/>
        <xdr:cNvSpPr txBox="1"/>
      </xdr:nvSpPr>
      <xdr:spPr>
        <a:xfrm>
          <a:off x="3938587" y="1295400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436786"/>
    <xdr:sp macro="" textlink="">
      <xdr:nvSpPr>
        <xdr:cNvPr id="678" name="TextBox 677"/>
        <xdr:cNvSpPr txBox="1"/>
      </xdr:nvSpPr>
      <xdr:spPr>
        <a:xfrm>
          <a:off x="2643187" y="11877675"/>
          <a:ext cx="184731" cy="436786"/>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a:p>
          <a:endParaRPr lang="en-US" sz="1100"/>
        </a:p>
      </xdr:txBody>
    </xdr:sp>
    <xdr:clientData/>
  </xdr:oneCellAnchor>
  <xdr:oneCellAnchor>
    <xdr:from>
      <xdr:col>2</xdr:col>
      <xdr:colOff>214312</xdr:colOff>
      <xdr:row>179</xdr:row>
      <xdr:rowOff>0</xdr:rowOff>
    </xdr:from>
    <xdr:ext cx="184731" cy="257699"/>
    <xdr:sp macro="" textlink="">
      <xdr:nvSpPr>
        <xdr:cNvPr id="679" name="TextBox 678"/>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680" name="TextBox 679"/>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681" name="TextBox 680"/>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682" name="TextBox 681"/>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683" name="TextBox 682"/>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684" name="TextBox 683"/>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685" name="TextBox 684"/>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686" name="TextBox 685"/>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687" name="TextBox 686"/>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688" name="TextBox 687"/>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689" name="TextBox 688"/>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690" name="TextBox 689"/>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691" name="TextBox 690"/>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692" name="TextBox 691"/>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693" name="TextBox 692"/>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694" name="TextBox 693"/>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695" name="TextBox 694"/>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696" name="TextBox 695"/>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697" name="TextBox 696"/>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698" name="TextBox 697"/>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699" name="TextBox 698"/>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00" name="TextBox 699"/>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01" name="TextBox 700"/>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02" name="TextBox 701"/>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03" name="TextBox 702"/>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04" name="TextBox 703"/>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05" name="TextBox 704"/>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06" name="TextBox 705"/>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07" name="TextBox 706"/>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08" name="TextBox 707"/>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09" name="TextBox 708"/>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10" name="TextBox 709"/>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11" name="TextBox 710"/>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12" name="TextBox 711"/>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13" name="TextBox 712"/>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14" name="TextBox 713"/>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15" name="TextBox 714"/>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16" name="TextBox 715"/>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17" name="TextBox 716"/>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18" name="TextBox 717"/>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19" name="TextBox 718"/>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20" name="TextBox 719"/>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21" name="TextBox 720"/>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22" name="TextBox 721"/>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23" name="TextBox 722"/>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24" name="TextBox 723"/>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179</xdr:row>
      <xdr:rowOff>0</xdr:rowOff>
    </xdr:from>
    <xdr:ext cx="184731" cy="257699"/>
    <xdr:sp macro="" textlink="">
      <xdr:nvSpPr>
        <xdr:cNvPr id="725" name="TextBox 724"/>
        <xdr:cNvSpPr txBox="1"/>
      </xdr:nvSpPr>
      <xdr:spPr>
        <a:xfrm>
          <a:off x="2643187" y="11877675"/>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436786"/>
    <xdr:sp macro="" textlink="">
      <xdr:nvSpPr>
        <xdr:cNvPr id="726" name="TextBox 725"/>
        <xdr:cNvSpPr txBox="1"/>
      </xdr:nvSpPr>
      <xdr:spPr>
        <a:xfrm>
          <a:off x="2643187" y="11487150"/>
          <a:ext cx="184731" cy="436786"/>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a:p>
          <a:endParaRPr lang="en-US" sz="1100"/>
        </a:p>
      </xdr:txBody>
    </xdr:sp>
    <xdr:clientData/>
  </xdr:oneCellAnchor>
  <xdr:oneCellAnchor>
    <xdr:from>
      <xdr:col>2</xdr:col>
      <xdr:colOff>214312</xdr:colOff>
      <xdr:row>178</xdr:row>
      <xdr:rowOff>0</xdr:rowOff>
    </xdr:from>
    <xdr:ext cx="184731" cy="257699"/>
    <xdr:sp macro="" textlink="">
      <xdr:nvSpPr>
        <xdr:cNvPr id="727" name="TextBox 726"/>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28" name="TextBox 727"/>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29" name="TextBox 728"/>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30" name="TextBox 729"/>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31" name="TextBox 730"/>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32" name="TextBox 731"/>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33" name="TextBox 732"/>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34" name="TextBox 733"/>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35" name="TextBox 734"/>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36" name="TextBox 735"/>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37" name="TextBox 736"/>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38" name="TextBox 737"/>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39" name="TextBox 738"/>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40" name="TextBox 739"/>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41" name="TextBox 740"/>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42" name="TextBox 741"/>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43" name="TextBox 742"/>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44" name="TextBox 743"/>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45" name="TextBox 744"/>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46" name="TextBox 745"/>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47" name="TextBox 746"/>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48" name="TextBox 747"/>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49" name="TextBox 748"/>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50" name="TextBox 749"/>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51" name="TextBox 750"/>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52" name="TextBox 751"/>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53" name="TextBox 752"/>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54" name="TextBox 753"/>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55" name="TextBox 754"/>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56" name="TextBox 755"/>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57" name="TextBox 756"/>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58" name="TextBox 757"/>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59" name="TextBox 758"/>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60" name="TextBox 759"/>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61" name="TextBox 760"/>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62" name="TextBox 761"/>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63" name="TextBox 762"/>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64" name="TextBox 763"/>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65" name="TextBox 764"/>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66" name="TextBox 765"/>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67" name="TextBox 766"/>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68" name="TextBox 767"/>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69" name="TextBox 768"/>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70" name="TextBox 769"/>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71" name="TextBox 770"/>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72" name="TextBox 771"/>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214312</xdr:colOff>
      <xdr:row>178</xdr:row>
      <xdr:rowOff>0</xdr:rowOff>
    </xdr:from>
    <xdr:ext cx="184731" cy="257699"/>
    <xdr:sp macro="" textlink="">
      <xdr:nvSpPr>
        <xdr:cNvPr id="773" name="TextBox 772"/>
        <xdr:cNvSpPr txBox="1"/>
      </xdr:nvSpPr>
      <xdr:spPr>
        <a:xfrm>
          <a:off x="2643187" y="11487150"/>
          <a:ext cx="184731" cy="257699"/>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xdr:from>
      <xdr:col>10</xdr:col>
      <xdr:colOff>623661</xdr:colOff>
      <xdr:row>0</xdr:row>
      <xdr:rowOff>136072</xdr:rowOff>
    </xdr:from>
    <xdr:to>
      <xdr:col>11</xdr:col>
      <xdr:colOff>571500</xdr:colOff>
      <xdr:row>0</xdr:row>
      <xdr:rowOff>421822</xdr:rowOff>
    </xdr:to>
    <xdr:sp macro="" textlink="">
      <xdr:nvSpPr>
        <xdr:cNvPr id="774" name="Rectangle 1"/>
        <xdr:cNvSpPr>
          <a:spLocks noChangeArrowheads="1"/>
        </xdr:cNvSpPr>
      </xdr:nvSpPr>
      <xdr:spPr bwMode="auto">
        <a:xfrm>
          <a:off x="10522857" y="136072"/>
          <a:ext cx="1047750" cy="285750"/>
        </a:xfrm>
        <a:prstGeom prst="rect">
          <a:avLst/>
        </a:prstGeom>
        <a:solidFill>
          <a:srgbClr val="FFFFFF"/>
        </a:solidFill>
        <a:ln w="9525">
          <a:solidFill>
            <a:schemeClr val="tx1">
              <a:lumMod val="50000"/>
              <a:lumOff val="50000"/>
            </a:schemeClr>
          </a:solidFill>
          <a:miter lim="800000"/>
          <a:headEnd/>
          <a:tailEnd/>
        </a:ln>
      </xdr:spPr>
      <xdr:txBody>
        <a:bodyPr vertOverflow="clip" wrap="square" lIns="91440" tIns="45720" rIns="91440" bIns="45720" anchor="t" upright="1"/>
        <a:lstStyle/>
        <a:p>
          <a:pPr algn="ctr" rtl="1">
            <a:defRPr sz="1000"/>
          </a:pPr>
          <a:r>
            <a:rPr lang="en-US" sz="1200" b="1" i="1" strike="noStrike">
              <a:solidFill>
                <a:schemeClr val="bg1">
                  <a:lumMod val="50000"/>
                </a:schemeClr>
              </a:solidFill>
              <a:latin typeface="Times New Roman" pitchFamily="18" charset="0"/>
              <a:cs typeface="Times New Roman" pitchFamily="18" charset="0"/>
            </a:rPr>
            <a:t>Mẫu: TH 10</a:t>
          </a:r>
        </a:p>
        <a:p>
          <a:pPr algn="l" rtl="1">
            <a:defRPr sz="1000"/>
          </a:pPr>
          <a:endParaRPr lang="en-US" sz="1200" b="1" i="1" strike="noStrike">
            <a:solidFill>
              <a:schemeClr val="tx1">
                <a:lumMod val="65000"/>
                <a:lumOff val="35000"/>
              </a:schemeClr>
            </a:solidFill>
            <a:latin typeface="Times New Roman" pitchFamily="18" charset="0"/>
            <a:cs typeface="Times New Roman"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X65553"/>
  <sheetViews>
    <sheetView tabSelected="1" zoomScale="84" zoomScaleNormal="84" workbookViewId="0">
      <selection activeCell="M1" sqref="M1"/>
    </sheetView>
  </sheetViews>
  <sheetFormatPr defaultRowHeight="12.75"/>
  <cols>
    <col min="1" max="1" width="17.75" style="2" customWidth="1"/>
    <col min="2" max="2" width="11.125" style="2" customWidth="1"/>
    <col min="3" max="3" width="19.125" style="2" customWidth="1"/>
    <col min="4" max="4" width="11.125" style="2" customWidth="1"/>
    <col min="5" max="5" width="14.5" style="2" customWidth="1"/>
    <col min="6" max="6" width="12.125" style="2" customWidth="1"/>
    <col min="7" max="7" width="10.875" style="2" customWidth="1"/>
    <col min="8" max="8" width="11.375" style="2" customWidth="1"/>
    <col min="9" max="9" width="11.625" style="15" customWidth="1"/>
    <col min="10" max="10" width="10.375" style="2" customWidth="1"/>
    <col min="11" max="11" width="14.5" style="15" customWidth="1"/>
    <col min="12" max="13" width="10.875" style="2" customWidth="1"/>
    <col min="14" max="14" width="8.25" style="126" customWidth="1"/>
    <col min="15" max="15" width="14.375" style="2" customWidth="1"/>
    <col min="16" max="16" width="8" style="2" customWidth="1"/>
    <col min="17" max="17" width="9.125" style="2" customWidth="1"/>
    <col min="18" max="18" width="9.75" style="2" customWidth="1"/>
    <col min="19" max="19" width="11.875" style="2" customWidth="1"/>
    <col min="20" max="20" width="8.125" style="2" hidden="1" customWidth="1"/>
    <col min="21" max="21" width="10.375" style="3" customWidth="1"/>
    <col min="22" max="22" width="12.375" style="3" customWidth="1"/>
    <col min="23" max="23" width="10" style="2" customWidth="1"/>
    <col min="24" max="24" width="12.625" style="2" customWidth="1"/>
    <col min="25" max="25" width="16.25" style="2" customWidth="1"/>
    <col min="26" max="26" width="13.625" style="3" customWidth="1"/>
    <col min="27" max="27" width="9.125" style="2" customWidth="1"/>
    <col min="28" max="28" width="13.75" style="2" customWidth="1"/>
    <col min="29" max="29" width="11.625" style="2" customWidth="1"/>
    <col min="30" max="30" width="9.375" style="2" customWidth="1"/>
    <col min="31" max="31" width="11.25" style="2" customWidth="1"/>
    <col min="32" max="32" width="12.375" style="2" customWidth="1"/>
    <col min="33" max="33" width="10.5" style="2" customWidth="1"/>
    <col min="34" max="34" width="11.125" style="2" customWidth="1"/>
    <col min="35" max="35" width="11.375" style="2" customWidth="1"/>
    <col min="36" max="36" width="9" style="2" customWidth="1"/>
    <col min="37" max="37" width="7.875" style="2" customWidth="1"/>
    <col min="38" max="38" width="9.125" style="2" customWidth="1"/>
    <col min="39" max="39" width="12.375" style="2" customWidth="1"/>
    <col min="40" max="40" width="15.125" style="2" customWidth="1"/>
    <col min="41" max="41" width="15.75" style="2" customWidth="1"/>
    <col min="42" max="42" width="11" style="2" customWidth="1"/>
    <col min="43" max="43" width="11.125" style="2" customWidth="1"/>
    <col min="44" max="44" width="10" style="2" customWidth="1"/>
    <col min="45" max="45" width="9" style="2" customWidth="1"/>
    <col min="46" max="46" width="15" style="2" customWidth="1"/>
    <col min="47" max="50" width="9" style="2" customWidth="1"/>
    <col min="51" max="51" width="15.5" style="2" customWidth="1"/>
    <col min="52" max="52" width="13.375" style="2" customWidth="1"/>
    <col min="53" max="62" width="9" style="2" customWidth="1"/>
    <col min="63" max="16384" width="9" style="2"/>
  </cols>
  <sheetData>
    <row r="1" spans="1:45" ht="45" customHeight="1">
      <c r="K1" s="2052"/>
      <c r="L1" s="2052"/>
    </row>
    <row r="2" spans="1:45" ht="16.5" customHeight="1">
      <c r="A2" s="1931" t="s">
        <v>162</v>
      </c>
      <c r="B2" s="1931"/>
      <c r="C2" s="1931"/>
      <c r="K2" s="142" t="s">
        <v>101</v>
      </c>
    </row>
    <row r="3" spans="1:45" ht="16.5" customHeight="1">
      <c r="A3" s="1932" t="s">
        <v>305</v>
      </c>
      <c r="B3" s="1932"/>
      <c r="C3" s="1932"/>
      <c r="K3" s="524" t="s">
        <v>73</v>
      </c>
      <c r="L3" s="189"/>
      <c r="M3" s="189"/>
    </row>
    <row r="4" spans="1:45" ht="2.25" customHeight="1">
      <c r="A4" s="4"/>
      <c r="B4" s="4"/>
      <c r="C4" s="4"/>
      <c r="D4" s="4"/>
      <c r="E4" s="4"/>
    </row>
    <row r="5" spans="1:45" ht="18.75" customHeight="1">
      <c r="A5" s="1947" t="s">
        <v>499</v>
      </c>
      <c r="B5" s="1947"/>
      <c r="C5" s="1947"/>
      <c r="D5" s="1947"/>
      <c r="E5" s="1947"/>
      <c r="F5" s="1947"/>
      <c r="G5" s="1947"/>
      <c r="H5" s="1947"/>
      <c r="I5" s="1947"/>
      <c r="J5" s="1947"/>
      <c r="K5" s="1947"/>
      <c r="L5" s="1947"/>
      <c r="M5" s="1947"/>
      <c r="N5" s="1947"/>
      <c r="O5" s="1947"/>
      <c r="P5" s="1947"/>
      <c r="Q5" s="1947"/>
      <c r="R5" s="429"/>
      <c r="S5" s="429"/>
      <c r="T5" s="429"/>
    </row>
    <row r="6" spans="1:45" ht="6" hidden="1" customHeight="1">
      <c r="Z6" s="5"/>
    </row>
    <row r="7" spans="1:45" ht="20.25" customHeight="1">
      <c r="A7" s="275" t="s">
        <v>74</v>
      </c>
      <c r="B7" s="275"/>
      <c r="C7" s="275"/>
      <c r="D7" s="275"/>
      <c r="E7" s="275"/>
      <c r="F7" s="275"/>
      <c r="G7" s="275"/>
      <c r="H7" s="275"/>
      <c r="I7" s="275"/>
      <c r="J7" s="275"/>
      <c r="K7" s="275"/>
      <c r="L7" s="275"/>
      <c r="M7" s="275"/>
      <c r="N7" s="275"/>
      <c r="O7" s="275"/>
      <c r="P7" s="275"/>
      <c r="Q7" s="275"/>
      <c r="R7" s="275"/>
      <c r="S7" s="275"/>
    </row>
    <row r="8" spans="1:45" ht="20.25" customHeight="1">
      <c r="A8" s="430" t="s">
        <v>119</v>
      </c>
      <c r="B8" s="430"/>
      <c r="C8" s="430"/>
      <c r="D8" s="430"/>
      <c r="E8" s="430"/>
      <c r="F8" s="430"/>
      <c r="G8" s="430"/>
      <c r="H8" s="430"/>
      <c r="I8" s="430"/>
      <c r="J8" s="430"/>
      <c r="K8" s="430"/>
      <c r="L8" s="430"/>
      <c r="M8" s="430"/>
      <c r="N8" s="430"/>
      <c r="O8" s="430"/>
      <c r="P8" s="430"/>
      <c r="Q8" s="430"/>
      <c r="R8" s="430"/>
      <c r="S8" s="430"/>
      <c r="AB8" s="2">
        <f>AB14-AB13</f>
        <v>-28867281</v>
      </c>
    </row>
    <row r="9" spans="1:45" ht="11.25" customHeight="1">
      <c r="A9" s="6"/>
      <c r="C9" s="4"/>
      <c r="D9" s="4"/>
      <c r="E9" s="4"/>
      <c r="F9" s="4"/>
      <c r="G9" s="4"/>
      <c r="H9" s="4"/>
    </row>
    <row r="10" spans="1:45" ht="19.5" customHeight="1">
      <c r="A10" s="1831" t="s">
        <v>95</v>
      </c>
      <c r="B10" s="1940" t="s">
        <v>75</v>
      </c>
      <c r="C10" s="1940"/>
      <c r="D10" s="1940"/>
      <c r="E10" s="1940"/>
      <c r="F10" s="1940"/>
      <c r="G10" s="1940"/>
      <c r="H10" s="1940"/>
      <c r="I10" s="1940"/>
      <c r="J10" s="1938" t="s">
        <v>76</v>
      </c>
      <c r="K10" s="1938"/>
      <c r="L10" s="1938"/>
      <c r="M10" s="1938"/>
      <c r="N10" s="1938"/>
      <c r="O10" s="1938"/>
      <c r="P10" s="1938"/>
      <c r="Q10" s="1939"/>
      <c r="R10" s="158"/>
      <c r="S10" s="158"/>
      <c r="T10" s="162"/>
      <c r="U10" s="455">
        <v>22500</v>
      </c>
      <c r="V10" s="1790" t="s">
        <v>75</v>
      </c>
      <c r="W10" s="1790"/>
      <c r="X10" s="1790"/>
      <c r="Y10" s="1790"/>
      <c r="Z10" s="1790"/>
      <c r="AA10" s="1790"/>
      <c r="AB10" s="1790"/>
      <c r="AC10" s="1790"/>
      <c r="AD10" s="1790" t="s">
        <v>76</v>
      </c>
      <c r="AE10" s="1790"/>
      <c r="AF10" s="1790"/>
      <c r="AG10" s="1790"/>
      <c r="AH10" s="461" t="s">
        <v>77</v>
      </c>
      <c r="AI10" s="462" t="e">
        <f>+#REF!</f>
        <v>#REF!</v>
      </c>
      <c r="AJ10" s="461"/>
      <c r="AK10" s="461"/>
      <c r="AL10" s="7"/>
    </row>
    <row r="11" spans="1:45" ht="21" customHeight="1">
      <c r="A11" s="1831"/>
      <c r="B11" s="1941" t="s">
        <v>500</v>
      </c>
      <c r="C11" s="1942"/>
      <c r="D11" s="1942"/>
      <c r="E11" s="1943"/>
      <c r="F11" s="1935" t="s">
        <v>78</v>
      </c>
      <c r="G11" s="1936"/>
      <c r="H11" s="1936"/>
      <c r="I11" s="1937"/>
      <c r="J11" s="1941" t="str">
        <f>+B11</f>
        <v>THÁNG….</v>
      </c>
      <c r="K11" s="1942"/>
      <c r="L11" s="1942"/>
      <c r="M11" s="1943"/>
      <c r="N11" s="1842" t="s">
        <v>78</v>
      </c>
      <c r="O11" s="1843"/>
      <c r="P11" s="1843"/>
      <c r="Q11" s="1844"/>
      <c r="T11" s="158"/>
      <c r="U11" s="456" t="s">
        <v>470</v>
      </c>
      <c r="V11" s="1827" t="s">
        <v>45</v>
      </c>
      <c r="W11" s="1827"/>
      <c r="X11" s="1827"/>
      <c r="Y11" s="1827"/>
      <c r="Z11" s="1832" t="s">
        <v>78</v>
      </c>
      <c r="AA11" s="1832"/>
      <c r="AB11" s="1832"/>
      <c r="AC11" s="1832"/>
      <c r="AD11" s="1833" t="str">
        <f>+V11</f>
        <v>Tháng trước</v>
      </c>
      <c r="AE11" s="1834"/>
      <c r="AF11" s="1835"/>
      <c r="AG11" s="461"/>
      <c r="AH11" s="1790" t="s">
        <v>78</v>
      </c>
      <c r="AI11" s="1790"/>
      <c r="AJ11" s="1790"/>
      <c r="AK11" s="1790"/>
      <c r="AM11" s="471" t="s">
        <v>317</v>
      </c>
      <c r="AN11" s="471" t="s">
        <v>318</v>
      </c>
      <c r="AO11" s="470"/>
    </row>
    <row r="12" spans="1:45" ht="39" customHeight="1">
      <c r="A12" s="1831"/>
      <c r="B12" s="8" t="s">
        <v>79</v>
      </c>
      <c r="C12" s="8" t="s">
        <v>80</v>
      </c>
      <c r="D12" s="8" t="s">
        <v>81</v>
      </c>
      <c r="E12" s="336" t="s">
        <v>321</v>
      </c>
      <c r="F12" s="320" t="s">
        <v>83</v>
      </c>
      <c r="G12" s="320" t="s">
        <v>84</v>
      </c>
      <c r="H12" s="134" t="s">
        <v>85</v>
      </c>
      <c r="I12" s="320" t="s">
        <v>309</v>
      </c>
      <c r="J12" s="143" t="s">
        <v>69</v>
      </c>
      <c r="K12" s="8" t="s">
        <v>122</v>
      </c>
      <c r="L12" s="127" t="s">
        <v>81</v>
      </c>
      <c r="M12" s="336" t="s">
        <v>321</v>
      </c>
      <c r="N12" s="320" t="s">
        <v>5</v>
      </c>
      <c r="O12" s="320" t="s">
        <v>309</v>
      </c>
      <c r="P12" s="320" t="s">
        <v>16</v>
      </c>
      <c r="Q12" s="320" t="s">
        <v>179</v>
      </c>
      <c r="T12" s="159"/>
      <c r="U12" s="457"/>
      <c r="V12" s="895" t="s">
        <v>79</v>
      </c>
      <c r="W12" s="895" t="s">
        <v>80</v>
      </c>
      <c r="X12" s="895" t="s">
        <v>81</v>
      </c>
      <c r="Y12" s="895" t="s">
        <v>82</v>
      </c>
      <c r="Z12" s="895" t="s">
        <v>83</v>
      </c>
      <c r="AA12" s="895" t="s">
        <v>84</v>
      </c>
      <c r="AB12" s="895" t="s">
        <v>85</v>
      </c>
      <c r="AC12" s="895" t="s">
        <v>277</v>
      </c>
      <c r="AD12" s="895" t="s">
        <v>69</v>
      </c>
      <c r="AE12" s="895" t="s">
        <v>121</v>
      </c>
      <c r="AF12" s="895" t="s">
        <v>81</v>
      </c>
      <c r="AG12" s="895" t="s">
        <v>82</v>
      </c>
      <c r="AH12" s="895" t="s">
        <v>15</v>
      </c>
      <c r="AI12" s="895" t="s">
        <v>277</v>
      </c>
      <c r="AJ12" s="895" t="s">
        <v>33</v>
      </c>
      <c r="AK12" s="895" t="s">
        <v>179</v>
      </c>
      <c r="AM12" s="894" t="s">
        <v>319</v>
      </c>
      <c r="AN12" s="894" t="s">
        <v>172</v>
      </c>
      <c r="AO12" s="9"/>
      <c r="AP12" s="2" t="s">
        <v>83</v>
      </c>
      <c r="AQ12" s="2" t="s">
        <v>84</v>
      </c>
      <c r="AR12" s="613" t="s">
        <v>85</v>
      </c>
      <c r="AS12" s="2" t="s">
        <v>5</v>
      </c>
    </row>
    <row r="13" spans="1:45" ht="17.25" customHeight="1">
      <c r="A13" s="769" t="s">
        <v>86</v>
      </c>
      <c r="B13" s="10"/>
      <c r="C13" s="10"/>
      <c r="D13" s="10"/>
      <c r="E13" s="11"/>
      <c r="F13" s="770"/>
      <c r="G13" s="770"/>
      <c r="H13" s="545"/>
      <c r="I13" s="771"/>
      <c r="J13" s="222"/>
      <c r="K13" s="222"/>
      <c r="L13" s="222"/>
      <c r="M13" s="11"/>
      <c r="N13" s="772"/>
      <c r="O13" s="546"/>
      <c r="P13" s="772"/>
      <c r="Q13" s="163"/>
      <c r="T13" s="160"/>
      <c r="U13" s="5" t="s">
        <v>86</v>
      </c>
      <c r="V13" s="773">
        <v>49869670.10323</v>
      </c>
      <c r="W13" s="773">
        <v>2182831.5099999998</v>
      </c>
      <c r="X13" s="773">
        <v>52052501.613229997</v>
      </c>
      <c r="Y13" s="774">
        <v>1.1050769348338845</v>
      </c>
      <c r="Z13" s="773">
        <v>316263227.08811188</v>
      </c>
      <c r="AA13" s="773">
        <v>16833386.42684</v>
      </c>
      <c r="AB13" s="773">
        <v>333096613.51495188</v>
      </c>
      <c r="AC13" s="775">
        <v>0.78375673768223975</v>
      </c>
      <c r="AD13" s="773">
        <v>1105.7653913578999</v>
      </c>
      <c r="AE13" s="773">
        <v>84.035605865000036</v>
      </c>
      <c r="AF13" s="773">
        <v>1189.8009972228999</v>
      </c>
      <c r="AG13" s="774">
        <v>1.0667154379796147</v>
      </c>
      <c r="AH13" s="773">
        <v>8419.0612008035623</v>
      </c>
      <c r="AI13" s="774">
        <v>0.74242162264581679</v>
      </c>
      <c r="AJ13" s="773">
        <v>7047.7561125927014</v>
      </c>
      <c r="AK13" s="774">
        <v>0.83711900228496072</v>
      </c>
      <c r="AM13" s="776">
        <f>SUM(AM14:AM16)</f>
        <v>425000000</v>
      </c>
      <c r="AN13" s="776">
        <f>SUM(AN14:AN16)</f>
        <v>11340</v>
      </c>
      <c r="AO13" s="777" t="s">
        <v>86</v>
      </c>
      <c r="AP13" s="2">
        <v>73987466.21509999</v>
      </c>
      <c r="AQ13" s="2">
        <v>6870066.9472500011</v>
      </c>
      <c r="AR13" s="613">
        <v>80857533.162349999</v>
      </c>
      <c r="AS13" s="2">
        <v>2940.5414495748018</v>
      </c>
    </row>
    <row r="14" spans="1:45" ht="17.25" customHeight="1">
      <c r="A14" s="1240" t="s">
        <v>189</v>
      </c>
      <c r="B14" s="1241"/>
      <c r="C14" s="1241"/>
      <c r="D14" s="1241"/>
      <c r="E14" s="1242"/>
      <c r="F14" s="1059"/>
      <c r="G14" s="391"/>
      <c r="H14" s="545"/>
      <c r="I14" s="546"/>
      <c r="J14" s="1241"/>
      <c r="K14" s="1241"/>
      <c r="L14" s="1241"/>
      <c r="M14" s="710"/>
      <c r="N14" s="1059"/>
      <c r="O14" s="546"/>
      <c r="P14" s="1243"/>
      <c r="Q14" s="1244"/>
      <c r="S14" s="1245"/>
      <c r="T14" s="160"/>
      <c r="U14" s="5" t="s">
        <v>189</v>
      </c>
      <c r="V14" s="1246">
        <v>46036181.10323</v>
      </c>
      <c r="W14" s="1246">
        <v>2182831.5099999998</v>
      </c>
      <c r="X14" s="1247">
        <v>48219012.613229997</v>
      </c>
      <c r="Y14" s="1248">
        <v>1.1304912790701567</v>
      </c>
      <c r="Z14" s="1248">
        <v>287395946.08811188</v>
      </c>
      <c r="AA14" s="1246">
        <v>16833386.42684</v>
      </c>
      <c r="AB14" s="1246">
        <v>304229332.51495188</v>
      </c>
      <c r="AC14" s="778">
        <v>0.85698403525338562</v>
      </c>
      <c r="AD14" s="1246">
        <v>1024.7653913578999</v>
      </c>
      <c r="AE14" s="1246">
        <v>80.35560586500003</v>
      </c>
      <c r="AF14" s="1246">
        <v>1105.1209972228999</v>
      </c>
      <c r="AG14" s="1248">
        <v>1.096995076490743</v>
      </c>
      <c r="AH14" s="1246">
        <v>7546.5912008035621</v>
      </c>
      <c r="AI14" s="1248">
        <v>0.78324765965786836</v>
      </c>
      <c r="AJ14" s="1248">
        <v>6403.7561125927014</v>
      </c>
      <c r="AK14" s="1248">
        <v>0.8485627407392663</v>
      </c>
      <c r="AM14" s="1249">
        <v>355000000</v>
      </c>
      <c r="AN14" s="1249">
        <v>9635</v>
      </c>
      <c r="AO14" s="1250" t="s">
        <v>189</v>
      </c>
      <c r="AP14" s="2">
        <v>67417101.21509999</v>
      </c>
      <c r="AQ14" s="2">
        <v>6870066.9472500011</v>
      </c>
      <c r="AR14" s="613">
        <v>74287168.162349999</v>
      </c>
      <c r="AS14" s="2">
        <v>2665.9837159748017</v>
      </c>
    </row>
    <row r="15" spans="1:45" ht="17.25" customHeight="1">
      <c r="A15" s="1240" t="s">
        <v>306</v>
      </c>
      <c r="B15" s="1241"/>
      <c r="C15" s="1241"/>
      <c r="D15" s="1241"/>
      <c r="E15" s="1242"/>
      <c r="F15" s="1059"/>
      <c r="G15" s="391"/>
      <c r="H15" s="545"/>
      <c r="I15" s="546"/>
      <c r="J15" s="1241"/>
      <c r="K15" s="1241"/>
      <c r="L15" s="1241"/>
      <c r="M15" s="711"/>
      <c r="N15" s="1059"/>
      <c r="O15" s="546"/>
      <c r="P15" s="1243"/>
      <c r="Q15" s="1244"/>
      <c r="S15" s="1245"/>
      <c r="T15" s="160"/>
      <c r="U15" s="5" t="s">
        <v>376</v>
      </c>
      <c r="V15" s="1246">
        <v>3833489</v>
      </c>
      <c r="W15" s="1246"/>
      <c r="X15" s="1247">
        <v>3833489</v>
      </c>
      <c r="Y15" s="1248">
        <v>0.86147599317837609</v>
      </c>
      <c r="Z15" s="1248">
        <v>28867281</v>
      </c>
      <c r="AA15" s="1246">
        <v>0</v>
      </c>
      <c r="AB15" s="1246">
        <v>28867281</v>
      </c>
      <c r="AC15" s="778">
        <v>0.41238972857142858</v>
      </c>
      <c r="AD15" s="1246">
        <v>81</v>
      </c>
      <c r="AE15" s="1246">
        <v>0</v>
      </c>
      <c r="AF15" s="1246">
        <v>81</v>
      </c>
      <c r="AG15" s="1248">
        <v>0.81818181818181823</v>
      </c>
      <c r="AH15" s="1246">
        <v>797</v>
      </c>
      <c r="AI15" s="1248">
        <v>0.50603174603174605</v>
      </c>
      <c r="AJ15" s="1248">
        <v>644</v>
      </c>
      <c r="AK15" s="1248">
        <v>0.80803011292346294</v>
      </c>
      <c r="AM15" s="1249">
        <v>70000000</v>
      </c>
      <c r="AN15" s="1249">
        <v>1575</v>
      </c>
      <c r="AO15" s="1251" t="s">
        <v>306</v>
      </c>
      <c r="AP15" s="2">
        <v>6570365</v>
      </c>
      <c r="AQ15" s="2">
        <v>0</v>
      </c>
      <c r="AR15" s="613">
        <v>6570365</v>
      </c>
      <c r="AS15" s="2">
        <v>237.73773360000001</v>
      </c>
    </row>
    <row r="16" spans="1:45" s="742" customFormat="1" ht="17.25" customHeight="1">
      <c r="A16" s="343" t="s">
        <v>307</v>
      </c>
      <c r="B16" s="353"/>
      <c r="C16" s="353"/>
      <c r="D16" s="353"/>
      <c r="E16" s="1242"/>
      <c r="F16" s="343"/>
      <c r="G16" s="343"/>
      <c r="H16" s="545"/>
      <c r="I16" s="1252"/>
      <c r="J16" s="1253"/>
      <c r="K16" s="1253"/>
      <c r="L16" s="1253"/>
      <c r="M16" s="711"/>
      <c r="N16" s="1254"/>
      <c r="O16" s="546"/>
      <c r="P16" s="1254"/>
      <c r="Q16" s="1244"/>
      <c r="T16" s="1255"/>
      <c r="U16" s="409" t="s">
        <v>307</v>
      </c>
      <c r="V16" s="712">
        <v>0</v>
      </c>
      <c r="W16" s="712">
        <v>0</v>
      </c>
      <c r="X16" s="712">
        <v>0</v>
      </c>
      <c r="Y16" s="712" t="s">
        <v>334</v>
      </c>
      <c r="Z16" s="712">
        <v>0</v>
      </c>
      <c r="AA16" s="712">
        <v>0</v>
      </c>
      <c r="AB16" s="712">
        <v>0</v>
      </c>
      <c r="AC16" s="1256" t="s">
        <v>0</v>
      </c>
      <c r="AD16" s="712"/>
      <c r="AE16" s="712">
        <v>3.68</v>
      </c>
      <c r="AF16" s="712">
        <v>3.68</v>
      </c>
      <c r="AG16" s="712">
        <v>0.40979955456570155</v>
      </c>
      <c r="AH16" s="712">
        <v>75.47</v>
      </c>
      <c r="AI16" s="712">
        <v>0.58053846153846156</v>
      </c>
      <c r="AJ16" s="712">
        <v>0</v>
      </c>
      <c r="AK16" s="712">
        <v>0</v>
      </c>
      <c r="AM16" s="409"/>
      <c r="AN16" s="409">
        <v>130</v>
      </c>
      <c r="AO16" s="875" t="s">
        <v>307</v>
      </c>
      <c r="AP16" s="742">
        <v>0</v>
      </c>
      <c r="AQ16" s="742">
        <v>0</v>
      </c>
      <c r="AR16" s="1257">
        <v>0</v>
      </c>
      <c r="AS16" s="742">
        <v>36.82</v>
      </c>
    </row>
    <row r="17" spans="1:45" ht="17.25" customHeight="1">
      <c r="A17" s="150" t="s">
        <v>87</v>
      </c>
      <c r="B17" s="1258"/>
      <c r="C17" s="1258"/>
      <c r="D17" s="1258"/>
      <c r="E17" s="817"/>
      <c r="F17" s="1059"/>
      <c r="G17" s="391"/>
      <c r="H17" s="1259"/>
      <c r="I17" s="1252"/>
      <c r="J17" s="1260"/>
      <c r="K17" s="1261"/>
      <c r="L17" s="1262"/>
      <c r="M17" s="710"/>
      <c r="N17" s="818"/>
      <c r="O17" s="546"/>
      <c r="P17" s="1263"/>
      <c r="Q17" s="1244"/>
      <c r="T17" s="160"/>
      <c r="U17" s="410" t="s">
        <v>87</v>
      </c>
      <c r="V17" s="1246">
        <v>0</v>
      </c>
      <c r="W17" s="1246"/>
      <c r="X17" s="1247">
        <v>0</v>
      </c>
      <c r="Y17" s="1248" t="s">
        <v>295</v>
      </c>
      <c r="Z17" s="1248">
        <v>0</v>
      </c>
      <c r="AA17" s="819">
        <v>0</v>
      </c>
      <c r="AB17" s="1246">
        <v>0</v>
      </c>
      <c r="AC17" s="778" t="s">
        <v>0</v>
      </c>
      <c r="AD17" s="1246">
        <v>0</v>
      </c>
      <c r="AE17" s="1246">
        <v>9.2379311500000014</v>
      </c>
      <c r="AF17" s="1246">
        <v>9.2379311500000014</v>
      </c>
      <c r="AG17" s="1248">
        <v>0.96609798700727734</v>
      </c>
      <c r="AH17" s="1246">
        <v>140.23080107154541</v>
      </c>
      <c r="AI17" s="1248">
        <v>0.20819379010828365</v>
      </c>
      <c r="AJ17" s="1248">
        <v>0</v>
      </c>
      <c r="AK17" s="1248">
        <v>0</v>
      </c>
      <c r="AM17" s="1249"/>
      <c r="AN17" s="1249">
        <v>673.55899999999997</v>
      </c>
      <c r="AO17" s="1264" t="s">
        <v>87</v>
      </c>
      <c r="AP17" s="2">
        <v>0</v>
      </c>
      <c r="AQ17" s="2">
        <v>0</v>
      </c>
      <c r="AR17" s="613">
        <v>0</v>
      </c>
      <c r="AS17" s="2">
        <v>55.526367138454553</v>
      </c>
    </row>
    <row r="18" spans="1:45" s="392" customFormat="1" ht="17.25" hidden="1" customHeight="1">
      <c r="A18" s="713" t="s">
        <v>308</v>
      </c>
      <c r="B18" s="714"/>
      <c r="C18" s="714"/>
      <c r="D18" s="714"/>
      <c r="E18" s="817"/>
      <c r="F18" s="715"/>
      <c r="G18" s="820"/>
      <c r="H18" s="716"/>
      <c r="I18" s="821"/>
      <c r="J18" s="717"/>
      <c r="K18" s="718"/>
      <c r="L18" s="718"/>
      <c r="M18" s="711"/>
      <c r="N18" s="822"/>
      <c r="O18" s="546"/>
      <c r="P18" s="719"/>
      <c r="Q18" s="720"/>
      <c r="T18" s="823"/>
      <c r="U18" s="824" t="s">
        <v>308</v>
      </c>
      <c r="V18" s="825"/>
      <c r="W18" s="825"/>
      <c r="X18" s="826"/>
      <c r="Y18" s="827" t="s">
        <v>295</v>
      </c>
      <c r="Z18" s="827"/>
      <c r="AA18" s="825"/>
      <c r="AB18" s="825"/>
      <c r="AC18" s="828"/>
      <c r="AD18" s="825"/>
      <c r="AE18" s="825">
        <v>9.2379311500000014</v>
      </c>
      <c r="AF18" s="712">
        <v>9.2379311500000014</v>
      </c>
      <c r="AG18" s="827">
        <v>0.96609798700727734</v>
      </c>
      <c r="AH18" s="825">
        <v>66.2308010715454</v>
      </c>
      <c r="AI18" s="827">
        <v>0.58097193922408241</v>
      </c>
      <c r="AJ18" s="827"/>
      <c r="AK18" s="827"/>
      <c r="AM18" s="829"/>
      <c r="AN18" s="829">
        <v>114</v>
      </c>
      <c r="AO18" s="830" t="s">
        <v>308</v>
      </c>
      <c r="AR18" s="831"/>
      <c r="AS18" s="392">
        <v>9.6336721149999995</v>
      </c>
    </row>
    <row r="19" spans="1:45" s="392" customFormat="1" ht="17.25" hidden="1" customHeight="1">
      <c r="A19" s="713" t="s">
        <v>217</v>
      </c>
      <c r="B19" s="714"/>
      <c r="C19" s="714"/>
      <c r="D19" s="714"/>
      <c r="E19" s="817"/>
      <c r="F19" s="715"/>
      <c r="G19" s="820"/>
      <c r="H19" s="716"/>
      <c r="I19" s="821"/>
      <c r="J19" s="717"/>
      <c r="K19" s="717"/>
      <c r="L19" s="717"/>
      <c r="M19" s="832"/>
      <c r="N19" s="833"/>
      <c r="O19" s="546"/>
      <c r="P19" s="719"/>
      <c r="Q19" s="720"/>
      <c r="T19" s="823"/>
      <c r="U19" s="824" t="s">
        <v>217</v>
      </c>
      <c r="V19" s="825">
        <v>0</v>
      </c>
      <c r="W19" s="825"/>
      <c r="X19" s="826">
        <v>0</v>
      </c>
      <c r="Y19" s="827" t="s">
        <v>295</v>
      </c>
      <c r="Z19" s="827">
        <v>0</v>
      </c>
      <c r="AA19" s="819"/>
      <c r="AB19" s="825">
        <v>0</v>
      </c>
      <c r="AC19" s="778"/>
      <c r="AD19" s="825">
        <v>0</v>
      </c>
      <c r="AE19" s="825">
        <v>0</v>
      </c>
      <c r="AF19" s="712">
        <v>0</v>
      </c>
      <c r="AG19" s="827" t="s">
        <v>334</v>
      </c>
      <c r="AH19" s="825">
        <v>74.000000000000014</v>
      </c>
      <c r="AI19" s="825">
        <v>0.13214285714285717</v>
      </c>
      <c r="AJ19" s="827">
        <v>0</v>
      </c>
      <c r="AK19" s="827">
        <v>0</v>
      </c>
      <c r="AM19" s="829"/>
      <c r="AN19" s="829">
        <v>560</v>
      </c>
      <c r="AO19" s="830" t="s">
        <v>217</v>
      </c>
      <c r="AP19" s="392">
        <v>0</v>
      </c>
      <c r="AR19" s="831">
        <v>0</v>
      </c>
      <c r="AS19" s="392">
        <v>45.89269502345455</v>
      </c>
    </row>
    <row r="20" spans="1:45" ht="17.25" customHeight="1">
      <c r="A20" s="150" t="s">
        <v>67</v>
      </c>
      <c r="B20" s="1258"/>
      <c r="C20" s="1258"/>
      <c r="D20" s="1258"/>
      <c r="E20" s="1265"/>
      <c r="F20" s="1059"/>
      <c r="G20" s="391"/>
      <c r="H20" s="545"/>
      <c r="I20" s="546"/>
      <c r="J20" s="1260"/>
      <c r="K20" s="1260"/>
      <c r="L20" s="1258"/>
      <c r="M20" s="710"/>
      <c r="N20" s="1059"/>
      <c r="O20" s="546"/>
      <c r="P20" s="1243"/>
      <c r="Q20" s="1244"/>
      <c r="T20" s="160"/>
      <c r="U20" s="410" t="s">
        <v>67</v>
      </c>
      <c r="V20" s="1246">
        <v>4715139.4260560004</v>
      </c>
      <c r="W20" s="1246"/>
      <c r="X20" s="1247">
        <v>4715139.4260560004</v>
      </c>
      <c r="Y20" s="1248">
        <v>0.89458103166864267</v>
      </c>
      <c r="Z20" s="1248">
        <v>34813272.1928</v>
      </c>
      <c r="AA20" s="1246">
        <v>0</v>
      </c>
      <c r="AB20" s="1246">
        <f>Z20</f>
        <v>34813272.1928</v>
      </c>
      <c r="AC20" s="778">
        <v>0.87025785194399541</v>
      </c>
      <c r="AD20" s="1246">
        <v>104.95900362400658</v>
      </c>
      <c r="AE20" s="1246">
        <v>86.436848741999995</v>
      </c>
      <c r="AF20" s="712">
        <v>191.39585236600658</v>
      </c>
      <c r="AG20" s="1248">
        <v>0.66280514587821615</v>
      </c>
      <c r="AH20" s="1246">
        <v>1582.2780830240149</v>
      </c>
      <c r="AI20" s="1248">
        <v>0.75346575382095948</v>
      </c>
      <c r="AJ20" s="1248">
        <v>777.00938240262508</v>
      </c>
      <c r="AK20" s="1248">
        <v>0.49107005319673136</v>
      </c>
      <c r="AM20" s="1249">
        <v>40000000</v>
      </c>
      <c r="AN20" s="1249">
        <v>2100</v>
      </c>
      <c r="AO20" s="1264" t="s">
        <v>67</v>
      </c>
      <c r="AP20" s="2">
        <v>9003068.8513999991</v>
      </c>
      <c r="AQ20" s="2">
        <v>0</v>
      </c>
      <c r="AR20" s="613">
        <v>9003068.8513999991</v>
      </c>
      <c r="AS20" s="2">
        <v>439.56024936880101</v>
      </c>
    </row>
    <row r="21" spans="1:45" ht="17.25" customHeight="1">
      <c r="A21" s="150" t="s">
        <v>88</v>
      </c>
      <c r="B21" s="1258"/>
      <c r="C21" s="1258"/>
      <c r="D21" s="1258"/>
      <c r="E21" s="1242"/>
      <c r="F21" s="1059"/>
      <c r="G21" s="391"/>
      <c r="H21" s="1259"/>
      <c r="I21" s="546"/>
      <c r="J21" s="1260"/>
      <c r="K21" s="1260"/>
      <c r="L21" s="1260"/>
      <c r="M21" s="710"/>
      <c r="N21" s="1059"/>
      <c r="O21" s="546"/>
      <c r="P21" s="1263"/>
      <c r="Q21" s="1244"/>
      <c r="T21" s="160"/>
      <c r="U21" s="410" t="s">
        <v>88</v>
      </c>
      <c r="V21" s="1246">
        <v>372480</v>
      </c>
      <c r="W21" s="1246"/>
      <c r="X21" s="1247">
        <v>372480</v>
      </c>
      <c r="Y21" s="1248">
        <v>3.9025616847399025</v>
      </c>
      <c r="Z21" s="1248">
        <v>1436762</v>
      </c>
      <c r="AA21" s="1246">
        <v>0</v>
      </c>
      <c r="AB21" s="1246">
        <v>1436762</v>
      </c>
      <c r="AC21" s="778">
        <v>0.20762456647398844</v>
      </c>
      <c r="AD21" s="1246">
        <v>8.2914048000000005</v>
      </c>
      <c r="AE21" s="1246">
        <v>33.002000000000002</v>
      </c>
      <c r="AF21" s="712">
        <v>41.293404800000005</v>
      </c>
      <c r="AG21" s="1248">
        <v>3.8956042264151072</v>
      </c>
      <c r="AH21" s="1246">
        <v>237.80840480000001</v>
      </c>
      <c r="AI21" s="1248">
        <v>0.41286181388888887</v>
      </c>
      <c r="AJ21" s="1248">
        <v>32.001404799999996</v>
      </c>
      <c r="AK21" s="1248">
        <v>0.1345680142252062</v>
      </c>
      <c r="AM21" s="1249">
        <f>6.92*1000000</f>
        <v>6920000</v>
      </c>
      <c r="AN21" s="409">
        <v>576</v>
      </c>
      <c r="AO21" s="1264" t="s">
        <v>88</v>
      </c>
      <c r="AP21" s="2">
        <v>200250</v>
      </c>
      <c r="AQ21" s="2">
        <v>0</v>
      </c>
      <c r="AR21" s="613">
        <v>200250</v>
      </c>
      <c r="AS21" s="2">
        <v>58.366999999999997</v>
      </c>
    </row>
    <row r="22" spans="1:45" s="742" customFormat="1" ht="17.25" customHeight="1">
      <c r="A22" s="1266" t="s">
        <v>107</v>
      </c>
      <c r="B22" s="1267"/>
      <c r="C22" s="1267"/>
      <c r="D22" s="1267"/>
      <c r="E22" s="1836"/>
      <c r="F22" s="1268"/>
      <c r="G22" s="1269"/>
      <c r="H22" s="1259"/>
      <c r="I22" s="1957"/>
      <c r="J22" s="1270"/>
      <c r="K22" s="1270"/>
      <c r="L22" s="1270"/>
      <c r="M22" s="710"/>
      <c r="N22" s="1271"/>
      <c r="O22" s="546"/>
      <c r="P22" s="1271"/>
      <c r="Q22" s="1272"/>
      <c r="T22" s="1255"/>
      <c r="U22" s="409" t="s">
        <v>107</v>
      </c>
      <c r="V22" s="712">
        <v>0</v>
      </c>
      <c r="W22" s="712"/>
      <c r="X22" s="712">
        <v>0</v>
      </c>
      <c r="Y22" s="712" t="s">
        <v>278</v>
      </c>
      <c r="Z22" s="712">
        <v>0</v>
      </c>
      <c r="AA22" s="712">
        <v>0</v>
      </c>
      <c r="AB22" s="712">
        <v>0</v>
      </c>
      <c r="AC22" s="712" t="s">
        <v>0</v>
      </c>
      <c r="AD22" s="712">
        <v>0</v>
      </c>
      <c r="AE22" s="712">
        <v>73.964909083000009</v>
      </c>
      <c r="AF22" s="712">
        <v>73.964909083000009</v>
      </c>
      <c r="AG22" s="712">
        <v>0.67726078894344699</v>
      </c>
      <c r="AH22" s="712">
        <f>AH23+AH24</f>
        <v>813.00390476620248</v>
      </c>
      <c r="AI22" s="712">
        <v>0.64548182268143628</v>
      </c>
      <c r="AJ22" s="712">
        <v>0</v>
      </c>
      <c r="AK22" s="712">
        <v>0</v>
      </c>
      <c r="AM22" s="1036"/>
      <c r="AN22" s="1036">
        <v>1255</v>
      </c>
      <c r="AO22" s="875" t="s">
        <v>107</v>
      </c>
      <c r="AP22" s="742">
        <v>0</v>
      </c>
      <c r="AQ22" s="742">
        <v>0</v>
      </c>
      <c r="AR22" s="1257">
        <v>0</v>
      </c>
      <c r="AS22" s="742">
        <v>176.60137558267047</v>
      </c>
    </row>
    <row r="23" spans="1:45" s="722" customFormat="1" ht="17.25" hidden="1" customHeight="1">
      <c r="A23" s="713" t="s">
        <v>178</v>
      </c>
      <c r="B23" s="834"/>
      <c r="C23" s="834"/>
      <c r="D23" s="834"/>
      <c r="E23" s="1837"/>
      <c r="F23" s="721"/>
      <c r="G23" s="835"/>
      <c r="H23" s="716"/>
      <c r="I23" s="1958"/>
      <c r="J23" s="836"/>
      <c r="K23" s="836"/>
      <c r="L23" s="837"/>
      <c r="M23" s="838"/>
      <c r="N23" s="818"/>
      <c r="O23" s="546"/>
      <c r="P23" s="839"/>
      <c r="Q23" s="840"/>
      <c r="T23" s="841"/>
      <c r="U23" s="842" t="s">
        <v>178</v>
      </c>
      <c r="V23" s="723"/>
      <c r="W23" s="723"/>
      <c r="X23" s="723"/>
      <c r="Y23" s="723"/>
      <c r="Z23" s="723"/>
      <c r="AA23" s="723"/>
      <c r="AB23" s="723"/>
      <c r="AC23" s="723"/>
      <c r="AD23" s="723"/>
      <c r="AE23" s="723">
        <v>3.1579090830000003</v>
      </c>
      <c r="AF23" s="712">
        <v>3.1579090830000003</v>
      </c>
      <c r="AG23" s="723">
        <v>1.0900000000000001</v>
      </c>
      <c r="AH23" s="723">
        <v>29.794886379202548</v>
      </c>
      <c r="AI23" s="723">
        <v>0.48855761960368271</v>
      </c>
      <c r="AJ23" s="723"/>
      <c r="AK23" s="723"/>
      <c r="AM23" s="724"/>
      <c r="AN23" s="842">
        <v>55</v>
      </c>
      <c r="AO23" s="843" t="s">
        <v>178</v>
      </c>
      <c r="AR23" s="844"/>
      <c r="AS23" s="722">
        <v>9.1930309500000007</v>
      </c>
    </row>
    <row r="24" spans="1:45" s="722" customFormat="1" ht="17.25" hidden="1" customHeight="1">
      <c r="A24" s="713" t="s">
        <v>217</v>
      </c>
      <c r="B24" s="834"/>
      <c r="C24" s="834"/>
      <c r="D24" s="834"/>
      <c r="E24" s="1837"/>
      <c r="F24" s="721"/>
      <c r="G24" s="835"/>
      <c r="H24" s="716"/>
      <c r="I24" s="1959"/>
      <c r="J24" s="717"/>
      <c r="K24" s="714"/>
      <c r="L24" s="1273"/>
      <c r="M24" s="845"/>
      <c r="N24" s="818"/>
      <c r="O24" s="546"/>
      <c r="P24" s="839"/>
      <c r="Q24" s="840"/>
      <c r="T24" s="841"/>
      <c r="U24" s="842" t="s">
        <v>217</v>
      </c>
      <c r="V24" s="723"/>
      <c r="W24" s="723"/>
      <c r="X24" s="723"/>
      <c r="Y24" s="723"/>
      <c r="Z24" s="723"/>
      <c r="AA24" s="723"/>
      <c r="AB24" s="723"/>
      <c r="AC24" s="723"/>
      <c r="AD24" s="723">
        <v>0</v>
      </c>
      <c r="AE24" s="723">
        <v>70.807000000000002</v>
      </c>
      <c r="AF24" s="712">
        <v>70.807000000000002</v>
      </c>
      <c r="AG24" s="723">
        <v>0.70661840271607823</v>
      </c>
      <c r="AH24" s="723">
        <v>783.2090183869999</v>
      </c>
      <c r="AI24" s="723">
        <v>0.6526741819891666</v>
      </c>
      <c r="AJ24" s="723"/>
      <c r="AK24" s="723"/>
      <c r="AM24" s="724"/>
      <c r="AN24" s="842">
        <v>1200</v>
      </c>
      <c r="AO24" s="843" t="s">
        <v>217</v>
      </c>
      <c r="AR24" s="844"/>
      <c r="AS24" s="722">
        <v>167.40834463267046</v>
      </c>
    </row>
    <row r="25" spans="1:45" s="722" customFormat="1" ht="17.25" customHeight="1">
      <c r="A25" s="150" t="s">
        <v>282</v>
      </c>
      <c r="B25" s="834"/>
      <c r="C25" s="834"/>
      <c r="D25" s="834"/>
      <c r="E25" s="1837"/>
      <c r="F25" s="721"/>
      <c r="G25" s="835"/>
      <c r="H25" s="716"/>
      <c r="I25" s="846"/>
      <c r="J25" s="717"/>
      <c r="K25" s="1270"/>
      <c r="L25" s="1270"/>
      <c r="M25" s="1274"/>
      <c r="N25" s="1059"/>
      <c r="O25" s="546"/>
      <c r="P25" s="839"/>
      <c r="Q25" s="1272"/>
      <c r="T25" s="841"/>
      <c r="U25" s="842" t="s">
        <v>282</v>
      </c>
      <c r="V25" s="723"/>
      <c r="W25" s="723"/>
      <c r="X25" s="723"/>
      <c r="Y25" s="723"/>
      <c r="Z25" s="723"/>
      <c r="AA25" s="723"/>
      <c r="AB25" s="723"/>
      <c r="AC25" s="723"/>
      <c r="AD25" s="723"/>
      <c r="AE25" s="723">
        <v>931.97719327206801</v>
      </c>
      <c r="AF25" s="712">
        <v>166.15516189900001</v>
      </c>
      <c r="AG25" s="847">
        <v>0.90397310527360453</v>
      </c>
      <c r="AH25" s="723">
        <v>934.01040777806793</v>
      </c>
      <c r="AI25" s="723">
        <v>0.90680622114375531</v>
      </c>
      <c r="AJ25" s="723"/>
      <c r="AK25" s="723">
        <v>0</v>
      </c>
      <c r="AM25" s="724"/>
      <c r="AN25" s="724">
        <v>1030</v>
      </c>
      <c r="AO25" s="843" t="s">
        <v>282</v>
      </c>
      <c r="AR25" s="844"/>
      <c r="AS25" s="722">
        <v>142.213173633</v>
      </c>
    </row>
    <row r="26" spans="1:45" s="722" customFormat="1" ht="17.25" hidden="1" customHeight="1">
      <c r="A26" s="713" t="s">
        <v>178</v>
      </c>
      <c r="B26" s="834"/>
      <c r="C26" s="834"/>
      <c r="D26" s="834"/>
      <c r="E26" s="1837"/>
      <c r="F26" s="721"/>
      <c r="G26" s="835"/>
      <c r="H26" s="716"/>
      <c r="I26" s="846"/>
      <c r="J26" s="838"/>
      <c r="K26" s="836"/>
      <c r="L26" s="837"/>
      <c r="M26" s="838"/>
      <c r="N26" s="822"/>
      <c r="O26" s="546"/>
      <c r="P26" s="839"/>
      <c r="Q26" s="840"/>
      <c r="T26" s="841"/>
      <c r="U26" s="842" t="s">
        <v>178</v>
      </c>
      <c r="V26" s="723"/>
      <c r="W26" s="723"/>
      <c r="X26" s="723"/>
      <c r="Y26" s="723"/>
      <c r="Z26" s="723"/>
      <c r="AA26" s="723"/>
      <c r="AB26" s="723"/>
      <c r="AC26" s="723"/>
      <c r="AD26" s="723"/>
      <c r="AE26" s="723">
        <v>0</v>
      </c>
      <c r="AF26" s="712">
        <v>0</v>
      </c>
      <c r="AG26" s="847">
        <v>0</v>
      </c>
      <c r="AH26" s="723">
        <v>2.1180000000000003</v>
      </c>
      <c r="AI26" s="723">
        <v>0.21180000000000004</v>
      </c>
      <c r="AJ26" s="723"/>
      <c r="AK26" s="723"/>
      <c r="AM26" s="724"/>
      <c r="AN26" s="842">
        <v>10</v>
      </c>
      <c r="AO26" s="843" t="s">
        <v>178</v>
      </c>
      <c r="AR26" s="844"/>
      <c r="AS26" s="722">
        <v>1.2158220110000002</v>
      </c>
    </row>
    <row r="27" spans="1:45" s="722" customFormat="1" ht="17.25" hidden="1" customHeight="1">
      <c r="A27" s="713" t="s">
        <v>217</v>
      </c>
      <c r="B27" s="848"/>
      <c r="C27" s="848"/>
      <c r="D27" s="848"/>
      <c r="E27" s="1838"/>
      <c r="F27" s="849"/>
      <c r="G27" s="850"/>
      <c r="H27" s="851"/>
      <c r="I27" s="852"/>
      <c r="J27" s="853"/>
      <c r="K27" s="836"/>
      <c r="L27" s="837"/>
      <c r="M27" s="845"/>
      <c r="N27" s="822"/>
      <c r="O27" s="546"/>
      <c r="P27" s="854"/>
      <c r="Q27" s="855"/>
      <c r="T27" s="841"/>
      <c r="U27" s="842" t="s">
        <v>217</v>
      </c>
      <c r="V27" s="856">
        <v>0</v>
      </c>
      <c r="W27" s="856"/>
      <c r="X27" s="856">
        <v>0</v>
      </c>
      <c r="Y27" s="856"/>
      <c r="Z27" s="856">
        <v>0</v>
      </c>
      <c r="AA27" s="856"/>
      <c r="AB27" s="856">
        <v>0</v>
      </c>
      <c r="AC27" s="856"/>
      <c r="AD27" s="856">
        <v>0</v>
      </c>
      <c r="AE27" s="856">
        <v>931.97719327206801</v>
      </c>
      <c r="AF27" s="712">
        <v>166.15516189900001</v>
      </c>
      <c r="AG27" s="856">
        <v>0.81081187104778518</v>
      </c>
      <c r="AH27" s="856">
        <v>749.09274731606797</v>
      </c>
      <c r="AI27" s="856">
        <v>0.73440465423143919</v>
      </c>
      <c r="AJ27" s="856">
        <v>0</v>
      </c>
      <c r="AK27" s="856">
        <v>0</v>
      </c>
      <c r="AM27" s="857"/>
      <c r="AN27" s="857">
        <v>1020</v>
      </c>
      <c r="AO27" s="843" t="s">
        <v>217</v>
      </c>
      <c r="AP27" s="722">
        <v>0</v>
      </c>
      <c r="AR27" s="844">
        <v>0</v>
      </c>
      <c r="AS27" s="722">
        <v>140.997351622</v>
      </c>
    </row>
    <row r="28" spans="1:45" ht="18.75" customHeight="1">
      <c r="A28" s="345" t="s">
        <v>96</v>
      </c>
      <c r="B28" s="12"/>
      <c r="C28" s="12"/>
      <c r="D28" s="12"/>
      <c r="E28" s="338"/>
      <c r="F28" s="13"/>
      <c r="G28" s="13"/>
      <c r="H28" s="151"/>
      <c r="I28" s="358"/>
      <c r="J28" s="12"/>
      <c r="K28" s="12"/>
      <c r="L28" s="12"/>
      <c r="M28" s="369"/>
      <c r="N28" s="223"/>
      <c r="O28" s="535"/>
      <c r="P28" s="223"/>
      <c r="Q28" s="164"/>
      <c r="T28" s="161"/>
      <c r="U28" s="458" t="s">
        <v>89</v>
      </c>
      <c r="V28" s="13">
        <v>54957289.529285997</v>
      </c>
      <c r="W28" s="13">
        <v>2182831.5099999998</v>
      </c>
      <c r="X28" s="13">
        <v>57140121.039285995</v>
      </c>
      <c r="Y28" s="13">
        <v>1.0890204623151503</v>
      </c>
      <c r="Z28" s="13">
        <v>352510303.16587168</v>
      </c>
      <c r="AA28" s="13">
        <v>16833386.42684</v>
      </c>
      <c r="AB28" s="13">
        <v>369343689.59271169</v>
      </c>
      <c r="AC28" s="464">
        <v>0.78264046786046726</v>
      </c>
      <c r="AD28" s="223">
        <v>1219.0157997819065</v>
      </c>
      <c r="AE28" s="223">
        <v>1218.6544881120681</v>
      </c>
      <c r="AF28" s="223">
        <v>1671.8482565209063</v>
      </c>
      <c r="AG28" s="464">
        <v>0.97351418844573812</v>
      </c>
      <c r="AH28" s="223">
        <v>12123.468584942391</v>
      </c>
      <c r="AI28" s="464">
        <v>0.71419549837657681</v>
      </c>
      <c r="AJ28" s="223">
        <v>7856.766899795326</v>
      </c>
      <c r="AK28" s="465">
        <v>0.64806262702355655</v>
      </c>
      <c r="AM28" s="505">
        <f>SUM(AM14:AM22)</f>
        <v>471920000</v>
      </c>
      <c r="AN28" s="505">
        <f>SUM(AN14:AN22)+AN25-AN17</f>
        <v>16975</v>
      </c>
      <c r="AO28" s="501" t="s">
        <v>96</v>
      </c>
      <c r="AP28" s="2">
        <v>83190785.066499993</v>
      </c>
      <c r="AQ28" s="2">
        <v>6870066.9472500011</v>
      </c>
      <c r="AR28" s="613">
        <v>90060852.013749987</v>
      </c>
      <c r="AS28" s="2">
        <v>3812.8096152977278</v>
      </c>
    </row>
    <row r="29" spans="1:45" s="14" customFormat="1" ht="3" customHeight="1">
      <c r="A29" s="370"/>
      <c r="B29" s="371"/>
      <c r="C29" s="371"/>
      <c r="D29" s="371"/>
      <c r="E29" s="371"/>
      <c r="F29" s="372"/>
      <c r="G29" s="372"/>
      <c r="H29" s="373"/>
      <c r="I29" s="372"/>
      <c r="J29" s="374"/>
      <c r="K29" s="371"/>
      <c r="L29" s="375"/>
      <c r="M29" s="375"/>
      <c r="N29" s="372"/>
      <c r="O29" s="372"/>
      <c r="P29" s="376"/>
      <c r="Q29" s="377"/>
      <c r="T29" s="165"/>
      <c r="U29" s="459"/>
      <c r="V29" s="463"/>
      <c r="W29" s="463"/>
      <c r="X29" s="463"/>
      <c r="Y29" s="463"/>
      <c r="Z29" s="463"/>
      <c r="AA29" s="463"/>
      <c r="AB29" s="463"/>
      <c r="AC29" s="463"/>
      <c r="AD29" s="463"/>
      <c r="AE29" s="463"/>
      <c r="AF29" s="463"/>
      <c r="AG29" s="463"/>
      <c r="AH29" s="463"/>
      <c r="AI29" s="463"/>
      <c r="AJ29" s="463"/>
      <c r="AK29" s="463"/>
      <c r="AM29" s="504"/>
      <c r="AN29" s="504"/>
      <c r="AO29" s="469"/>
      <c r="AR29" s="614"/>
    </row>
    <row r="30" spans="1:45" s="742" customFormat="1" ht="16.5" customHeight="1">
      <c r="A30" s="1275" t="s">
        <v>6</v>
      </c>
      <c r="B30" s="367"/>
      <c r="C30" s="367"/>
      <c r="D30" s="367"/>
      <c r="E30" s="1276"/>
      <c r="F30" s="361"/>
      <c r="G30" s="361"/>
      <c r="H30" s="293"/>
      <c r="I30" s="1277"/>
      <c r="J30" s="1278"/>
      <c r="K30" s="367"/>
      <c r="L30" s="367"/>
      <c r="M30" s="11"/>
      <c r="N30" s="212"/>
      <c r="O30" s="771"/>
      <c r="P30" s="1279"/>
      <c r="Q30" s="1280"/>
      <c r="R30" s="15"/>
      <c r="S30" s="133"/>
      <c r="T30" s="1255"/>
      <c r="U30" s="409" t="s">
        <v>6</v>
      </c>
      <c r="V30" s="712">
        <v>0</v>
      </c>
      <c r="W30" s="712">
        <v>0</v>
      </c>
      <c r="X30" s="712">
        <v>0</v>
      </c>
      <c r="Y30" s="712" t="s">
        <v>278</v>
      </c>
      <c r="Z30" s="712">
        <v>0</v>
      </c>
      <c r="AA30" s="712">
        <v>0</v>
      </c>
      <c r="AB30" s="712">
        <v>0</v>
      </c>
      <c r="AC30" s="712" t="s">
        <v>0</v>
      </c>
      <c r="AD30" s="712"/>
      <c r="AE30" s="712">
        <v>128.88</v>
      </c>
      <c r="AF30" s="712">
        <v>128.88</v>
      </c>
      <c r="AG30" s="712">
        <v>0.85782747603833853</v>
      </c>
      <c r="AH30" s="712">
        <v>1104.3318450000002</v>
      </c>
      <c r="AI30" s="712">
        <v>0.84948603461538474</v>
      </c>
      <c r="AJ30" s="712">
        <v>0</v>
      </c>
      <c r="AK30" s="712">
        <v>0</v>
      </c>
      <c r="AM30" s="1036"/>
      <c r="AN30" s="1036">
        <v>1300</v>
      </c>
      <c r="AO30" s="1281" t="s">
        <v>6</v>
      </c>
      <c r="AP30" s="742">
        <v>0</v>
      </c>
      <c r="AQ30" s="742">
        <v>0</v>
      </c>
      <c r="AR30" s="1257">
        <v>0</v>
      </c>
      <c r="AS30" s="742">
        <v>286.59184500000003</v>
      </c>
    </row>
    <row r="31" spans="1:45" s="14" customFormat="1" ht="16.5" customHeight="1">
      <c r="A31" s="166" t="s">
        <v>154</v>
      </c>
      <c r="B31" s="1258"/>
      <c r="C31" s="1258"/>
      <c r="D31" s="1282"/>
      <c r="E31" s="207"/>
      <c r="F31" s="1059"/>
      <c r="G31" s="1059"/>
      <c r="H31" s="545"/>
      <c r="I31" s="1252"/>
      <c r="J31" s="1260"/>
      <c r="K31" s="1260"/>
      <c r="L31" s="1253"/>
      <c r="M31" s="710"/>
      <c r="N31" s="818"/>
      <c r="O31" s="546"/>
      <c r="P31" s="1263"/>
      <c r="Q31" s="1244"/>
      <c r="R31" s="725"/>
      <c r="S31" s="133"/>
      <c r="T31" s="160"/>
      <c r="U31" s="1086" t="s">
        <v>154</v>
      </c>
      <c r="V31" s="723">
        <v>0</v>
      </c>
      <c r="W31" s="723">
        <v>0</v>
      </c>
      <c r="X31" s="723">
        <v>0</v>
      </c>
      <c r="Y31" s="723" t="s">
        <v>278</v>
      </c>
      <c r="Z31" s="723">
        <v>0</v>
      </c>
      <c r="AA31" s="723">
        <v>0</v>
      </c>
      <c r="AB31" s="723">
        <v>0</v>
      </c>
      <c r="AC31" s="723" t="s">
        <v>0</v>
      </c>
      <c r="AD31" s="723"/>
      <c r="AE31" s="723">
        <v>53.858000000000004</v>
      </c>
      <c r="AF31" s="712">
        <v>53.858000000000004</v>
      </c>
      <c r="AG31" s="723">
        <v>0.7669894616918258</v>
      </c>
      <c r="AH31" s="712">
        <v>408.45800000000003</v>
      </c>
      <c r="AI31" s="723">
        <v>0.47495116279069771</v>
      </c>
      <c r="AJ31" s="1283">
        <v>0</v>
      </c>
      <c r="AK31" s="723">
        <v>0</v>
      </c>
      <c r="AM31" s="724"/>
      <c r="AN31" s="1036">
        <v>860</v>
      </c>
      <c r="AO31" s="469" t="s">
        <v>154</v>
      </c>
      <c r="AP31" s="14">
        <v>0</v>
      </c>
      <c r="AQ31" s="14">
        <v>0</v>
      </c>
      <c r="AR31" s="614">
        <v>0</v>
      </c>
      <c r="AS31" s="14">
        <v>131.53700000000001</v>
      </c>
    </row>
    <row r="32" spans="1:45" s="14" customFormat="1" ht="16.5" customHeight="1">
      <c r="A32" s="166" t="s">
        <v>186</v>
      </c>
      <c r="B32" s="1258"/>
      <c r="C32" s="1258"/>
      <c r="D32" s="1258"/>
      <c r="E32" s="1242"/>
      <c r="F32" s="96"/>
      <c r="G32" s="1059"/>
      <c r="H32" s="545"/>
      <c r="I32" s="190"/>
      <c r="J32" s="1258"/>
      <c r="K32" s="1260"/>
      <c r="L32" s="1260"/>
      <c r="M32" s="710"/>
      <c r="N32" s="611"/>
      <c r="O32" s="546"/>
      <c r="P32" s="1243"/>
      <c r="Q32" s="1244"/>
      <c r="R32" s="725"/>
      <c r="S32" s="133"/>
      <c r="T32" s="160"/>
      <c r="U32" s="1086" t="s">
        <v>186</v>
      </c>
      <c r="V32" s="723">
        <v>0</v>
      </c>
      <c r="W32" s="723"/>
      <c r="X32" s="723">
        <v>0</v>
      </c>
      <c r="Y32" s="723" t="s">
        <v>334</v>
      </c>
      <c r="Z32" s="723">
        <v>161856</v>
      </c>
      <c r="AA32" s="723"/>
      <c r="AB32" s="723">
        <v>161856</v>
      </c>
      <c r="AC32" s="723">
        <v>2.6976E-2</v>
      </c>
      <c r="AD32" s="723">
        <v>0</v>
      </c>
      <c r="AE32" s="723">
        <v>60.097999999999999</v>
      </c>
      <c r="AF32" s="712">
        <v>60.097999999999999</v>
      </c>
      <c r="AG32" s="723">
        <v>0.92602351345937528</v>
      </c>
      <c r="AH32" s="712">
        <v>410.36799999999999</v>
      </c>
      <c r="AI32" s="723">
        <v>0.41036800000000001</v>
      </c>
      <c r="AJ32" s="1283">
        <v>0</v>
      </c>
      <c r="AK32" s="723">
        <v>0</v>
      </c>
      <c r="AM32" s="724">
        <v>6000000</v>
      </c>
      <c r="AN32" s="1036">
        <v>1000</v>
      </c>
      <c r="AO32" s="469" t="s">
        <v>186</v>
      </c>
      <c r="AP32" s="14">
        <v>161856</v>
      </c>
      <c r="AR32" s="614">
        <v>161856</v>
      </c>
      <c r="AS32" s="14">
        <v>86.129000000000005</v>
      </c>
    </row>
    <row r="33" spans="1:45" s="14" customFormat="1" ht="16.5" hidden="1" customHeight="1">
      <c r="A33" s="713" t="s">
        <v>178</v>
      </c>
      <c r="B33" s="714"/>
      <c r="C33" s="714"/>
      <c r="D33" s="714"/>
      <c r="E33" s="714"/>
      <c r="F33" s="721"/>
      <c r="G33" s="715"/>
      <c r="H33" s="716"/>
      <c r="I33" s="846"/>
      <c r="J33" s="714"/>
      <c r="K33" s="717"/>
      <c r="L33" s="836"/>
      <c r="M33" s="710"/>
      <c r="N33" s="1284"/>
      <c r="O33" s="546"/>
      <c r="P33" s="1285"/>
      <c r="Q33" s="720"/>
      <c r="R33" s="725"/>
      <c r="S33" s="133"/>
      <c r="T33" s="823"/>
      <c r="U33" s="726" t="s">
        <v>178</v>
      </c>
      <c r="V33" s="723"/>
      <c r="W33" s="723"/>
      <c r="X33" s="723"/>
      <c r="Y33" s="723"/>
      <c r="Z33" s="723"/>
      <c r="AA33" s="723"/>
      <c r="AB33" s="723"/>
      <c r="AC33" s="723"/>
      <c r="AD33" s="723"/>
      <c r="AE33" s="723">
        <v>3.3979999999999997</v>
      </c>
      <c r="AF33" s="712">
        <v>3.3979999999999997</v>
      </c>
      <c r="AG33" s="723">
        <v>1.0588968526020568</v>
      </c>
      <c r="AH33" s="712">
        <v>25.797999999999998</v>
      </c>
      <c r="AI33" s="723">
        <v>0.51595999999999997</v>
      </c>
      <c r="AJ33" s="727"/>
      <c r="AK33" s="723"/>
      <c r="AM33" s="724"/>
      <c r="AN33" s="724">
        <v>50</v>
      </c>
      <c r="AO33" s="469" t="s">
        <v>178</v>
      </c>
      <c r="AR33" s="614"/>
      <c r="AS33" s="14">
        <v>10.013000000000002</v>
      </c>
    </row>
    <row r="34" spans="1:45" s="14" customFormat="1" ht="16.5" hidden="1" customHeight="1">
      <c r="A34" s="713" t="s">
        <v>217</v>
      </c>
      <c r="B34" s="714"/>
      <c r="C34" s="714"/>
      <c r="D34" s="714"/>
      <c r="E34" s="1242"/>
      <c r="F34" s="721"/>
      <c r="G34" s="715"/>
      <c r="H34" s="716"/>
      <c r="I34" s="846"/>
      <c r="J34" s="714"/>
      <c r="K34" s="717"/>
      <c r="L34" s="836"/>
      <c r="M34" s="710"/>
      <c r="N34" s="1059"/>
      <c r="O34" s="546"/>
      <c r="P34" s="1285"/>
      <c r="Q34" s="720"/>
      <c r="R34" s="725"/>
      <c r="S34" s="133"/>
      <c r="T34" s="823"/>
      <c r="U34" s="726" t="s">
        <v>217</v>
      </c>
      <c r="V34" s="723">
        <v>0</v>
      </c>
      <c r="W34" s="723"/>
      <c r="X34" s="723">
        <v>0</v>
      </c>
      <c r="Y34" s="723" t="s">
        <v>334</v>
      </c>
      <c r="Z34" s="723">
        <v>161856</v>
      </c>
      <c r="AA34" s="723"/>
      <c r="AB34" s="723">
        <v>161856</v>
      </c>
      <c r="AC34" s="723"/>
      <c r="AD34" s="723">
        <v>0</v>
      </c>
      <c r="AE34" s="723">
        <v>56.7</v>
      </c>
      <c r="AF34" s="712">
        <v>56.7</v>
      </c>
      <c r="AG34" s="723">
        <v>0.91911168746960614</v>
      </c>
      <c r="AH34" s="712">
        <v>384.57</v>
      </c>
      <c r="AI34" s="723">
        <v>0.40481052631578945</v>
      </c>
      <c r="AJ34" s="727">
        <v>0</v>
      </c>
      <c r="AK34" s="723">
        <v>0</v>
      </c>
      <c r="AM34" s="724"/>
      <c r="AN34" s="724">
        <v>950</v>
      </c>
      <c r="AO34" s="469" t="s">
        <v>217</v>
      </c>
      <c r="AP34" s="14">
        <v>161856</v>
      </c>
      <c r="AR34" s="614">
        <v>161856</v>
      </c>
      <c r="AS34" s="14">
        <v>76.116</v>
      </c>
    </row>
    <row r="35" spans="1:45" s="14" customFormat="1" ht="16.5" customHeight="1">
      <c r="A35" s="166" t="s">
        <v>202</v>
      </c>
      <c r="B35" s="1258"/>
      <c r="C35" s="1258"/>
      <c r="D35" s="1258"/>
      <c r="E35" s="207"/>
      <c r="F35" s="96"/>
      <c r="G35" s="1059"/>
      <c r="H35" s="545"/>
      <c r="I35" s="1252"/>
      <c r="J35" s="1260"/>
      <c r="K35" s="1261"/>
      <c r="L35" s="1261"/>
      <c r="M35" s="832"/>
      <c r="N35" s="611"/>
      <c r="O35" s="546"/>
      <c r="P35" s="1263"/>
      <c r="Q35" s="1244"/>
      <c r="R35" s="725"/>
      <c r="S35" s="133"/>
      <c r="T35" s="1286"/>
      <c r="U35" s="1086" t="s">
        <v>202</v>
      </c>
      <c r="V35" s="723"/>
      <c r="W35" s="723"/>
      <c r="X35" s="723"/>
      <c r="Y35" s="723" t="s">
        <v>278</v>
      </c>
      <c r="Z35" s="723"/>
      <c r="AA35" s="723"/>
      <c r="AB35" s="723"/>
      <c r="AC35" s="723" t="s">
        <v>0</v>
      </c>
      <c r="AD35" s="723"/>
      <c r="AE35" s="723">
        <v>0</v>
      </c>
      <c r="AF35" s="712">
        <v>0</v>
      </c>
      <c r="AG35" s="723">
        <v>0</v>
      </c>
      <c r="AH35" s="712">
        <v>21.567</v>
      </c>
      <c r="AI35" s="723">
        <v>4.7089519650655019E-2</v>
      </c>
      <c r="AJ35" s="1283"/>
      <c r="AK35" s="723">
        <v>0</v>
      </c>
      <c r="AM35" s="724"/>
      <c r="AN35" s="1036">
        <v>458</v>
      </c>
      <c r="AO35" s="469" t="s">
        <v>202</v>
      </c>
      <c r="AR35" s="614"/>
      <c r="AS35" s="14">
        <v>13.643000000000001</v>
      </c>
    </row>
    <row r="36" spans="1:45" s="14" customFormat="1" ht="16.5" hidden="1" customHeight="1">
      <c r="A36" s="713" t="s">
        <v>178</v>
      </c>
      <c r="B36" s="714"/>
      <c r="C36" s="714"/>
      <c r="D36" s="714"/>
      <c r="E36" s="714"/>
      <c r="F36" s="721"/>
      <c r="G36" s="715"/>
      <c r="H36" s="716"/>
      <c r="I36" s="728"/>
      <c r="J36" s="717"/>
      <c r="K36" s="718"/>
      <c r="L36" s="729"/>
      <c r="M36" s="710"/>
      <c r="N36" s="818"/>
      <c r="O36" s="546"/>
      <c r="P36" s="719"/>
      <c r="Q36" s="720"/>
      <c r="R36" s="725"/>
      <c r="S36" s="133"/>
      <c r="T36" s="730"/>
      <c r="U36" s="726" t="s">
        <v>178</v>
      </c>
      <c r="V36" s="723"/>
      <c r="W36" s="723"/>
      <c r="X36" s="723"/>
      <c r="Y36" s="723"/>
      <c r="Z36" s="723"/>
      <c r="AA36" s="723"/>
      <c r="AB36" s="723"/>
      <c r="AC36" s="723"/>
      <c r="AD36" s="723"/>
      <c r="AE36" s="723">
        <v>0</v>
      </c>
      <c r="AF36" s="712">
        <v>0</v>
      </c>
      <c r="AG36" s="723">
        <v>0</v>
      </c>
      <c r="AH36" s="712">
        <v>8.8849</v>
      </c>
      <c r="AI36" s="723">
        <v>0.23381315789473683</v>
      </c>
      <c r="AJ36" s="727"/>
      <c r="AK36" s="723"/>
      <c r="AM36" s="724"/>
      <c r="AN36" s="724">
        <v>38</v>
      </c>
      <c r="AO36" s="469" t="s">
        <v>178</v>
      </c>
      <c r="AR36" s="614"/>
      <c r="AS36" s="14">
        <v>8.0760000000000005</v>
      </c>
    </row>
    <row r="37" spans="1:45" s="14" customFormat="1" ht="16.5" hidden="1" customHeight="1">
      <c r="A37" s="713" t="s">
        <v>217</v>
      </c>
      <c r="B37" s="714"/>
      <c r="C37" s="714"/>
      <c r="D37" s="714"/>
      <c r="E37" s="714"/>
      <c r="F37" s="721"/>
      <c r="G37" s="715"/>
      <c r="H37" s="716"/>
      <c r="I37" s="728"/>
      <c r="J37" s="717"/>
      <c r="K37" s="718"/>
      <c r="L37" s="729"/>
      <c r="M37" s="711"/>
      <c r="N37" s="611"/>
      <c r="O37" s="546"/>
      <c r="P37" s="719"/>
      <c r="Q37" s="720"/>
      <c r="R37" s="725"/>
      <c r="S37" s="133"/>
      <c r="T37" s="730"/>
      <c r="U37" s="726" t="s">
        <v>217</v>
      </c>
      <c r="V37" s="723"/>
      <c r="W37" s="723"/>
      <c r="X37" s="723"/>
      <c r="Y37" s="723"/>
      <c r="Z37" s="723"/>
      <c r="AA37" s="723"/>
      <c r="AB37" s="723"/>
      <c r="AC37" s="723"/>
      <c r="AD37" s="723"/>
      <c r="AE37" s="723">
        <v>0</v>
      </c>
      <c r="AF37" s="712">
        <v>0</v>
      </c>
      <c r="AG37" s="723" t="s">
        <v>334</v>
      </c>
      <c r="AH37" s="712">
        <v>7.9219999999999997</v>
      </c>
      <c r="AI37" s="723">
        <v>1.886190476190476E-2</v>
      </c>
      <c r="AJ37" s="727"/>
      <c r="AK37" s="723"/>
      <c r="AM37" s="724"/>
      <c r="AN37" s="724">
        <v>420</v>
      </c>
      <c r="AO37" s="469" t="s">
        <v>217</v>
      </c>
      <c r="AR37" s="614"/>
      <c r="AS37" s="14">
        <v>5.5670000000000002</v>
      </c>
    </row>
    <row r="38" spans="1:45" s="14" customFormat="1" ht="16.5" hidden="1" customHeight="1">
      <c r="A38" s="713" t="s">
        <v>418</v>
      </c>
      <c r="B38" s="714"/>
      <c r="C38" s="714"/>
      <c r="D38" s="714"/>
      <c r="E38" s="714"/>
      <c r="F38" s="721"/>
      <c r="G38" s="715"/>
      <c r="H38" s="716"/>
      <c r="I38" s="728"/>
      <c r="J38" s="717"/>
      <c r="K38" s="718"/>
      <c r="L38" s="729"/>
      <c r="M38" s="711"/>
      <c r="N38" s="611"/>
      <c r="O38" s="546"/>
      <c r="P38" s="719"/>
      <c r="Q38" s="720"/>
      <c r="R38" s="725"/>
      <c r="S38" s="133"/>
      <c r="T38" s="730"/>
      <c r="U38" s="726"/>
      <c r="V38" s="723"/>
      <c r="W38" s="723"/>
      <c r="X38" s="723"/>
      <c r="Y38" s="723"/>
      <c r="Z38" s="723"/>
      <c r="AA38" s="723"/>
      <c r="AB38" s="723"/>
      <c r="AC38" s="723"/>
      <c r="AD38" s="723"/>
      <c r="AE38" s="723">
        <v>0</v>
      </c>
      <c r="AF38" s="712">
        <v>0</v>
      </c>
      <c r="AG38" s="723" t="s">
        <v>334</v>
      </c>
      <c r="AH38" s="712">
        <v>4.7960000000000003</v>
      </c>
      <c r="AI38" s="723" t="e">
        <v>#DIV/0!</v>
      </c>
      <c r="AJ38" s="727"/>
      <c r="AK38" s="723"/>
      <c r="AM38" s="724"/>
      <c r="AN38" s="724"/>
      <c r="AO38" s="469"/>
      <c r="AR38" s="614"/>
    </row>
    <row r="39" spans="1:45" s="14" customFormat="1" ht="16.5" customHeight="1">
      <c r="A39" s="1287" t="s">
        <v>148</v>
      </c>
      <c r="B39" s="1258"/>
      <c r="C39" s="1258"/>
      <c r="D39" s="1282"/>
      <c r="E39" s="207"/>
      <c r="F39" s="1059"/>
      <c r="G39" s="1059"/>
      <c r="H39" s="545"/>
      <c r="I39" s="1252"/>
      <c r="J39" s="1260"/>
      <c r="K39" s="1260"/>
      <c r="L39" s="1253"/>
      <c r="M39" s="710"/>
      <c r="N39" s="818"/>
      <c r="O39" s="546"/>
      <c r="P39" s="1263"/>
      <c r="Q39" s="1244"/>
      <c r="R39" s="725"/>
      <c r="S39" s="133"/>
      <c r="T39" s="160"/>
      <c r="U39" s="5" t="s">
        <v>148</v>
      </c>
      <c r="V39" s="1246">
        <v>0</v>
      </c>
      <c r="W39" s="1283">
        <v>0</v>
      </c>
      <c r="X39" s="1246">
        <v>0</v>
      </c>
      <c r="Y39" s="1288" t="s">
        <v>278</v>
      </c>
      <c r="Z39" s="1288">
        <v>0</v>
      </c>
      <c r="AA39" s="1246">
        <v>0</v>
      </c>
      <c r="AB39" s="1246">
        <v>0</v>
      </c>
      <c r="AC39" s="1283" t="s">
        <v>0</v>
      </c>
      <c r="AD39" s="1248"/>
      <c r="AE39" s="1246">
        <v>30.2</v>
      </c>
      <c r="AF39" s="712">
        <v>30.2</v>
      </c>
      <c r="AG39" s="826">
        <v>0.93984377431301147</v>
      </c>
      <c r="AH39" s="712">
        <v>194.45299999999997</v>
      </c>
      <c r="AI39" s="1248">
        <v>0.77781199999999995</v>
      </c>
      <c r="AJ39" s="1283">
        <v>0</v>
      </c>
      <c r="AK39" s="1248">
        <v>0</v>
      </c>
      <c r="AM39" s="1243"/>
      <c r="AN39" s="1036">
        <v>250</v>
      </c>
      <c r="AO39" s="1289" t="s">
        <v>148</v>
      </c>
      <c r="AP39" s="14">
        <v>0</v>
      </c>
      <c r="AQ39" s="14">
        <v>0</v>
      </c>
      <c r="AR39" s="614">
        <v>0</v>
      </c>
      <c r="AS39" s="14">
        <v>39.299999999999997</v>
      </c>
    </row>
    <row r="40" spans="1:45" s="742" customFormat="1" ht="16.5" customHeight="1">
      <c r="A40" s="343" t="s">
        <v>153</v>
      </c>
      <c r="B40" s="353"/>
      <c r="C40" s="353"/>
      <c r="D40" s="353"/>
      <c r="E40" s="207"/>
      <c r="F40" s="96"/>
      <c r="G40" s="96"/>
      <c r="H40" s="545"/>
      <c r="I40" s="1252"/>
      <c r="J40" s="1253"/>
      <c r="K40" s="1253"/>
      <c r="L40" s="1253"/>
      <c r="M40" s="711"/>
      <c r="N40" s="1254"/>
      <c r="O40" s="546"/>
      <c r="P40" s="1254"/>
      <c r="Q40" s="1244"/>
      <c r="R40" s="15"/>
      <c r="S40" s="133"/>
      <c r="T40" s="1255"/>
      <c r="U40" s="409" t="s">
        <v>153</v>
      </c>
      <c r="V40" s="712">
        <v>0</v>
      </c>
      <c r="W40" s="712"/>
      <c r="X40" s="712">
        <v>0</v>
      </c>
      <c r="Y40" s="712" t="s">
        <v>278</v>
      </c>
      <c r="Z40" s="712">
        <v>0</v>
      </c>
      <c r="AA40" s="712">
        <v>0</v>
      </c>
      <c r="AB40" s="712">
        <v>0</v>
      </c>
      <c r="AC40" s="712" t="s">
        <v>0</v>
      </c>
      <c r="AD40" s="712"/>
      <c r="AE40" s="712">
        <v>14.028983009999999</v>
      </c>
      <c r="AF40" s="712">
        <v>14.028983009999999</v>
      </c>
      <c r="AG40" s="712">
        <v>0.65956666713681233</v>
      </c>
      <c r="AH40" s="712">
        <v>51.346983009999995</v>
      </c>
      <c r="AI40" s="712">
        <v>0.30204107652941176</v>
      </c>
      <c r="AJ40" s="712">
        <v>0</v>
      </c>
      <c r="AK40" s="712">
        <v>0</v>
      </c>
      <c r="AM40" s="1036"/>
      <c r="AN40" s="1036">
        <v>170</v>
      </c>
      <c r="AO40" s="875" t="s">
        <v>153</v>
      </c>
      <c r="AP40" s="742">
        <v>0</v>
      </c>
      <c r="AQ40" s="742">
        <v>0</v>
      </c>
      <c r="AR40" s="1257">
        <v>0</v>
      </c>
      <c r="AS40" s="742">
        <v>11.186037898999999</v>
      </c>
    </row>
    <row r="41" spans="1:45" s="742" customFormat="1" ht="16.5" customHeight="1">
      <c r="A41" s="343" t="s">
        <v>150</v>
      </c>
      <c r="B41" s="353"/>
      <c r="C41" s="353"/>
      <c r="D41" s="353"/>
      <c r="E41" s="1265"/>
      <c r="F41" s="96"/>
      <c r="G41" s="96"/>
      <c r="H41" s="545"/>
      <c r="I41" s="190"/>
      <c r="J41" s="1253"/>
      <c r="K41" s="353"/>
      <c r="L41" s="353"/>
      <c r="M41" s="710"/>
      <c r="N41" s="96"/>
      <c r="O41" s="546"/>
      <c r="P41" s="96"/>
      <c r="Q41" s="1244"/>
      <c r="R41" s="15"/>
      <c r="S41" s="133"/>
      <c r="T41" s="1255"/>
      <c r="U41" s="409" t="s">
        <v>150</v>
      </c>
      <c r="V41" s="712">
        <v>10191148.750999998</v>
      </c>
      <c r="W41" s="712"/>
      <c r="X41" s="712">
        <v>10191148.750999998</v>
      </c>
      <c r="Y41" s="712">
        <v>0.87985955086523537</v>
      </c>
      <c r="Z41" s="712">
        <v>76794225.682655007</v>
      </c>
      <c r="AA41" s="712">
        <v>0</v>
      </c>
      <c r="AB41" s="712">
        <f>Z41</f>
        <v>76794225.682655007</v>
      </c>
      <c r="AC41" s="712">
        <v>0.76794032080654995</v>
      </c>
      <c r="AD41" s="712">
        <v>227.26261714729995</v>
      </c>
      <c r="AE41" s="712">
        <v>306.68125919900001</v>
      </c>
      <c r="AF41" s="712">
        <f>AE41+AD41</f>
        <v>533.94387634629993</v>
      </c>
      <c r="AG41" s="712">
        <v>0.60875588913881518</v>
      </c>
      <c r="AH41" s="712">
        <v>4774.7340770026303</v>
      </c>
      <c r="AI41" s="712">
        <v>1.0163061106501574</v>
      </c>
      <c r="AJ41" s="712">
        <v>1712.0912872992301</v>
      </c>
      <c r="AK41" s="712">
        <v>0.35872485309771007</v>
      </c>
      <c r="AM41" s="1036">
        <v>100000000</v>
      </c>
      <c r="AN41" s="1036">
        <v>4000</v>
      </c>
      <c r="AO41" s="875" t="s">
        <v>150</v>
      </c>
      <c r="AP41" s="742">
        <v>18013047.814615</v>
      </c>
      <c r="AQ41" s="742">
        <v>0</v>
      </c>
      <c r="AR41" s="1257">
        <v>18013047.814615</v>
      </c>
      <c r="AS41" s="742">
        <v>980.7104507961144</v>
      </c>
    </row>
    <row r="42" spans="1:45" s="14" customFormat="1" ht="16.5" customHeight="1">
      <c r="A42" s="150" t="s">
        <v>160</v>
      </c>
      <c r="B42" s="1258"/>
      <c r="C42" s="714"/>
      <c r="D42" s="353"/>
      <c r="E42" s="1265"/>
      <c r="F42" s="1059"/>
      <c r="G42" s="1059"/>
      <c r="H42" s="545"/>
      <c r="I42" s="546"/>
      <c r="J42" s="1262"/>
      <c r="K42" s="1262"/>
      <c r="L42" s="1290"/>
      <c r="M42" s="710"/>
      <c r="N42" s="1059"/>
      <c r="O42" s="546"/>
      <c r="P42" s="1243"/>
      <c r="Q42" s="1244"/>
      <c r="R42" s="725"/>
      <c r="S42" s="133"/>
      <c r="T42" s="160"/>
      <c r="U42" s="410" t="s">
        <v>160</v>
      </c>
      <c r="V42" s="611">
        <v>6040458.9799999995</v>
      </c>
      <c r="W42" s="779"/>
      <c r="X42" s="1246">
        <v>6040458.9799999995</v>
      </c>
      <c r="Y42" s="1291">
        <v>0.80883779099654751</v>
      </c>
      <c r="Z42" s="1291">
        <v>40403065.080999993</v>
      </c>
      <c r="AA42" s="611">
        <v>0</v>
      </c>
      <c r="AB42" s="611">
        <v>40403065.080999993</v>
      </c>
      <c r="AC42" s="779">
        <v>0.6733844180166666</v>
      </c>
      <c r="AD42" s="1292">
        <v>136.51437294799999</v>
      </c>
      <c r="AE42" s="611">
        <v>102.01797865</v>
      </c>
      <c r="AF42" s="712">
        <v>238.53235159799999</v>
      </c>
      <c r="AG42" s="1293">
        <v>1.0454843860574987</v>
      </c>
      <c r="AH42" s="712">
        <v>1422.8077489980601</v>
      </c>
      <c r="AI42" s="1292">
        <v>0.71140387449903009</v>
      </c>
      <c r="AJ42" s="779">
        <v>902.57053116605994</v>
      </c>
      <c r="AK42" s="1292">
        <v>0.63435874017529725</v>
      </c>
      <c r="AM42" s="1243">
        <v>60000000</v>
      </c>
      <c r="AN42" s="1036">
        <v>2000</v>
      </c>
      <c r="AO42" s="1294" t="s">
        <v>160</v>
      </c>
      <c r="AP42" s="14">
        <v>5975834.4900000002</v>
      </c>
      <c r="AQ42" s="14">
        <v>0</v>
      </c>
      <c r="AR42" s="614">
        <v>5975834.4900000002</v>
      </c>
      <c r="AS42" s="14">
        <v>212.82618930485</v>
      </c>
    </row>
    <row r="43" spans="1:45" s="742" customFormat="1" ht="16.5" customHeight="1">
      <c r="A43" s="343" t="s">
        <v>152</v>
      </c>
      <c r="B43" s="353"/>
      <c r="C43" s="353"/>
      <c r="D43" s="353"/>
      <c r="E43" s="207"/>
      <c r="F43" s="96"/>
      <c r="G43" s="96"/>
      <c r="H43" s="545"/>
      <c r="I43" s="1252"/>
      <c r="J43" s="1253"/>
      <c r="K43" s="1290"/>
      <c r="L43" s="1290"/>
      <c r="M43" s="710"/>
      <c r="N43" s="147"/>
      <c r="O43" s="546"/>
      <c r="P43" s="96"/>
      <c r="Q43" s="1244"/>
      <c r="R43" s="15"/>
      <c r="S43" s="133"/>
      <c r="T43" s="1255"/>
      <c r="U43" s="409" t="s">
        <v>152</v>
      </c>
      <c r="V43" s="1048"/>
      <c r="W43" s="1048"/>
      <c r="X43" s="1246">
        <v>0</v>
      </c>
      <c r="Y43" s="1048" t="s">
        <v>278</v>
      </c>
      <c r="Z43" s="1048">
        <v>0</v>
      </c>
      <c r="AA43" s="1048">
        <v>0</v>
      </c>
      <c r="AB43" s="1048">
        <v>0</v>
      </c>
      <c r="AC43" s="1048" t="s">
        <v>0</v>
      </c>
      <c r="AD43" s="1048"/>
      <c r="AE43" s="1048">
        <v>86.841000000000008</v>
      </c>
      <c r="AF43" s="712">
        <v>86.841000000000008</v>
      </c>
      <c r="AG43" s="1048">
        <v>0.74504538513014995</v>
      </c>
      <c r="AH43" s="712">
        <v>920.23099999999999</v>
      </c>
      <c r="AI43" s="1048">
        <v>0.6766404411764706</v>
      </c>
      <c r="AJ43" s="1048">
        <v>0</v>
      </c>
      <c r="AK43" s="1048">
        <v>0</v>
      </c>
      <c r="AM43" s="1036"/>
      <c r="AN43" s="1036">
        <v>1360</v>
      </c>
      <c r="AO43" s="875" t="s">
        <v>152</v>
      </c>
      <c r="AP43" s="742">
        <v>0</v>
      </c>
      <c r="AQ43" s="742">
        <v>0</v>
      </c>
      <c r="AR43" s="1257">
        <v>0</v>
      </c>
      <c r="AS43" s="742">
        <v>265.05799999999999</v>
      </c>
    </row>
    <row r="44" spans="1:45" s="742" customFormat="1" ht="16.5" customHeight="1">
      <c r="A44" s="343" t="s">
        <v>7</v>
      </c>
      <c r="B44" s="353"/>
      <c r="C44" s="353"/>
      <c r="D44" s="353"/>
      <c r="E44" s="1265"/>
      <c r="F44" s="147"/>
      <c r="G44" s="96"/>
      <c r="H44" s="545"/>
      <c r="I44" s="190"/>
      <c r="J44" s="1253"/>
      <c r="K44" s="1290"/>
      <c r="L44" s="353"/>
      <c r="M44" s="710"/>
      <c r="N44" s="147"/>
      <c r="O44" s="546"/>
      <c r="P44" s="96"/>
      <c r="Q44" s="1244"/>
      <c r="R44" s="15"/>
      <c r="S44" s="133"/>
      <c r="T44" s="1255"/>
      <c r="U44" s="409" t="s">
        <v>7</v>
      </c>
      <c r="V44" s="1048">
        <v>7331717.0439999998</v>
      </c>
      <c r="W44" s="1048"/>
      <c r="X44" s="1246">
        <v>7331717.0439999998</v>
      </c>
      <c r="Y44" s="1048">
        <v>1.5266380764169409</v>
      </c>
      <c r="Z44" s="1291">
        <v>63165246.436399996</v>
      </c>
      <c r="AA44" s="1048">
        <v>0</v>
      </c>
      <c r="AB44" s="1048">
        <v>63165246.436399996</v>
      </c>
      <c r="AC44" s="1048">
        <v>0.78956558045499992</v>
      </c>
      <c r="AD44" s="1048">
        <v>163.20402139944002</v>
      </c>
      <c r="AE44" s="1048">
        <v>42.603628999999998</v>
      </c>
      <c r="AF44" s="712">
        <v>205.80765039944004</v>
      </c>
      <c r="AG44" s="1048">
        <v>1.3699963676744578</v>
      </c>
      <c r="AH44" s="712">
        <v>1533.7681606108301</v>
      </c>
      <c r="AI44" s="1048">
        <v>0.58991083100416541</v>
      </c>
      <c r="AJ44" s="1048">
        <v>1407.6775216108301</v>
      </c>
      <c r="AK44" s="1048">
        <v>0.91779028784260075</v>
      </c>
      <c r="AM44" s="1036">
        <v>80000000</v>
      </c>
      <c r="AN44" s="1036">
        <v>2600</v>
      </c>
      <c r="AO44" s="875" t="s">
        <v>7</v>
      </c>
      <c r="AP44" s="742">
        <v>18202102.919399999</v>
      </c>
      <c r="AQ44" s="742">
        <v>0</v>
      </c>
      <c r="AR44" s="1257">
        <v>18202102.919399999</v>
      </c>
      <c r="AS44" s="742">
        <v>410.86391561633002</v>
      </c>
    </row>
    <row r="45" spans="1:45" s="14" customFormat="1" ht="16.5" customHeight="1">
      <c r="A45" s="150" t="s">
        <v>8</v>
      </c>
      <c r="B45" s="1258"/>
      <c r="C45" s="714"/>
      <c r="D45" s="1258"/>
      <c r="E45" s="1295"/>
      <c r="F45" s="1059"/>
      <c r="G45" s="1059"/>
      <c r="H45" s="545"/>
      <c r="I45" s="546"/>
      <c r="J45" s="1260"/>
      <c r="K45" s="1258"/>
      <c r="L45" s="353"/>
      <c r="M45" s="710"/>
      <c r="N45" s="1296"/>
      <c r="O45" s="546"/>
      <c r="P45" s="1243"/>
      <c r="Q45" s="1244"/>
      <c r="R45" s="725"/>
      <c r="S45" s="133"/>
      <c r="T45" s="160"/>
      <c r="U45" s="410" t="s">
        <v>8</v>
      </c>
      <c r="V45" s="611">
        <v>17729321.990000002</v>
      </c>
      <c r="W45" s="779"/>
      <c r="X45" s="1246">
        <v>17729321.990000002</v>
      </c>
      <c r="Y45" s="1291">
        <v>1.392597129582291</v>
      </c>
      <c r="Z45" s="1291">
        <v>95849124.160000026</v>
      </c>
      <c r="AA45" s="611">
        <v>0</v>
      </c>
      <c r="AB45" s="611">
        <v>95849124.160000026</v>
      </c>
      <c r="AC45" s="779">
        <v>0.73730095507692328</v>
      </c>
      <c r="AD45" s="611">
        <v>395.98440664665003</v>
      </c>
      <c r="AE45" s="611">
        <v>263.08999999999997</v>
      </c>
      <c r="AF45" s="712">
        <v>659.07440664665</v>
      </c>
      <c r="AG45" s="1293">
        <v>1.0571499528662471</v>
      </c>
      <c r="AH45" s="712">
        <v>4357.1308061667996</v>
      </c>
      <c r="AI45" s="1292">
        <v>0.9682512902592888</v>
      </c>
      <c r="AJ45" s="779">
        <v>2139.4638061667997</v>
      </c>
      <c r="AK45" s="1292">
        <v>0.49102583818203066</v>
      </c>
      <c r="AM45" s="1243">
        <v>130000000</v>
      </c>
      <c r="AN45" s="1036">
        <v>4500</v>
      </c>
      <c r="AO45" s="1297" t="s">
        <v>8</v>
      </c>
      <c r="AP45" s="14">
        <v>24569894.34</v>
      </c>
      <c r="AQ45" s="14">
        <v>0</v>
      </c>
      <c r="AR45" s="614">
        <v>24569894.34</v>
      </c>
      <c r="AS45" s="14">
        <v>976.33570988179997</v>
      </c>
    </row>
    <row r="46" spans="1:45" s="14" customFormat="1" ht="16.5" customHeight="1">
      <c r="A46" s="150" t="s">
        <v>298</v>
      </c>
      <c r="B46" s="1258"/>
      <c r="C46" s="714"/>
      <c r="D46" s="1258"/>
      <c r="E46" s="1295"/>
      <c r="F46" s="1059"/>
      <c r="G46" s="1059"/>
      <c r="H46" s="545"/>
      <c r="I46" s="546"/>
      <c r="J46" s="1262"/>
      <c r="K46" s="1261"/>
      <c r="L46" s="1298"/>
      <c r="M46" s="711"/>
      <c r="N46" s="1299"/>
      <c r="O46" s="546"/>
      <c r="P46" s="1243"/>
      <c r="Q46" s="1244"/>
      <c r="R46" s="725"/>
      <c r="S46" s="133"/>
      <c r="T46" s="160"/>
      <c r="U46" s="410" t="s">
        <v>298</v>
      </c>
      <c r="V46" s="611"/>
      <c r="W46" s="779"/>
      <c r="X46" s="1246"/>
      <c r="Y46" s="1291"/>
      <c r="Z46" s="1291"/>
      <c r="AA46" s="611"/>
      <c r="AB46" s="611">
        <v>0</v>
      </c>
      <c r="AC46" s="779"/>
      <c r="AD46" s="1292"/>
      <c r="AE46" s="611">
        <v>0.33601883999999999</v>
      </c>
      <c r="AF46" s="712">
        <v>0.33601883999999999</v>
      </c>
      <c r="AG46" s="1293">
        <v>0.8195581463414634</v>
      </c>
      <c r="AH46" s="712">
        <v>2.2238600594545455</v>
      </c>
      <c r="AI46" s="1292">
        <v>0.53432485811017427</v>
      </c>
      <c r="AJ46" s="779">
        <v>0</v>
      </c>
      <c r="AK46" s="1292"/>
      <c r="AM46" s="1243"/>
      <c r="AN46" s="1048">
        <v>4.1619999999999999</v>
      </c>
      <c r="AO46" s="1300" t="s">
        <v>298</v>
      </c>
      <c r="AR46" s="614">
        <v>0</v>
      </c>
      <c r="AS46" s="14">
        <v>0.55458145999999997</v>
      </c>
    </row>
    <row r="47" spans="1:45" s="14" customFormat="1" ht="16.5" customHeight="1">
      <c r="A47" s="150" t="s">
        <v>299</v>
      </c>
      <c r="B47" s="1258"/>
      <c r="C47" s="714"/>
      <c r="D47" s="1258"/>
      <c r="E47" s="344"/>
      <c r="F47" s="1059"/>
      <c r="G47" s="1059"/>
      <c r="H47" s="545"/>
      <c r="I47" s="546"/>
      <c r="J47" s="1262"/>
      <c r="K47" s="1262"/>
      <c r="L47" s="1290"/>
      <c r="M47" s="711"/>
      <c r="N47" s="1299"/>
      <c r="O47" s="546"/>
      <c r="P47" s="1243"/>
      <c r="Q47" s="1244"/>
      <c r="R47" s="725"/>
      <c r="S47" s="133"/>
      <c r="T47" s="160"/>
      <c r="U47" s="410" t="s">
        <v>299</v>
      </c>
      <c r="V47" s="611">
        <v>1229585</v>
      </c>
      <c r="W47" s="779"/>
      <c r="X47" s="1246">
        <v>1229585</v>
      </c>
      <c r="Y47" s="1291">
        <v>0.86760531379457062</v>
      </c>
      <c r="Z47" s="1291">
        <v>8136000.5899999999</v>
      </c>
      <c r="AA47" s="611">
        <v>0</v>
      </c>
      <c r="AB47" s="611">
        <v>8136000.5899999999</v>
      </c>
      <c r="AC47" s="779">
        <v>0.67800004916666667</v>
      </c>
      <c r="AD47" s="1292">
        <v>27.452000000000002</v>
      </c>
      <c r="AE47" s="611">
        <v>36.499000000000002</v>
      </c>
      <c r="AF47" s="712">
        <v>63.951000000000008</v>
      </c>
      <c r="AG47" s="1293">
        <v>0.87770031017540029</v>
      </c>
      <c r="AH47" s="712">
        <v>270.33326098139997</v>
      </c>
      <c r="AI47" s="1292">
        <v>0.7306304350848648</v>
      </c>
      <c r="AJ47" s="779">
        <v>181.95526098139999</v>
      </c>
      <c r="AK47" s="1292">
        <v>0.67307759437681347</v>
      </c>
      <c r="AM47" s="724">
        <v>12000000</v>
      </c>
      <c r="AN47" s="1036">
        <v>370</v>
      </c>
      <c r="AO47" s="1300" t="s">
        <v>299</v>
      </c>
      <c r="AP47" s="14">
        <v>1606870.77</v>
      </c>
      <c r="AQ47" s="14">
        <v>0</v>
      </c>
      <c r="AR47" s="614">
        <v>1606870.77</v>
      </c>
      <c r="AS47" s="14">
        <v>42.884234761999998</v>
      </c>
    </row>
    <row r="48" spans="1:45" s="14" customFormat="1" ht="16.5" customHeight="1">
      <c r="A48" s="150" t="str">
        <f>A50</f>
        <v>VSCOM</v>
      </c>
      <c r="B48" s="1258"/>
      <c r="C48" s="1258"/>
      <c r="D48" s="1258"/>
      <c r="E48" s="1295"/>
      <c r="F48" s="1059"/>
      <c r="G48" s="1059"/>
      <c r="H48" s="545"/>
      <c r="I48" s="546"/>
      <c r="J48" s="1260"/>
      <c r="K48" s="1258"/>
      <c r="L48" s="353"/>
      <c r="M48" s="353"/>
      <c r="N48" s="1296"/>
      <c r="O48" s="546"/>
      <c r="P48" s="1243"/>
      <c r="Q48" s="1244"/>
      <c r="T48" s="160"/>
      <c r="U48" s="410" t="s">
        <v>203</v>
      </c>
      <c r="V48" s="1301">
        <v>7595023.5199999996</v>
      </c>
      <c r="W48" s="1302"/>
      <c r="X48" s="1246">
        <v>7595023.5199999996</v>
      </c>
      <c r="Y48" s="1303">
        <v>0.76518819151376616</v>
      </c>
      <c r="Z48" s="1303">
        <v>38514211.829999998</v>
      </c>
      <c r="AA48" s="1301"/>
      <c r="AB48" s="1303">
        <v>38514211.829999998</v>
      </c>
      <c r="AC48" s="1302">
        <v>0.42314009920896506</v>
      </c>
      <c r="AD48" s="1304"/>
      <c r="AE48" s="1301">
        <v>0</v>
      </c>
      <c r="AF48" s="1301"/>
      <c r="AG48" s="1305"/>
      <c r="AH48" s="1305"/>
      <c r="AI48" s="1304"/>
      <c r="AJ48" s="1302"/>
      <c r="AK48" s="1304"/>
      <c r="AM48" s="857">
        <f>91.02*1000000</f>
        <v>91020000</v>
      </c>
      <c r="AN48" s="1077"/>
      <c r="AO48" s="1300" t="s">
        <v>203</v>
      </c>
      <c r="AP48" s="14">
        <v>9543714.5199999996</v>
      </c>
      <c r="AR48" s="614">
        <v>9543714.5199999996</v>
      </c>
    </row>
    <row r="49" spans="1:51" s="285" customFormat="1" ht="18" customHeight="1">
      <c r="A49" s="378" t="s">
        <v>207</v>
      </c>
      <c r="B49" s="282"/>
      <c r="C49" s="282"/>
      <c r="D49" s="282"/>
      <c r="E49" s="338"/>
      <c r="F49" s="283"/>
      <c r="G49" s="283"/>
      <c r="H49" s="294"/>
      <c r="I49" s="359"/>
      <c r="J49" s="282"/>
      <c r="K49" s="282"/>
      <c r="L49" s="282"/>
      <c r="M49" s="369"/>
      <c r="N49" s="283"/>
      <c r="O49" s="536"/>
      <c r="P49" s="283"/>
      <c r="Q49" s="284"/>
      <c r="S49" s="400"/>
      <c r="T49" s="161"/>
      <c r="U49" s="458"/>
      <c r="V49" s="282">
        <v>42522231.765000001</v>
      </c>
      <c r="W49" s="282">
        <v>0</v>
      </c>
      <c r="X49" s="282">
        <v>42522231.765000001</v>
      </c>
      <c r="Y49" s="467">
        <v>1.1189579871487347</v>
      </c>
      <c r="Z49" s="282">
        <v>284509324.34805495</v>
      </c>
      <c r="AA49" s="282"/>
      <c r="AB49" s="282">
        <v>284509324.34805495</v>
      </c>
      <c r="AC49" s="466">
        <v>0.73327145450529629</v>
      </c>
      <c r="AD49" s="282">
        <v>950.41741814139004</v>
      </c>
      <c r="AE49" s="282">
        <v>1123.4217342970001</v>
      </c>
      <c r="AF49" s="282">
        <v>2073.8391524383906</v>
      </c>
      <c r="AG49" s="466">
        <v>0.86237432161897498</v>
      </c>
      <c r="AH49" s="282">
        <v>15469.734107427174</v>
      </c>
      <c r="AI49" s="468">
        <v>0.81971181189665354</v>
      </c>
      <c r="AJ49" s="282">
        <v>6343.7584072243189</v>
      </c>
      <c r="AK49" s="468">
        <v>0.41007546498026864</v>
      </c>
      <c r="AM49" s="506">
        <f>SUM(AM30:AM47)</f>
        <v>388000000</v>
      </c>
      <c r="AN49" s="506">
        <f>SUM(AN30:AN47)-AN32-AN35</f>
        <v>18872.162</v>
      </c>
      <c r="AO49" s="502" t="s">
        <v>207</v>
      </c>
      <c r="AP49" s="285">
        <v>68529606.334014997</v>
      </c>
      <c r="AR49" s="615">
        <v>68529606.334014997</v>
      </c>
      <c r="AS49" s="285">
        <v>3457.6199647200942</v>
      </c>
    </row>
    <row r="50" spans="1:51" s="14" customFormat="1" ht="18" hidden="1" customHeight="1">
      <c r="A50" s="379" t="s">
        <v>203</v>
      </c>
      <c r="B50" s="10"/>
      <c r="C50" s="295"/>
      <c r="D50" s="367"/>
      <c r="E50" s="367"/>
      <c r="F50" s="212"/>
      <c r="G50" s="361"/>
      <c r="H50" s="293"/>
      <c r="I50" s="331"/>
      <c r="J50" s="10"/>
      <c r="K50" s="222"/>
      <c r="L50" s="367"/>
      <c r="M50" s="367"/>
      <c r="N50" s="296"/>
      <c r="O50" s="537"/>
      <c r="P50" s="297"/>
      <c r="Q50" s="163"/>
      <c r="T50" s="160"/>
      <c r="U50" s="458" t="s">
        <v>203</v>
      </c>
      <c r="V50" s="10">
        <v>0</v>
      </c>
      <c r="W50" s="10"/>
      <c r="X50" s="10">
        <v>0</v>
      </c>
      <c r="Y50" s="467"/>
      <c r="Z50" s="10">
        <v>0</v>
      </c>
      <c r="AA50" s="10">
        <v>0</v>
      </c>
      <c r="AB50" s="10">
        <v>0</v>
      </c>
      <c r="AC50" s="466" t="e">
        <v>#DIV/0!</v>
      </c>
      <c r="AD50" s="10">
        <v>0</v>
      </c>
      <c r="AE50" s="10"/>
      <c r="AF50" s="10">
        <v>0</v>
      </c>
      <c r="AG50" s="466"/>
      <c r="AH50" s="10">
        <v>0</v>
      </c>
      <c r="AI50" s="468" t="e">
        <v>#DIV/0!</v>
      </c>
      <c r="AJ50" s="10">
        <v>0</v>
      </c>
      <c r="AK50" s="468" t="e">
        <v>#DIV/0!</v>
      </c>
      <c r="AM50" s="506"/>
      <c r="AN50" s="507"/>
      <c r="AO50" s="503" t="s">
        <v>203</v>
      </c>
      <c r="AP50" s="14">
        <v>0</v>
      </c>
      <c r="AQ50" s="14">
        <v>0</v>
      </c>
      <c r="AR50" s="614">
        <v>0</v>
      </c>
      <c r="AS50" s="14">
        <v>0</v>
      </c>
    </row>
    <row r="51" spans="1:51" s="14" customFormat="1" ht="18.75" hidden="1" customHeight="1">
      <c r="A51" s="380" t="s">
        <v>218</v>
      </c>
      <c r="B51" s="226"/>
      <c r="C51" s="226"/>
      <c r="D51" s="226"/>
      <c r="E51" s="226"/>
      <c r="F51" s="226"/>
      <c r="G51" s="226"/>
      <c r="H51" s="226"/>
      <c r="I51" s="332"/>
      <c r="J51" s="226"/>
      <c r="K51" s="226"/>
      <c r="L51" s="226"/>
      <c r="M51" s="226"/>
      <c r="N51" s="226"/>
      <c r="O51" s="332"/>
      <c r="P51" s="226"/>
      <c r="Q51" s="228"/>
      <c r="T51" s="160"/>
      <c r="U51" s="458"/>
      <c r="V51" s="226">
        <v>0</v>
      </c>
      <c r="W51" s="226">
        <v>0</v>
      </c>
      <c r="X51" s="226">
        <v>0</v>
      </c>
      <c r="Y51" s="467"/>
      <c r="Z51" s="226">
        <v>0</v>
      </c>
      <c r="AA51" s="226">
        <v>0</v>
      </c>
      <c r="AB51" s="226">
        <v>0</v>
      </c>
      <c r="AC51" s="466"/>
      <c r="AD51" s="226">
        <v>0</v>
      </c>
      <c r="AE51" s="226">
        <v>0</v>
      </c>
      <c r="AF51" s="226">
        <v>0</v>
      </c>
      <c r="AG51" s="466"/>
      <c r="AH51" s="226">
        <v>0</v>
      </c>
      <c r="AI51" s="468"/>
      <c r="AJ51" s="226">
        <v>0</v>
      </c>
      <c r="AK51" s="468" t="e">
        <v>#DIV/0!</v>
      </c>
      <c r="AM51" s="506"/>
      <c r="AN51" s="506"/>
      <c r="AO51" s="503" t="s">
        <v>218</v>
      </c>
      <c r="AP51" s="14">
        <v>0</v>
      </c>
      <c r="AQ51" s="14">
        <v>0</v>
      </c>
      <c r="AR51" s="614">
        <v>0</v>
      </c>
      <c r="AS51" s="14">
        <v>0</v>
      </c>
    </row>
    <row r="52" spans="1:51" s="14" customFormat="1" ht="19.5" customHeight="1">
      <c r="A52" s="345" t="s">
        <v>13</v>
      </c>
      <c r="B52" s="12"/>
      <c r="C52" s="12"/>
      <c r="D52" s="12"/>
      <c r="E52" s="338"/>
      <c r="F52" s="12"/>
      <c r="G52" s="12"/>
      <c r="H52" s="12"/>
      <c r="I52" s="289"/>
      <c r="J52" s="12"/>
      <c r="K52" s="12"/>
      <c r="L52" s="12"/>
      <c r="M52" s="369"/>
      <c r="N52" s="12"/>
      <c r="O52" s="609"/>
      <c r="P52" s="12"/>
      <c r="Q52" s="224"/>
      <c r="T52" s="161"/>
      <c r="U52" s="460"/>
      <c r="V52" s="12">
        <v>97479521.294285998</v>
      </c>
      <c r="W52" s="12">
        <v>2182831.5099999998</v>
      </c>
      <c r="X52" s="12">
        <v>99662352.804286003</v>
      </c>
      <c r="Y52" s="466">
        <v>1.101595496570029</v>
      </c>
      <c r="Z52" s="12">
        <v>637019627.51392663</v>
      </c>
      <c r="AA52" s="12">
        <v>16833386.42684</v>
      </c>
      <c r="AB52" s="12">
        <v>653853013.94076657</v>
      </c>
      <c r="AC52" s="466">
        <v>0.76036493387846149</v>
      </c>
      <c r="AD52" s="12">
        <v>2169.4332179232965</v>
      </c>
      <c r="AE52" s="12">
        <v>2342.0762224090681</v>
      </c>
      <c r="AF52" s="12">
        <v>3745.6874089592966</v>
      </c>
      <c r="AG52" s="466">
        <v>0.90867658816882879</v>
      </c>
      <c r="AH52" s="12">
        <v>27593.202692369567</v>
      </c>
      <c r="AI52" s="466">
        <v>0.76974580839536388</v>
      </c>
      <c r="AJ52" s="12">
        <v>14200.525307019645</v>
      </c>
      <c r="AK52" s="466">
        <v>0.51463853128388604</v>
      </c>
      <c r="AM52" s="506">
        <f>AM28+AM49</f>
        <v>859920000</v>
      </c>
      <c r="AN52" s="506">
        <f>AN28+AN49</f>
        <v>35847.161999999997</v>
      </c>
      <c r="AO52" s="362" t="s">
        <v>13</v>
      </c>
      <c r="AP52" s="14">
        <v>151720391.40051499</v>
      </c>
      <c r="AQ52" s="14">
        <v>6870066.9472500011</v>
      </c>
      <c r="AR52" s="614">
        <v>158590458.34776497</v>
      </c>
      <c r="AS52" s="14">
        <v>7270.4295800178224</v>
      </c>
    </row>
    <row r="53" spans="1:51" ht="15" customHeight="1">
      <c r="A53" s="1933"/>
      <c r="B53" s="1933"/>
      <c r="C53" s="1933"/>
      <c r="D53" s="1933"/>
      <c r="E53" s="1933"/>
      <c r="F53" s="1933"/>
      <c r="G53" s="1933"/>
      <c r="H53" s="1933"/>
      <c r="I53" s="1933"/>
      <c r="J53" s="1933"/>
      <c r="K53" s="1933"/>
      <c r="L53" s="1933"/>
      <c r="M53" s="1933"/>
      <c r="N53" s="1933"/>
      <c r="O53" s="1933"/>
      <c r="P53" s="1933"/>
    </row>
    <row r="54" spans="1:51" ht="23.25" customHeight="1">
      <c r="A54" s="1817" t="s">
        <v>95</v>
      </c>
      <c r="B54" s="1964" t="s">
        <v>501</v>
      </c>
      <c r="C54" s="1965"/>
      <c r="D54" s="1965"/>
      <c r="E54" s="1965"/>
      <c r="F54" s="1965"/>
      <c r="G54" s="1965"/>
      <c r="H54" s="1965"/>
      <c r="I54" s="1965"/>
      <c r="J54" s="1965"/>
      <c r="K54" s="1965"/>
      <c r="L54" s="1965"/>
      <c r="M54" s="1965"/>
      <c r="N54" s="1965"/>
      <c r="O54" s="1965"/>
      <c r="P54" s="1965"/>
      <c r="Q54" s="1966"/>
      <c r="R54" s="329"/>
      <c r="T54" s="329"/>
      <c r="U54" s="2"/>
      <c r="V54" s="2"/>
      <c r="Z54" s="2"/>
      <c r="AA54" s="3"/>
      <c r="AL54" s="15">
        <f>+AM28/12</f>
        <v>39326666.666666664</v>
      </c>
    </row>
    <row r="55" spans="1:51" ht="20.25" customHeight="1">
      <c r="A55" s="1934"/>
      <c r="B55" s="1960" t="s">
        <v>157</v>
      </c>
      <c r="C55" s="1961"/>
      <c r="D55" s="1961"/>
      <c r="E55" s="1962"/>
      <c r="F55" s="1954" t="s">
        <v>156</v>
      </c>
      <c r="G55" s="1955"/>
      <c r="H55" s="1955"/>
      <c r="I55" s="1956"/>
      <c r="J55" s="1948" t="s">
        <v>115</v>
      </c>
      <c r="K55" s="1949"/>
      <c r="L55" s="1949"/>
      <c r="M55" s="1950"/>
      <c r="N55" s="1954" t="s">
        <v>116</v>
      </c>
      <c r="O55" s="1955"/>
      <c r="P55" s="1955"/>
      <c r="Q55" s="1956"/>
      <c r="U55" s="455"/>
      <c r="V55" s="1828" t="s">
        <v>157</v>
      </c>
      <c r="W55" s="1829"/>
      <c r="X55" s="1829"/>
      <c r="Y55" s="1830"/>
      <c r="Z55" s="1827" t="s">
        <v>156</v>
      </c>
      <c r="AA55" s="1827"/>
      <c r="AB55" s="1827"/>
      <c r="AC55" s="1827"/>
      <c r="AD55" s="1792" t="s">
        <v>115</v>
      </c>
      <c r="AE55" s="1792"/>
      <c r="AF55" s="1792"/>
      <c r="AG55" s="1792"/>
      <c r="AH55" s="1792" t="s">
        <v>116</v>
      </c>
      <c r="AI55" s="1792"/>
      <c r="AJ55" s="1792"/>
      <c r="AK55" s="1792"/>
      <c r="AM55" s="16" t="s">
        <v>311</v>
      </c>
      <c r="AN55" s="17" t="s">
        <v>68</v>
      </c>
      <c r="AO55" s="18"/>
      <c r="AP55" s="18"/>
      <c r="AQ55" s="18"/>
      <c r="AR55" s="18"/>
      <c r="AS55" s="18"/>
      <c r="AV55" s="892" t="s">
        <v>377</v>
      </c>
      <c r="AW55" s="892" t="s">
        <v>378</v>
      </c>
      <c r="AX55" s="892" t="s">
        <v>379</v>
      </c>
      <c r="AY55" s="892" t="s">
        <v>380</v>
      </c>
    </row>
    <row r="56" spans="1:51" s="155" customFormat="1" ht="38.25" customHeight="1">
      <c r="A56" s="1818"/>
      <c r="B56" s="152" t="s">
        <v>68</v>
      </c>
      <c r="C56" s="336" t="s">
        <v>292</v>
      </c>
      <c r="D56" s="153" t="s">
        <v>78</v>
      </c>
      <c r="E56" s="153" t="s">
        <v>310</v>
      </c>
      <c r="F56" s="186" t="s">
        <v>68</v>
      </c>
      <c r="G56" s="339" t="s">
        <v>292</v>
      </c>
      <c r="H56" s="187" t="s">
        <v>78</v>
      </c>
      <c r="I56" s="154" t="s">
        <v>310</v>
      </c>
      <c r="J56" s="152" t="s">
        <v>68</v>
      </c>
      <c r="K56" s="336" t="s">
        <v>292</v>
      </c>
      <c r="L56" s="153" t="s">
        <v>78</v>
      </c>
      <c r="M56" s="153" t="s">
        <v>310</v>
      </c>
      <c r="N56" s="186" t="s">
        <v>68</v>
      </c>
      <c r="O56" s="339" t="s">
        <v>292</v>
      </c>
      <c r="P56" s="339" t="s">
        <v>78</v>
      </c>
      <c r="Q56" s="154" t="s">
        <v>310</v>
      </c>
      <c r="U56" s="491"/>
      <c r="V56" s="152" t="s">
        <v>68</v>
      </c>
      <c r="W56" s="336" t="s">
        <v>312</v>
      </c>
      <c r="X56" s="153" t="s">
        <v>78</v>
      </c>
      <c r="Y56" s="153" t="s">
        <v>310</v>
      </c>
      <c r="Z56" s="186" t="s">
        <v>68</v>
      </c>
      <c r="AA56" s="339" t="s">
        <v>312</v>
      </c>
      <c r="AB56" s="187" t="s">
        <v>78</v>
      </c>
      <c r="AC56" s="154" t="s">
        <v>310</v>
      </c>
      <c r="AD56" s="152" t="s">
        <v>68</v>
      </c>
      <c r="AE56" s="336" t="s">
        <v>312</v>
      </c>
      <c r="AF56" s="153" t="s">
        <v>78</v>
      </c>
      <c r="AG56" s="153" t="s">
        <v>310</v>
      </c>
      <c r="AH56" s="152" t="s">
        <v>68</v>
      </c>
      <c r="AI56" s="336" t="s">
        <v>312</v>
      </c>
      <c r="AJ56" s="336" t="s">
        <v>78</v>
      </c>
      <c r="AK56" s="804" t="s">
        <v>310</v>
      </c>
      <c r="AM56" s="156" t="s">
        <v>58</v>
      </c>
      <c r="AN56" s="156" t="s">
        <v>52</v>
      </c>
      <c r="AO56" s="156" t="s">
        <v>112</v>
      </c>
      <c r="AP56" s="156" t="s">
        <v>61</v>
      </c>
      <c r="AQ56" s="156" t="s">
        <v>117</v>
      </c>
      <c r="AR56" s="156" t="s">
        <v>62</v>
      </c>
      <c r="AS56" s="156" t="s">
        <v>133</v>
      </c>
      <c r="AV56" s="155" t="s">
        <v>78</v>
      </c>
      <c r="AW56" s="155" t="s">
        <v>78</v>
      </c>
      <c r="AX56" s="155" t="s">
        <v>78</v>
      </c>
      <c r="AY56" s="616" t="s">
        <v>78</v>
      </c>
    </row>
    <row r="57" spans="1:51" ht="18.75" customHeight="1">
      <c r="A57" s="1306" t="s">
        <v>86</v>
      </c>
      <c r="B57" s="1307"/>
      <c r="C57" s="1308"/>
      <c r="D57" s="1307"/>
      <c r="E57" s="11"/>
      <c r="F57" s="1309"/>
      <c r="G57" s="1310"/>
      <c r="H57" s="1311"/>
      <c r="I57" s="1312"/>
      <c r="J57" s="1307"/>
      <c r="K57" s="1308"/>
      <c r="L57" s="1307"/>
      <c r="M57" s="11"/>
      <c r="N57" s="1313"/>
      <c r="O57" s="1314"/>
      <c r="P57" s="1311"/>
      <c r="Q57" s="771"/>
      <c r="U57" s="5" t="s">
        <v>86</v>
      </c>
      <c r="V57" s="391">
        <v>17727.100000000002</v>
      </c>
      <c r="W57" s="492">
        <v>0.80993496341629356</v>
      </c>
      <c r="X57" s="391">
        <v>164332.76142</v>
      </c>
      <c r="Y57" s="492">
        <v>0.91295978566666669</v>
      </c>
      <c r="Z57" s="255">
        <v>249.03299999999999</v>
      </c>
      <c r="AA57" s="492">
        <v>3.7174652933273622</v>
      </c>
      <c r="AB57" s="255">
        <v>1084.7659999999998</v>
      </c>
      <c r="AC57" s="492">
        <v>0.43390639999999991</v>
      </c>
      <c r="AD57" s="255">
        <v>376.84589999999992</v>
      </c>
      <c r="AE57" s="255">
        <v>1.2187574586439416</v>
      </c>
      <c r="AF57" s="255">
        <v>1590.6209999999996</v>
      </c>
      <c r="AG57" s="341">
        <v>0.31812419999999991</v>
      </c>
      <c r="AH57" s="255">
        <v>10910</v>
      </c>
      <c r="AI57" s="255">
        <v>0.86339930833089318</v>
      </c>
      <c r="AJ57" s="255">
        <v>74008.100000000006</v>
      </c>
      <c r="AK57" s="493">
        <v>0.41115611111111117</v>
      </c>
      <c r="AM57" s="486">
        <v>180000</v>
      </c>
      <c r="AN57" s="253">
        <v>2500</v>
      </c>
      <c r="AO57" s="253">
        <v>5000</v>
      </c>
      <c r="AP57" s="253"/>
      <c r="AQ57" s="253"/>
      <c r="AR57" s="253">
        <v>180000</v>
      </c>
      <c r="AS57" s="254"/>
      <c r="AT57" s="1306" t="s">
        <v>86</v>
      </c>
      <c r="AV57" s="2">
        <v>44343.1149</v>
      </c>
      <c r="AW57" s="2">
        <v>181.43699999999998</v>
      </c>
      <c r="AX57" s="2">
        <v>228.79599999999999</v>
      </c>
      <c r="AY57" s="15">
        <v>16580</v>
      </c>
    </row>
    <row r="58" spans="1:51" ht="21" hidden="1" customHeight="1">
      <c r="A58" s="150" t="s">
        <v>87</v>
      </c>
      <c r="B58" s="192"/>
      <c r="C58" s="11"/>
      <c r="D58" s="192"/>
      <c r="E58" s="193"/>
      <c r="F58" s="255"/>
      <c r="G58" s="341"/>
      <c r="H58" s="256"/>
      <c r="I58" s="257"/>
      <c r="J58" s="192"/>
      <c r="K58" s="11"/>
      <c r="L58" s="192"/>
      <c r="M58" s="193"/>
      <c r="N58" s="258"/>
      <c r="O58" s="771"/>
      <c r="P58" s="771"/>
      <c r="Q58" s="258"/>
      <c r="U58" s="410" t="s">
        <v>87</v>
      </c>
      <c r="V58" s="391"/>
      <c r="W58" s="492" t="e">
        <v>#DIV/0!</v>
      </c>
      <c r="X58" s="391">
        <v>0</v>
      </c>
      <c r="Y58" s="492" t="s">
        <v>1</v>
      </c>
      <c r="Z58" s="255"/>
      <c r="AA58" s="492" t="e">
        <v>#DIV/0!</v>
      </c>
      <c r="AB58" s="255">
        <v>0</v>
      </c>
      <c r="AC58" s="492" t="s">
        <v>2</v>
      </c>
      <c r="AD58" s="255">
        <v>430.68651</v>
      </c>
      <c r="AE58" s="255">
        <v>1</v>
      </c>
      <c r="AF58" s="255">
        <v>1209.4014999999999</v>
      </c>
      <c r="AG58" s="255" t="e">
        <v>#DIV/0!</v>
      </c>
      <c r="AH58" s="255"/>
      <c r="AI58" s="255" t="e">
        <v>#REF!</v>
      </c>
      <c r="AJ58" s="255">
        <v>0</v>
      </c>
      <c r="AK58" s="493" t="e">
        <v>#DIV/0!</v>
      </c>
      <c r="AM58" s="486"/>
      <c r="AN58" s="253"/>
      <c r="AO58" s="253"/>
      <c r="AP58" s="253"/>
      <c r="AQ58" s="253"/>
      <c r="AR58" s="253"/>
      <c r="AS58" s="254"/>
      <c r="AT58" s="150" t="s">
        <v>87</v>
      </c>
      <c r="AV58" s="2">
        <v>0</v>
      </c>
      <c r="AW58" s="2">
        <v>0</v>
      </c>
      <c r="AX58" s="2">
        <v>263.49759</v>
      </c>
      <c r="AY58" s="15">
        <v>0</v>
      </c>
    </row>
    <row r="59" spans="1:51" s="1322" customFormat="1" ht="21" customHeight="1">
      <c r="A59" s="150" t="s">
        <v>67</v>
      </c>
      <c r="B59" s="1315"/>
      <c r="C59" s="344"/>
      <c r="D59" s="1316"/>
      <c r="E59" s="344"/>
      <c r="F59" s="1317"/>
      <c r="G59" s="1318"/>
      <c r="H59" s="1319"/>
      <c r="I59" s="1320"/>
      <c r="J59" s="1315"/>
      <c r="K59" s="344"/>
      <c r="L59" s="1316"/>
      <c r="M59" s="344"/>
      <c r="N59" s="1321"/>
      <c r="O59" s="546"/>
      <c r="P59" s="1319"/>
      <c r="Q59" s="1319"/>
      <c r="U59" s="410" t="s">
        <v>67</v>
      </c>
      <c r="V59" s="391">
        <v>2646.6188000000002</v>
      </c>
      <c r="W59" s="1323">
        <v>0.87900055165478175</v>
      </c>
      <c r="X59" s="391">
        <v>21242.117800000004</v>
      </c>
      <c r="Y59" s="1323">
        <v>0.84968471200000018</v>
      </c>
      <c r="Z59" s="1317"/>
      <c r="AA59" s="1323"/>
      <c r="AB59" s="1317">
        <v>0</v>
      </c>
      <c r="AC59" s="1323" t="s">
        <v>2</v>
      </c>
      <c r="AD59" s="1317"/>
      <c r="AE59" s="1317"/>
      <c r="AF59" s="1317">
        <v>0</v>
      </c>
      <c r="AG59" s="1317" t="s">
        <v>2</v>
      </c>
      <c r="AH59" s="1317"/>
      <c r="AI59" s="1317"/>
      <c r="AJ59" s="1317">
        <v>0</v>
      </c>
      <c r="AK59" s="1324" t="s">
        <v>0</v>
      </c>
      <c r="AM59" s="1325">
        <v>25000</v>
      </c>
      <c r="AN59" s="1326"/>
      <c r="AO59" s="1326"/>
      <c r="AP59" s="1326"/>
      <c r="AQ59" s="1326"/>
      <c r="AR59" s="1326"/>
      <c r="AS59" s="1327"/>
      <c r="AT59" s="150" t="s">
        <v>67</v>
      </c>
      <c r="AV59" s="1322">
        <v>5647.8590000000004</v>
      </c>
      <c r="AW59" s="1322">
        <v>0</v>
      </c>
      <c r="AX59" s="1322">
        <v>0</v>
      </c>
      <c r="AY59" s="357">
        <v>0</v>
      </c>
    </row>
    <row r="60" spans="1:51" ht="17.25" customHeight="1">
      <c r="A60" s="1328" t="s">
        <v>3</v>
      </c>
      <c r="B60" s="192"/>
      <c r="C60" s="193"/>
      <c r="D60" s="192"/>
      <c r="E60" s="193"/>
      <c r="F60" s="255"/>
      <c r="G60" s="341"/>
      <c r="H60" s="256"/>
      <c r="I60" s="257"/>
      <c r="J60" s="192"/>
      <c r="K60" s="193"/>
      <c r="L60" s="192"/>
      <c r="M60" s="193"/>
      <c r="N60" s="258"/>
      <c r="O60" s="781"/>
      <c r="P60" s="256"/>
      <c r="Q60" s="258"/>
      <c r="U60" s="410" t="s">
        <v>3</v>
      </c>
      <c r="V60" s="391">
        <v>1419.4947999999999</v>
      </c>
      <c r="W60" s="492">
        <v>0.89691805317204953</v>
      </c>
      <c r="X60" s="391">
        <v>8796.8407999999999</v>
      </c>
      <c r="Y60" s="492">
        <v>0.87968407999999998</v>
      </c>
      <c r="Z60" s="255"/>
      <c r="AA60" s="492"/>
      <c r="AB60" s="255"/>
      <c r="AC60" s="492"/>
      <c r="AD60" s="255"/>
      <c r="AE60" s="255"/>
      <c r="AF60" s="255"/>
      <c r="AG60" s="255"/>
      <c r="AH60" s="255"/>
      <c r="AI60" s="255"/>
      <c r="AJ60" s="255"/>
      <c r="AK60" s="493" t="s">
        <v>0</v>
      </c>
      <c r="AM60" s="486">
        <v>10000</v>
      </c>
      <c r="AN60" s="253"/>
      <c r="AO60" s="253"/>
      <c r="AP60" s="253"/>
      <c r="AQ60" s="253"/>
      <c r="AR60" s="253"/>
      <c r="AS60" s="254"/>
      <c r="AT60" s="1328" t="s">
        <v>3</v>
      </c>
      <c r="AV60" s="2">
        <v>2081.7599999999998</v>
      </c>
      <c r="AY60" s="15"/>
    </row>
    <row r="61" spans="1:51" ht="21.75" customHeight="1">
      <c r="A61" s="1328" t="s">
        <v>4</v>
      </c>
      <c r="B61" s="192"/>
      <c r="C61" s="193"/>
      <c r="D61" s="192"/>
      <c r="E61" s="193"/>
      <c r="F61" s="255"/>
      <c r="G61" s="341"/>
      <c r="H61" s="256"/>
      <c r="I61" s="257"/>
      <c r="J61" s="192"/>
      <c r="K61" s="193"/>
      <c r="L61" s="192"/>
      <c r="M61" s="193"/>
      <c r="N61" s="258"/>
      <c r="O61" s="781"/>
      <c r="P61" s="256"/>
      <c r="Q61" s="258"/>
      <c r="U61" s="391" t="s">
        <v>4</v>
      </c>
      <c r="V61" s="391">
        <v>1227.124</v>
      </c>
      <c r="W61" s="492">
        <v>0.85914703092126699</v>
      </c>
      <c r="X61" s="391">
        <v>12445.277000000002</v>
      </c>
      <c r="Y61" s="492">
        <v>0.82968513333333349</v>
      </c>
      <c r="Z61" s="255"/>
      <c r="AA61" s="492"/>
      <c r="AB61" s="255"/>
      <c r="AC61" s="492"/>
      <c r="AD61" s="255"/>
      <c r="AE61" s="255"/>
      <c r="AF61" s="255"/>
      <c r="AG61" s="255"/>
      <c r="AH61" s="255"/>
      <c r="AI61" s="255"/>
      <c r="AJ61" s="255"/>
      <c r="AK61" s="493" t="s">
        <v>0</v>
      </c>
      <c r="AM61" s="486">
        <v>15000</v>
      </c>
      <c r="AN61" s="253"/>
      <c r="AO61" s="253"/>
      <c r="AP61" s="253"/>
      <c r="AQ61" s="253"/>
      <c r="AR61" s="253"/>
      <c r="AS61" s="254"/>
      <c r="AT61" s="1328" t="s">
        <v>4</v>
      </c>
      <c r="AV61" s="2">
        <v>3566.0990000000002</v>
      </c>
      <c r="AY61" s="15"/>
    </row>
    <row r="62" spans="1:51" ht="18" customHeight="1">
      <c r="A62" s="150" t="s">
        <v>88</v>
      </c>
      <c r="B62" s="192"/>
      <c r="C62" s="193"/>
      <c r="D62" s="192"/>
      <c r="E62" s="193"/>
      <c r="F62" s="255"/>
      <c r="G62" s="341"/>
      <c r="H62" s="256"/>
      <c r="I62" s="1329"/>
      <c r="J62" s="192"/>
      <c r="K62" s="193"/>
      <c r="L62" s="192"/>
      <c r="M62" s="193"/>
      <c r="N62" s="258"/>
      <c r="O62" s="781"/>
      <c r="P62" s="256"/>
      <c r="Q62" s="258"/>
      <c r="U62" s="410" t="s">
        <v>88</v>
      </c>
      <c r="V62" s="391">
        <v>0</v>
      </c>
      <c r="W62" s="492" t="e">
        <v>#DIV/0!</v>
      </c>
      <c r="X62" s="391">
        <v>0</v>
      </c>
      <c r="Y62" s="492" t="e">
        <v>#DIV/0!</v>
      </c>
      <c r="Z62" s="255">
        <v>48</v>
      </c>
      <c r="AA62" s="492" t="e">
        <v>#DIV/0!</v>
      </c>
      <c r="AB62" s="255">
        <v>184.5</v>
      </c>
      <c r="AC62" s="492">
        <v>0.36899999999999999</v>
      </c>
      <c r="AD62" s="255">
        <v>0</v>
      </c>
      <c r="AE62" s="255"/>
      <c r="AF62" s="255">
        <v>31</v>
      </c>
      <c r="AG62" s="255">
        <v>0.10333333333333333</v>
      </c>
      <c r="AH62" s="341"/>
      <c r="AI62" s="255"/>
      <c r="AJ62" s="255">
        <v>0</v>
      </c>
      <c r="AK62" s="493" t="s">
        <v>0</v>
      </c>
      <c r="AM62" s="486"/>
      <c r="AN62" s="253">
        <v>500</v>
      </c>
      <c r="AO62" s="253">
        <v>300</v>
      </c>
      <c r="AP62" s="253"/>
      <c r="AQ62" s="253"/>
      <c r="AR62" s="253"/>
      <c r="AS62" s="254"/>
      <c r="AT62" s="150" t="s">
        <v>88</v>
      </c>
      <c r="AV62" s="2">
        <v>0</v>
      </c>
      <c r="AW62" s="2">
        <v>25</v>
      </c>
      <c r="AX62" s="2">
        <v>0</v>
      </c>
      <c r="AY62" s="15">
        <v>0</v>
      </c>
    </row>
    <row r="63" spans="1:51" s="450" customFormat="1" ht="21" customHeight="1">
      <c r="A63" s="448" t="s">
        <v>89</v>
      </c>
      <c r="B63" s="121"/>
      <c r="C63" s="335"/>
      <c r="D63" s="121"/>
      <c r="E63" s="280"/>
      <c r="F63" s="23"/>
      <c r="G63" s="342"/>
      <c r="H63" s="449"/>
      <c r="I63" s="292"/>
      <c r="J63" s="121"/>
      <c r="K63" s="335"/>
      <c r="L63" s="121"/>
      <c r="M63" s="280"/>
      <c r="N63" s="23"/>
      <c r="O63" s="803"/>
      <c r="P63" s="799"/>
      <c r="Q63" s="342"/>
      <c r="U63" s="458" t="s">
        <v>313</v>
      </c>
      <c r="V63" s="121">
        <v>20373.718800000002</v>
      </c>
      <c r="W63" s="494">
        <v>0.81828713438790524</v>
      </c>
      <c r="X63" s="121">
        <v>185574.87922</v>
      </c>
      <c r="Y63" s="494">
        <v>0.90524331326829266</v>
      </c>
      <c r="Z63" s="121">
        <v>297.03300000000002</v>
      </c>
      <c r="AA63" s="494">
        <v>4.433990147783252</v>
      </c>
      <c r="AB63" s="121">
        <v>1269.2659999999998</v>
      </c>
      <c r="AC63" s="494">
        <v>0.42308866666666661</v>
      </c>
      <c r="AD63" s="121">
        <v>807.53240999999991</v>
      </c>
      <c r="AE63" s="474">
        <v>1.0914200245384624</v>
      </c>
      <c r="AF63" s="121">
        <v>2831.0224999999996</v>
      </c>
      <c r="AG63" s="474">
        <v>0.53415518867924516</v>
      </c>
      <c r="AH63" s="121">
        <v>10910</v>
      </c>
      <c r="AI63" s="474">
        <v>0.86339930833089318</v>
      </c>
      <c r="AJ63" s="121">
        <v>74008.100000000006</v>
      </c>
      <c r="AK63" s="495">
        <v>0.41115611111111117</v>
      </c>
      <c r="AM63" s="487">
        <f t="shared" ref="AM63:AS63" si="0">SUM(AM57:AM62)-AM59</f>
        <v>205000</v>
      </c>
      <c r="AN63" s="23">
        <f t="shared" si="0"/>
        <v>3000</v>
      </c>
      <c r="AO63" s="23">
        <f t="shared" si="0"/>
        <v>5300</v>
      </c>
      <c r="AP63" s="23">
        <f t="shared" si="0"/>
        <v>0</v>
      </c>
      <c r="AQ63" s="23">
        <f t="shared" si="0"/>
        <v>0</v>
      </c>
      <c r="AR63" s="23">
        <f t="shared" si="0"/>
        <v>180000</v>
      </c>
      <c r="AS63" s="23">
        <f t="shared" si="0"/>
        <v>0</v>
      </c>
      <c r="AT63" s="451" t="s">
        <v>313</v>
      </c>
      <c r="AV63" s="450">
        <v>49990.973899999997</v>
      </c>
      <c r="AW63" s="450">
        <v>206.43699999999998</v>
      </c>
      <c r="AX63" s="450">
        <v>492.29358999999999</v>
      </c>
      <c r="AY63" s="617">
        <v>16580</v>
      </c>
    </row>
    <row r="64" spans="1:51" s="25" customFormat="1" ht="18" hidden="1" customHeight="1">
      <c r="A64" s="194" t="s">
        <v>6</v>
      </c>
      <c r="B64" s="195"/>
      <c r="C64" s="195"/>
      <c r="D64" s="206"/>
      <c r="E64" s="193"/>
      <c r="F64" s="196"/>
      <c r="G64" s="198"/>
      <c r="H64" s="197"/>
      <c r="I64" s="198"/>
      <c r="J64" s="195"/>
      <c r="K64" s="195"/>
      <c r="L64" s="206"/>
      <c r="M64" s="193"/>
      <c r="N64" s="800"/>
      <c r="O64" s="800"/>
      <c r="P64" s="800"/>
      <c r="Q64" s="780"/>
      <c r="U64" s="500"/>
      <c r="V64" s="494">
        <v>0</v>
      </c>
      <c r="W64" s="496"/>
      <c r="X64" s="494">
        <v>0</v>
      </c>
      <c r="Y64" s="496" t="e">
        <v>#DIV/0!</v>
      </c>
      <c r="Z64" s="494">
        <v>0</v>
      </c>
      <c r="AA64" s="496" t="e">
        <v>#DIV/0!</v>
      </c>
      <c r="AB64" s="494">
        <v>0</v>
      </c>
      <c r="AC64" s="496">
        <v>0</v>
      </c>
      <c r="AD64" s="494">
        <v>0</v>
      </c>
      <c r="AE64" s="497" t="e">
        <v>#DIV/0!</v>
      </c>
      <c r="AF64" s="497">
        <v>0</v>
      </c>
      <c r="AG64" s="497">
        <v>0</v>
      </c>
      <c r="AH64" s="494">
        <v>0</v>
      </c>
      <c r="AI64" s="497" t="e">
        <v>#REF!</v>
      </c>
      <c r="AJ64" s="494">
        <v>0</v>
      </c>
      <c r="AK64" s="496" t="s">
        <v>0</v>
      </c>
      <c r="AM64" s="486"/>
      <c r="AN64" s="199"/>
      <c r="AO64" s="199"/>
      <c r="AP64" s="199"/>
      <c r="AQ64" s="199"/>
      <c r="AR64" s="199"/>
      <c r="AS64" s="199"/>
      <c r="AT64" s="194"/>
      <c r="AV64" s="25">
        <v>0</v>
      </c>
      <c r="AW64" s="25">
        <v>0</v>
      </c>
      <c r="AX64" s="25">
        <v>0</v>
      </c>
      <c r="AY64" s="618">
        <v>0</v>
      </c>
    </row>
    <row r="65" spans="1:51" s="25" customFormat="1" ht="18" hidden="1" customHeight="1">
      <c r="A65" s="200" t="s">
        <v>3</v>
      </c>
      <c r="B65" s="201"/>
      <c r="C65" s="201"/>
      <c r="D65" s="206"/>
      <c r="E65" s="193"/>
      <c r="F65" s="202"/>
      <c r="G65" s="204"/>
      <c r="H65" s="203"/>
      <c r="I65" s="204"/>
      <c r="J65" s="201"/>
      <c r="K65" s="201"/>
      <c r="L65" s="206"/>
      <c r="M65" s="193"/>
      <c r="N65" s="801"/>
      <c r="O65" s="801"/>
      <c r="P65" s="801"/>
      <c r="Q65" s="780"/>
      <c r="U65" s="500"/>
      <c r="V65" s="494">
        <v>0</v>
      </c>
      <c r="W65" s="496"/>
      <c r="X65" s="494">
        <v>0</v>
      </c>
      <c r="Y65" s="496" t="e">
        <v>#DIV/0!</v>
      </c>
      <c r="Z65" s="494">
        <v>0</v>
      </c>
      <c r="AA65" s="496" t="e">
        <v>#DIV/0!</v>
      </c>
      <c r="AB65" s="494">
        <v>0</v>
      </c>
      <c r="AC65" s="496">
        <v>0</v>
      </c>
      <c r="AD65" s="494">
        <v>0</v>
      </c>
      <c r="AE65" s="497" t="e">
        <v>#DIV/0!</v>
      </c>
      <c r="AF65" s="497">
        <v>0</v>
      </c>
      <c r="AG65" s="497">
        <v>0</v>
      </c>
      <c r="AH65" s="494">
        <v>0</v>
      </c>
      <c r="AI65" s="497" t="e">
        <v>#REF!</v>
      </c>
      <c r="AJ65" s="494">
        <v>0</v>
      </c>
      <c r="AK65" s="496" t="s">
        <v>0</v>
      </c>
      <c r="AM65" s="488"/>
      <c r="AN65" s="199"/>
      <c r="AO65" s="199"/>
      <c r="AP65" s="199"/>
      <c r="AQ65" s="199"/>
      <c r="AR65" s="199"/>
      <c r="AS65" s="199"/>
      <c r="AT65" s="200"/>
      <c r="AV65" s="25">
        <v>0</v>
      </c>
      <c r="AW65" s="25">
        <v>0</v>
      </c>
      <c r="AX65" s="25">
        <v>0</v>
      </c>
      <c r="AY65" s="618">
        <v>0</v>
      </c>
    </row>
    <row r="66" spans="1:51" s="25" customFormat="1" ht="18" hidden="1" customHeight="1">
      <c r="A66" s="200" t="s">
        <v>4</v>
      </c>
      <c r="B66" s="201"/>
      <c r="C66" s="201"/>
      <c r="D66" s="206"/>
      <c r="E66" s="193"/>
      <c r="F66" s="202"/>
      <c r="G66" s="204"/>
      <c r="H66" s="203"/>
      <c r="I66" s="204"/>
      <c r="J66" s="201"/>
      <c r="K66" s="201"/>
      <c r="L66" s="206"/>
      <c r="M66" s="193"/>
      <c r="N66" s="801"/>
      <c r="O66" s="801"/>
      <c r="P66" s="801"/>
      <c r="Q66" s="780"/>
      <c r="U66" s="500"/>
      <c r="V66" s="494">
        <v>0</v>
      </c>
      <c r="W66" s="496"/>
      <c r="X66" s="494">
        <v>0</v>
      </c>
      <c r="Y66" s="496" t="e">
        <v>#DIV/0!</v>
      </c>
      <c r="Z66" s="494">
        <v>0</v>
      </c>
      <c r="AA66" s="496" t="e">
        <v>#DIV/0!</v>
      </c>
      <c r="AB66" s="494">
        <v>0</v>
      </c>
      <c r="AC66" s="496">
        <v>0</v>
      </c>
      <c r="AD66" s="494">
        <v>0</v>
      </c>
      <c r="AE66" s="497" t="e">
        <v>#DIV/0!</v>
      </c>
      <c r="AF66" s="497">
        <v>0</v>
      </c>
      <c r="AG66" s="497">
        <v>0</v>
      </c>
      <c r="AH66" s="494">
        <v>0</v>
      </c>
      <c r="AI66" s="497" t="e">
        <v>#REF!</v>
      </c>
      <c r="AJ66" s="494">
        <v>0</v>
      </c>
      <c r="AK66" s="496" t="s">
        <v>0</v>
      </c>
      <c r="AM66" s="486"/>
      <c r="AN66" s="199"/>
      <c r="AO66" s="199"/>
      <c r="AP66" s="199"/>
      <c r="AQ66" s="199"/>
      <c r="AR66" s="199"/>
      <c r="AS66" s="199"/>
      <c r="AT66" s="200"/>
      <c r="AV66" s="25">
        <v>0</v>
      </c>
      <c r="AW66" s="25">
        <v>0</v>
      </c>
      <c r="AX66" s="25">
        <v>0</v>
      </c>
      <c r="AY66" s="618">
        <v>0</v>
      </c>
    </row>
    <row r="67" spans="1:51" s="25" customFormat="1" ht="18" hidden="1" customHeight="1">
      <c r="A67" s="547" t="s">
        <v>154</v>
      </c>
      <c r="B67" s="201"/>
      <c r="C67" s="201"/>
      <c r="D67" s="192"/>
      <c r="E67" s="192"/>
      <c r="F67" s="202"/>
      <c r="G67" s="204"/>
      <c r="H67" s="203"/>
      <c r="I67" s="204"/>
      <c r="J67" s="201"/>
      <c r="K67" s="201"/>
      <c r="L67" s="192"/>
      <c r="M67" s="192"/>
      <c r="N67" s="801"/>
      <c r="O67" s="801"/>
      <c r="P67" s="256"/>
      <c r="Q67" s="258"/>
      <c r="U67" s="452" t="s">
        <v>154</v>
      </c>
      <c r="V67" s="494">
        <v>0</v>
      </c>
      <c r="W67" s="496"/>
      <c r="X67" s="494">
        <v>0</v>
      </c>
      <c r="Y67" s="496">
        <v>0</v>
      </c>
      <c r="Z67" s="494">
        <v>0</v>
      </c>
      <c r="AA67" s="496" t="e">
        <v>#DIV/0!</v>
      </c>
      <c r="AB67" s="494">
        <v>0</v>
      </c>
      <c r="AC67" s="496">
        <v>0</v>
      </c>
      <c r="AD67" s="494">
        <v>0</v>
      </c>
      <c r="AE67" s="497" t="e">
        <v>#DIV/0!</v>
      </c>
      <c r="AF67" s="497">
        <v>0</v>
      </c>
      <c r="AG67" s="497">
        <v>0</v>
      </c>
      <c r="AH67" s="494">
        <v>0</v>
      </c>
      <c r="AI67" s="497" t="e">
        <v>#REF!</v>
      </c>
      <c r="AJ67" s="548">
        <v>0</v>
      </c>
      <c r="AK67" s="496" t="s">
        <v>0</v>
      </c>
      <c r="AM67" s="488"/>
      <c r="AN67" s="199"/>
      <c r="AO67" s="199"/>
      <c r="AP67" s="199"/>
      <c r="AQ67" s="199"/>
      <c r="AR67" s="22"/>
      <c r="AS67" s="199"/>
      <c r="AT67" s="547" t="s">
        <v>154</v>
      </c>
      <c r="AV67" s="25">
        <v>0</v>
      </c>
      <c r="AW67" s="25">
        <v>0</v>
      </c>
      <c r="AX67" s="25">
        <v>0</v>
      </c>
      <c r="AY67" s="618">
        <v>0</v>
      </c>
    </row>
    <row r="68" spans="1:51" s="1332" customFormat="1" ht="18" customHeight="1">
      <c r="A68" s="166" t="s">
        <v>186</v>
      </c>
      <c r="B68" s="1316"/>
      <c r="C68" s="344"/>
      <c r="D68" s="1315"/>
      <c r="E68" s="344"/>
      <c r="F68" s="1330"/>
      <c r="G68" s="1331"/>
      <c r="H68" s="97"/>
      <c r="I68" s="190"/>
      <c r="J68" s="1316"/>
      <c r="K68" s="344"/>
      <c r="L68" s="206"/>
      <c r="M68" s="344"/>
      <c r="N68" s="1319"/>
      <c r="O68" s="546"/>
      <c r="P68" s="1319"/>
      <c r="Q68" s="780"/>
      <c r="S68" s="1333"/>
      <c r="T68" s="1333"/>
      <c r="U68" s="452" t="s">
        <v>186</v>
      </c>
      <c r="V68" s="1334">
        <v>0</v>
      </c>
      <c r="W68" s="408" t="e">
        <v>#DIV/0!</v>
      </c>
      <c r="X68" s="1334">
        <v>115.036</v>
      </c>
      <c r="Y68" s="1335">
        <v>2.8759E-2</v>
      </c>
      <c r="Z68" s="1334">
        <v>0</v>
      </c>
      <c r="AA68" s="408" t="e">
        <v>#DIV/0!</v>
      </c>
      <c r="AB68" s="1334">
        <v>0</v>
      </c>
      <c r="AC68" s="408" t="e">
        <v>#DIV/0!</v>
      </c>
      <c r="AD68" s="1334"/>
      <c r="AE68" s="1336"/>
      <c r="AF68" s="1336"/>
      <c r="AG68" s="1336">
        <v>0</v>
      </c>
      <c r="AH68" s="1334">
        <v>0</v>
      </c>
      <c r="AI68" s="1336"/>
      <c r="AJ68" s="1334">
        <v>0</v>
      </c>
      <c r="AK68" s="408"/>
      <c r="AM68" s="1325">
        <v>4000</v>
      </c>
      <c r="AN68" s="1337"/>
      <c r="AO68" s="1338"/>
      <c r="AP68" s="1338"/>
      <c r="AQ68" s="1338"/>
      <c r="AR68" s="1337"/>
      <c r="AS68" s="1338"/>
      <c r="AT68" s="166" t="s">
        <v>186</v>
      </c>
      <c r="AV68" s="1332">
        <v>115.036</v>
      </c>
      <c r="AW68" s="1332">
        <v>115.036</v>
      </c>
      <c r="AY68" s="1339">
        <v>0</v>
      </c>
    </row>
    <row r="69" spans="1:51" s="25" customFormat="1" ht="18" hidden="1" customHeight="1">
      <c r="A69" s="150" t="s">
        <v>148</v>
      </c>
      <c r="B69" s="201"/>
      <c r="C69" s="201"/>
      <c r="D69" s="192"/>
      <c r="E69" s="192"/>
      <c r="F69" s="202"/>
      <c r="G69" s="204"/>
      <c r="H69" s="203"/>
      <c r="I69" s="204"/>
      <c r="J69" s="201"/>
      <c r="K69" s="201"/>
      <c r="L69" s="192"/>
      <c r="M69" s="192"/>
      <c r="N69" s="801"/>
      <c r="O69" s="801"/>
      <c r="P69" s="256"/>
      <c r="Q69" s="258"/>
      <c r="S69" s="36"/>
      <c r="T69" s="36"/>
      <c r="U69" s="5" t="s">
        <v>186</v>
      </c>
      <c r="V69" s="391">
        <v>0</v>
      </c>
      <c r="W69" s="492"/>
      <c r="X69" s="391">
        <v>0</v>
      </c>
      <c r="Y69" s="492">
        <v>0</v>
      </c>
      <c r="Z69" s="255">
        <v>0</v>
      </c>
      <c r="AA69" s="452" t="e">
        <v>#DIV/0!</v>
      </c>
      <c r="AB69" s="255">
        <v>0</v>
      </c>
      <c r="AC69" s="492">
        <v>0</v>
      </c>
      <c r="AD69" s="255">
        <v>0</v>
      </c>
      <c r="AE69" s="391" t="e">
        <v>#DIV/0!</v>
      </c>
      <c r="AF69" s="255">
        <v>0</v>
      </c>
      <c r="AG69" s="391">
        <v>0</v>
      </c>
      <c r="AH69" s="255">
        <v>0</v>
      </c>
      <c r="AI69" s="391" t="e">
        <v>#REF!</v>
      </c>
      <c r="AJ69" s="391">
        <v>0</v>
      </c>
      <c r="AK69" s="475" t="s">
        <v>0</v>
      </c>
      <c r="AM69" s="486"/>
      <c r="AN69" s="22"/>
      <c r="AO69" s="22"/>
      <c r="AP69" s="22"/>
      <c r="AQ69" s="22"/>
      <c r="AR69" s="22"/>
      <c r="AS69" s="22"/>
      <c r="AT69" s="150" t="s">
        <v>186</v>
      </c>
      <c r="AV69" s="25">
        <v>0</v>
      </c>
      <c r="AW69" s="25">
        <v>0</v>
      </c>
      <c r="AX69" s="25">
        <v>0</v>
      </c>
      <c r="AY69" s="618">
        <v>0</v>
      </c>
    </row>
    <row r="70" spans="1:51" s="25" customFormat="1" ht="18" hidden="1" customHeight="1">
      <c r="A70" s="166" t="s">
        <v>153</v>
      </c>
      <c r="B70" s="201"/>
      <c r="C70" s="201"/>
      <c r="D70" s="192"/>
      <c r="E70" s="192"/>
      <c r="F70" s="202"/>
      <c r="G70" s="204"/>
      <c r="H70" s="203"/>
      <c r="I70" s="204"/>
      <c r="J70" s="201"/>
      <c r="K70" s="201"/>
      <c r="L70" s="192"/>
      <c r="M70" s="192"/>
      <c r="N70" s="801"/>
      <c r="O70" s="801"/>
      <c r="P70" s="256"/>
      <c r="Q70" s="258"/>
      <c r="S70" s="36"/>
      <c r="T70" s="36"/>
      <c r="U70" s="498" t="s">
        <v>148</v>
      </c>
      <c r="V70" s="391">
        <v>0</v>
      </c>
      <c r="W70" s="492"/>
      <c r="X70" s="391">
        <v>0</v>
      </c>
      <c r="Y70" s="492">
        <v>0</v>
      </c>
      <c r="Z70" s="255">
        <v>0</v>
      </c>
      <c r="AA70" s="452" t="e">
        <v>#DIV/0!</v>
      </c>
      <c r="AB70" s="255">
        <v>0</v>
      </c>
      <c r="AC70" s="492">
        <v>0</v>
      </c>
      <c r="AD70" s="255">
        <v>0</v>
      </c>
      <c r="AE70" s="391" t="e">
        <v>#DIV/0!</v>
      </c>
      <c r="AF70" s="255">
        <v>0</v>
      </c>
      <c r="AG70" s="391">
        <v>0</v>
      </c>
      <c r="AH70" s="255">
        <v>0</v>
      </c>
      <c r="AI70" s="391" t="e">
        <v>#REF!</v>
      </c>
      <c r="AJ70" s="391">
        <v>0</v>
      </c>
      <c r="AK70" s="475" t="s">
        <v>0</v>
      </c>
      <c r="AM70" s="486"/>
      <c r="AN70" s="22"/>
      <c r="AO70" s="22"/>
      <c r="AP70" s="22"/>
      <c r="AQ70" s="22"/>
      <c r="AR70" s="22"/>
      <c r="AS70" s="22"/>
      <c r="AT70" s="166" t="s">
        <v>148</v>
      </c>
      <c r="AV70" s="25">
        <v>0</v>
      </c>
      <c r="AW70" s="25">
        <v>0</v>
      </c>
      <c r="AX70" s="25">
        <v>0</v>
      </c>
      <c r="AY70" s="618">
        <v>0</v>
      </c>
    </row>
    <row r="71" spans="1:51" s="298" customFormat="1" ht="20.25" customHeight="1">
      <c r="A71" s="205" t="s">
        <v>150</v>
      </c>
      <c r="B71" s="206"/>
      <c r="C71" s="344"/>
      <c r="D71" s="206"/>
      <c r="E71" s="711"/>
      <c r="F71" s="1340"/>
      <c r="G71" s="190"/>
      <c r="H71" s="97"/>
      <c r="I71" s="190"/>
      <c r="J71" s="206"/>
      <c r="K71" s="344"/>
      <c r="L71" s="206"/>
      <c r="M71" s="711"/>
      <c r="N71" s="780"/>
      <c r="O71" s="546"/>
      <c r="P71" s="1319"/>
      <c r="Q71" s="780"/>
      <c r="S71" s="1341"/>
      <c r="T71" s="1341"/>
      <c r="U71" s="388" t="s">
        <v>150</v>
      </c>
      <c r="V71" s="391">
        <v>5783.7150000000001</v>
      </c>
      <c r="W71" s="388">
        <v>0.880546678353059</v>
      </c>
      <c r="X71" s="391">
        <v>45520.022499999999</v>
      </c>
      <c r="Y71" s="388">
        <v>0.91040045000000003</v>
      </c>
      <c r="Z71" s="388">
        <v>0</v>
      </c>
      <c r="AA71" s="388" t="e">
        <v>#DIV/0!</v>
      </c>
      <c r="AB71" s="388">
        <v>0</v>
      </c>
      <c r="AC71" s="388"/>
      <c r="AD71" s="388">
        <v>0</v>
      </c>
      <c r="AE71" s="388"/>
      <c r="AF71" s="388">
        <v>0</v>
      </c>
      <c r="AG71" s="388"/>
      <c r="AH71" s="388"/>
      <c r="AI71" s="388"/>
      <c r="AJ71" s="388">
        <v>0</v>
      </c>
      <c r="AK71" s="388" t="s">
        <v>0</v>
      </c>
      <c r="AM71" s="357">
        <v>50000</v>
      </c>
      <c r="AT71" s="205" t="s">
        <v>150</v>
      </c>
      <c r="AV71" s="298">
        <v>11815.807000000001</v>
      </c>
      <c r="AW71" s="298">
        <v>0</v>
      </c>
      <c r="AX71" s="298">
        <v>0</v>
      </c>
      <c r="AY71" s="357">
        <v>0</v>
      </c>
    </row>
    <row r="72" spans="1:51" s="298" customFormat="1" ht="20.25" customHeight="1">
      <c r="A72" s="200" t="s">
        <v>3</v>
      </c>
      <c r="B72" s="206"/>
      <c r="C72" s="344"/>
      <c r="D72" s="206"/>
      <c r="E72" s="711"/>
      <c r="F72" s="1340"/>
      <c r="G72" s="190"/>
      <c r="H72" s="97"/>
      <c r="I72" s="190"/>
      <c r="J72" s="206"/>
      <c r="K72" s="344"/>
      <c r="L72" s="206"/>
      <c r="M72" s="711"/>
      <c r="N72" s="780"/>
      <c r="O72" s="546"/>
      <c r="P72" s="1319"/>
      <c r="Q72" s="780"/>
      <c r="S72" s="1341"/>
      <c r="T72" s="1341"/>
      <c r="U72" s="388" t="s">
        <v>3</v>
      </c>
      <c r="V72" s="391">
        <v>5611.1790000000001</v>
      </c>
      <c r="W72" s="388">
        <v>0.87452242561809201</v>
      </c>
      <c r="X72" s="388">
        <v>42130.349499999997</v>
      </c>
      <c r="Y72" s="388">
        <v>1.0532587375</v>
      </c>
      <c r="Z72" s="388"/>
      <c r="AA72" s="388"/>
      <c r="AB72" s="388"/>
      <c r="AC72" s="388"/>
      <c r="AD72" s="388"/>
      <c r="AE72" s="388"/>
      <c r="AF72" s="388"/>
      <c r="AG72" s="388"/>
      <c r="AH72" s="388"/>
      <c r="AI72" s="388"/>
      <c r="AJ72" s="388"/>
      <c r="AK72" s="388"/>
      <c r="AM72" s="357">
        <v>40000</v>
      </c>
      <c r="AT72" s="205" t="s">
        <v>3</v>
      </c>
      <c r="AV72" s="298">
        <v>10181.41</v>
      </c>
      <c r="AY72" s="357"/>
    </row>
    <row r="73" spans="1:51" s="298" customFormat="1" ht="20.25" customHeight="1">
      <c r="A73" s="200" t="s">
        <v>4</v>
      </c>
      <c r="B73" s="206"/>
      <c r="C73" s="344"/>
      <c r="D73" s="206"/>
      <c r="E73" s="711"/>
      <c r="F73" s="1340"/>
      <c r="G73" s="190"/>
      <c r="H73" s="97"/>
      <c r="I73" s="190"/>
      <c r="J73" s="206"/>
      <c r="K73" s="344"/>
      <c r="L73" s="206"/>
      <c r="M73" s="711"/>
      <c r="N73" s="780"/>
      <c r="O73" s="546"/>
      <c r="P73" s="1319"/>
      <c r="Q73" s="780"/>
      <c r="S73" s="1341"/>
      <c r="T73" s="1341"/>
      <c r="U73" s="410" t="s">
        <v>4</v>
      </c>
      <c r="V73" s="391">
        <v>172.536</v>
      </c>
      <c r="W73" s="388">
        <v>1.134769311716926</v>
      </c>
      <c r="X73" s="147">
        <v>3389.6730000000002</v>
      </c>
      <c r="Y73" s="388">
        <v>0.33896730000000003</v>
      </c>
      <c r="Z73" s="388"/>
      <c r="AA73" s="388"/>
      <c r="AB73" s="388"/>
      <c r="AC73" s="388"/>
      <c r="AD73" s="388"/>
      <c r="AE73" s="388"/>
      <c r="AF73" s="388"/>
      <c r="AG73" s="388"/>
      <c r="AH73" s="388"/>
      <c r="AI73" s="388"/>
      <c r="AJ73" s="388"/>
      <c r="AK73" s="388"/>
      <c r="AM73" s="357">
        <v>10000</v>
      </c>
      <c r="AT73" s="205" t="s">
        <v>4</v>
      </c>
      <c r="AV73" s="298">
        <v>1634.3969999999999</v>
      </c>
      <c r="AY73" s="357"/>
    </row>
    <row r="74" spans="1:51" s="25" customFormat="1" ht="19.5" customHeight="1">
      <c r="A74" s="150" t="s">
        <v>160</v>
      </c>
      <c r="B74" s="1342"/>
      <c r="C74" s="193"/>
      <c r="D74" s="1342"/>
      <c r="E74" s="193"/>
      <c r="F74" s="255"/>
      <c r="G74" s="341"/>
      <c r="H74" s="256"/>
      <c r="I74" s="781"/>
      <c r="J74" s="1342"/>
      <c r="K74" s="193"/>
      <c r="L74" s="1342"/>
      <c r="M74" s="193"/>
      <c r="N74" s="256"/>
      <c r="O74" s="781"/>
      <c r="P74" s="256"/>
      <c r="Q74" s="256"/>
      <c r="S74" s="36"/>
      <c r="T74" s="36"/>
      <c r="U74" s="410" t="s">
        <v>160</v>
      </c>
      <c r="V74" s="391">
        <v>3407.0090000000005</v>
      </c>
      <c r="W74" s="492">
        <v>0.90419487457945236</v>
      </c>
      <c r="X74" s="391">
        <v>24543.367000000002</v>
      </c>
      <c r="Y74" s="492">
        <v>0.70123905714285717</v>
      </c>
      <c r="Z74" s="255">
        <v>0</v>
      </c>
      <c r="AA74" s="452"/>
      <c r="AB74" s="255">
        <v>0</v>
      </c>
      <c r="AC74" s="492" t="s">
        <v>2</v>
      </c>
      <c r="AD74" s="255">
        <v>0</v>
      </c>
      <c r="AE74" s="391"/>
      <c r="AF74" s="255">
        <v>0</v>
      </c>
      <c r="AG74" s="391" t="s">
        <v>2</v>
      </c>
      <c r="AH74" s="255">
        <v>0</v>
      </c>
      <c r="AI74" s="391"/>
      <c r="AJ74" s="391">
        <v>0</v>
      </c>
      <c r="AK74" s="475" t="s">
        <v>0</v>
      </c>
      <c r="AM74" s="486">
        <v>35000</v>
      </c>
      <c r="AN74" s="22"/>
      <c r="AO74" s="22"/>
      <c r="AP74" s="22"/>
      <c r="AQ74" s="22"/>
      <c r="AR74" s="22"/>
      <c r="AS74" s="22"/>
      <c r="AT74" s="150" t="s">
        <v>160</v>
      </c>
      <c r="AV74" s="25">
        <v>4805.6309999999994</v>
      </c>
      <c r="AW74" s="25">
        <v>0</v>
      </c>
      <c r="AX74" s="25">
        <v>0</v>
      </c>
      <c r="AY74" s="618">
        <v>0</v>
      </c>
    </row>
    <row r="75" spans="1:51" s="25" customFormat="1" ht="18" customHeight="1">
      <c r="A75" s="200" t="s">
        <v>3</v>
      </c>
      <c r="B75" s="1342"/>
      <c r="C75" s="193"/>
      <c r="D75" s="1342"/>
      <c r="E75" s="193"/>
      <c r="F75" s="255"/>
      <c r="G75" s="341"/>
      <c r="H75" s="256"/>
      <c r="I75" s="781"/>
      <c r="J75" s="1342"/>
      <c r="K75" s="193"/>
      <c r="L75" s="1342"/>
      <c r="M75" s="193"/>
      <c r="N75" s="256"/>
      <c r="O75" s="781"/>
      <c r="P75" s="256"/>
      <c r="Q75" s="256"/>
      <c r="S75" s="36"/>
      <c r="T75" s="36"/>
      <c r="U75" s="410" t="s">
        <v>3</v>
      </c>
      <c r="V75" s="391">
        <v>2672.6090000000004</v>
      </c>
      <c r="W75" s="492">
        <v>0.86000052128869009</v>
      </c>
      <c r="X75" s="391">
        <v>15381.938000000002</v>
      </c>
      <c r="Y75" s="492">
        <v>1.0254625333333334</v>
      </c>
      <c r="Z75" s="255">
        <v>0</v>
      </c>
      <c r="AA75" s="452"/>
      <c r="AB75" s="255">
        <v>0</v>
      </c>
      <c r="AC75" s="492" t="s">
        <v>2</v>
      </c>
      <c r="AD75" s="255">
        <v>0</v>
      </c>
      <c r="AE75" s="391"/>
      <c r="AF75" s="255">
        <v>0</v>
      </c>
      <c r="AG75" s="391"/>
      <c r="AH75" s="341">
        <v>0</v>
      </c>
      <c r="AI75" s="391"/>
      <c r="AJ75" s="391">
        <v>0</v>
      </c>
      <c r="AK75" s="475" t="s">
        <v>0</v>
      </c>
      <c r="AM75" s="486">
        <v>15000</v>
      </c>
      <c r="AN75" s="22"/>
      <c r="AO75" s="22"/>
      <c r="AP75" s="22"/>
      <c r="AQ75" s="22"/>
      <c r="AR75" s="22"/>
      <c r="AS75" s="22"/>
      <c r="AT75" s="200" t="s">
        <v>3</v>
      </c>
      <c r="AV75" s="25">
        <v>2057.808</v>
      </c>
      <c r="AW75" s="25">
        <v>0</v>
      </c>
      <c r="AX75" s="25">
        <v>0</v>
      </c>
      <c r="AY75" s="618">
        <v>0</v>
      </c>
    </row>
    <row r="76" spans="1:51" s="25" customFormat="1" ht="18" customHeight="1">
      <c r="A76" s="200" t="s">
        <v>4</v>
      </c>
      <c r="B76" s="1342"/>
      <c r="C76" s="193"/>
      <c r="D76" s="1342"/>
      <c r="E76" s="193"/>
      <c r="F76" s="255"/>
      <c r="G76" s="341"/>
      <c r="H76" s="256"/>
      <c r="I76" s="781"/>
      <c r="J76" s="1342"/>
      <c r="K76" s="193"/>
      <c r="L76" s="1342"/>
      <c r="M76" s="193"/>
      <c r="N76" s="256"/>
      <c r="O76" s="781"/>
      <c r="P76" s="256"/>
      <c r="Q76" s="256"/>
      <c r="S76" s="36"/>
      <c r="T76" s="36"/>
      <c r="U76" s="409" t="s">
        <v>4</v>
      </c>
      <c r="V76" s="391">
        <v>734.4</v>
      </c>
      <c r="W76" s="492">
        <v>1.1121880300460381</v>
      </c>
      <c r="X76" s="391">
        <v>9161.4290000000001</v>
      </c>
      <c r="Y76" s="492">
        <v>0.45807144999999999</v>
      </c>
      <c r="Z76" s="255">
        <v>0</v>
      </c>
      <c r="AA76" s="452"/>
      <c r="AB76" s="255">
        <v>0</v>
      </c>
      <c r="AC76" s="492"/>
      <c r="AD76" s="255">
        <v>0</v>
      </c>
      <c r="AE76" s="391"/>
      <c r="AF76" s="255">
        <v>0</v>
      </c>
      <c r="AG76" s="391"/>
      <c r="AH76" s="255">
        <v>0</v>
      </c>
      <c r="AI76" s="391"/>
      <c r="AJ76" s="391">
        <v>0</v>
      </c>
      <c r="AK76" s="475" t="s">
        <v>0</v>
      </c>
      <c r="AM76" s="486">
        <v>20000</v>
      </c>
      <c r="AN76" s="22"/>
      <c r="AO76" s="22"/>
      <c r="AP76" s="22"/>
      <c r="AQ76" s="22"/>
      <c r="AR76" s="22"/>
      <c r="AS76" s="22"/>
      <c r="AT76" s="200" t="s">
        <v>4</v>
      </c>
      <c r="AV76" s="25">
        <v>2747.8229999999999</v>
      </c>
      <c r="AW76" s="25">
        <v>0</v>
      </c>
      <c r="AX76" s="25">
        <v>0</v>
      </c>
      <c r="AY76" s="618">
        <v>0</v>
      </c>
    </row>
    <row r="77" spans="1:51" s="742" customFormat="1" ht="18" hidden="1" customHeight="1">
      <c r="A77" s="205" t="s">
        <v>152</v>
      </c>
      <c r="B77" s="207"/>
      <c r="C77" s="193"/>
      <c r="D77" s="207"/>
      <c r="E77" s="120"/>
      <c r="F77" s="191"/>
      <c r="G77" s="190"/>
      <c r="H77" s="97"/>
      <c r="I77" s="190"/>
      <c r="J77" s="207"/>
      <c r="K77" s="193"/>
      <c r="L77" s="207"/>
      <c r="M77" s="120"/>
      <c r="N77" s="779"/>
      <c r="O77" s="781"/>
      <c r="P77" s="256"/>
      <c r="Q77" s="779"/>
      <c r="S77" s="875"/>
      <c r="T77" s="875"/>
      <c r="U77" s="409" t="s">
        <v>152</v>
      </c>
      <c r="V77" s="391"/>
      <c r="W77" s="409" t="e">
        <v>#DIV/0!</v>
      </c>
      <c r="X77" s="409">
        <v>0</v>
      </c>
      <c r="Y77" s="409" t="s">
        <v>1</v>
      </c>
      <c r="Z77" s="409">
        <v>0</v>
      </c>
      <c r="AA77" s="409" t="e">
        <v>#DIV/0!</v>
      </c>
      <c r="AB77" s="409">
        <v>0</v>
      </c>
      <c r="AC77" s="409"/>
      <c r="AD77" s="409">
        <v>0</v>
      </c>
      <c r="AE77" s="409"/>
      <c r="AF77" s="409">
        <v>0</v>
      </c>
      <c r="AG77" s="409" t="s">
        <v>2</v>
      </c>
      <c r="AH77" s="409">
        <v>0</v>
      </c>
      <c r="AI77" s="409"/>
      <c r="AJ77" s="409">
        <v>0</v>
      </c>
      <c r="AK77" s="409" t="s">
        <v>0</v>
      </c>
      <c r="AT77" s="205" t="s">
        <v>152</v>
      </c>
      <c r="AV77" s="742">
        <v>0</v>
      </c>
      <c r="AW77" s="742">
        <v>0</v>
      </c>
      <c r="AX77" s="742">
        <v>0</v>
      </c>
      <c r="AY77" s="15">
        <v>0</v>
      </c>
    </row>
    <row r="78" spans="1:51" s="742" customFormat="1" ht="18" customHeight="1">
      <c r="A78" s="205" t="s">
        <v>7</v>
      </c>
      <c r="B78" s="206"/>
      <c r="C78" s="193"/>
      <c r="D78" s="206"/>
      <c r="E78" s="711"/>
      <c r="F78" s="97"/>
      <c r="G78" s="190"/>
      <c r="H78" s="97"/>
      <c r="I78" s="190"/>
      <c r="J78" s="206"/>
      <c r="K78" s="193"/>
      <c r="L78" s="206"/>
      <c r="M78" s="711"/>
      <c r="N78" s="780"/>
      <c r="O78" s="781"/>
      <c r="P78" s="256"/>
      <c r="Q78" s="780"/>
      <c r="S78" s="875"/>
      <c r="T78" s="875"/>
      <c r="U78" s="409" t="s">
        <v>7</v>
      </c>
      <c r="V78" s="391">
        <v>2791.2809999999999</v>
      </c>
      <c r="W78" s="409">
        <v>1.4575172067361744</v>
      </c>
      <c r="X78" s="391">
        <v>26125.074000000001</v>
      </c>
      <c r="Y78" s="409">
        <v>1.0450029599999999</v>
      </c>
      <c r="Z78" s="391">
        <v>242.06799999999998</v>
      </c>
      <c r="AA78" s="409">
        <v>1.4071021257549423</v>
      </c>
      <c r="AB78" s="391">
        <v>2589.1</v>
      </c>
      <c r="AC78" s="409">
        <v>0.57535555555555551</v>
      </c>
      <c r="AD78" s="409">
        <v>0</v>
      </c>
      <c r="AE78" s="409"/>
      <c r="AF78" s="409">
        <v>0</v>
      </c>
      <c r="AG78" s="409" t="s">
        <v>2</v>
      </c>
      <c r="AH78" s="409">
        <v>0</v>
      </c>
      <c r="AI78" s="409"/>
      <c r="AJ78" s="409">
        <v>0</v>
      </c>
      <c r="AK78" s="409" t="s">
        <v>0</v>
      </c>
      <c r="AM78" s="15">
        <v>25000</v>
      </c>
      <c r="AN78" s="15">
        <v>4500</v>
      </c>
      <c r="AT78" s="205" t="s">
        <v>7</v>
      </c>
      <c r="AV78" s="742">
        <v>7906.5700000000006</v>
      </c>
      <c r="AW78" s="742">
        <v>740</v>
      </c>
      <c r="AX78" s="742">
        <v>0</v>
      </c>
      <c r="AY78" s="15">
        <v>0</v>
      </c>
    </row>
    <row r="79" spans="1:51" s="742" customFormat="1" ht="18" customHeight="1">
      <c r="A79" s="191" t="s">
        <v>3</v>
      </c>
      <c r="B79" s="206"/>
      <c r="C79" s="193"/>
      <c r="D79" s="206"/>
      <c r="E79" s="1274"/>
      <c r="F79" s="1340"/>
      <c r="G79" s="190"/>
      <c r="H79" s="97"/>
      <c r="I79" s="190"/>
      <c r="J79" s="206"/>
      <c r="K79" s="193"/>
      <c r="L79" s="206"/>
      <c r="M79" s="1274"/>
      <c r="N79" s="780"/>
      <c r="O79" s="781"/>
      <c r="P79" s="256"/>
      <c r="Q79" s="780"/>
      <c r="S79" s="875"/>
      <c r="T79" s="875"/>
      <c r="U79" s="409" t="s">
        <v>3</v>
      </c>
      <c r="V79" s="391">
        <v>815.70800000000008</v>
      </c>
      <c r="W79" s="409">
        <v>0.89040399078713273</v>
      </c>
      <c r="X79" s="409">
        <v>9962.5020000000022</v>
      </c>
      <c r="Y79" s="409">
        <v>1.9925004000000004</v>
      </c>
      <c r="Z79" s="255">
        <v>84.817999999999998</v>
      </c>
      <c r="AA79" s="409">
        <v>1.2198236808421903</v>
      </c>
      <c r="AB79" s="409">
        <v>248.42399999999998</v>
      </c>
      <c r="AC79" s="409">
        <v>0.16561599999999999</v>
      </c>
      <c r="AD79" s="409">
        <v>0</v>
      </c>
      <c r="AE79" s="409"/>
      <c r="AF79" s="409">
        <v>0</v>
      </c>
      <c r="AG79" s="409">
        <v>0</v>
      </c>
      <c r="AH79" s="409">
        <v>0</v>
      </c>
      <c r="AI79" s="409"/>
      <c r="AJ79" s="409">
        <v>0</v>
      </c>
      <c r="AK79" s="409" t="s">
        <v>0</v>
      </c>
      <c r="AM79" s="15">
        <v>5000</v>
      </c>
      <c r="AN79" s="15">
        <v>1500</v>
      </c>
      <c r="AT79" s="191" t="s">
        <v>3</v>
      </c>
      <c r="AV79" s="742">
        <v>2876.116</v>
      </c>
      <c r="AW79" s="742">
        <v>16</v>
      </c>
      <c r="AX79" s="742">
        <v>0</v>
      </c>
      <c r="AY79" s="15">
        <v>0</v>
      </c>
    </row>
    <row r="80" spans="1:51" s="742" customFormat="1" ht="21" customHeight="1">
      <c r="A80" s="191" t="s">
        <v>4</v>
      </c>
      <c r="B80" s="206"/>
      <c r="C80" s="344"/>
      <c r="D80" s="206"/>
      <c r="E80" s="1274"/>
      <c r="F80" s="1340"/>
      <c r="G80" s="190"/>
      <c r="H80" s="97"/>
      <c r="I80" s="190"/>
      <c r="J80" s="206"/>
      <c r="K80" s="344"/>
      <c r="L80" s="206"/>
      <c r="M80" s="1274"/>
      <c r="N80" s="780"/>
      <c r="O80" s="546"/>
      <c r="P80" s="1319"/>
      <c r="Q80" s="780"/>
      <c r="S80" s="875"/>
      <c r="T80" s="875"/>
      <c r="U80" s="410" t="s">
        <v>4</v>
      </c>
      <c r="V80" s="391">
        <v>1975.5729999999999</v>
      </c>
      <c r="W80" s="409">
        <v>1.9775842031345876</v>
      </c>
      <c r="X80" s="409">
        <v>16162.572</v>
      </c>
      <c r="Y80" s="409">
        <v>0.80812859999999997</v>
      </c>
      <c r="Z80" s="255">
        <v>157.25</v>
      </c>
      <c r="AA80" s="409">
        <v>1.5341463414634147</v>
      </c>
      <c r="AB80" s="409">
        <v>2340.6759999999999</v>
      </c>
      <c r="AC80" s="409">
        <v>0.78022533333333333</v>
      </c>
      <c r="AD80" s="409">
        <v>0</v>
      </c>
      <c r="AE80" s="409"/>
      <c r="AF80" s="409">
        <v>0</v>
      </c>
      <c r="AG80" s="409">
        <v>0</v>
      </c>
      <c r="AH80" s="409">
        <v>0</v>
      </c>
      <c r="AI80" s="409"/>
      <c r="AJ80" s="409">
        <v>0</v>
      </c>
      <c r="AK80" s="409" t="s">
        <v>0</v>
      </c>
      <c r="AM80" s="15">
        <v>20000</v>
      </c>
      <c r="AN80" s="15">
        <v>3000</v>
      </c>
      <c r="AT80" s="191" t="s">
        <v>4</v>
      </c>
      <c r="AV80" s="742">
        <v>5030.4539999999997</v>
      </c>
      <c r="AW80" s="742">
        <v>724</v>
      </c>
      <c r="AX80" s="742">
        <v>0</v>
      </c>
      <c r="AY80" s="15">
        <v>0</v>
      </c>
    </row>
    <row r="81" spans="1:51" s="1332" customFormat="1" ht="18" customHeight="1">
      <c r="A81" s="150" t="s">
        <v>8</v>
      </c>
      <c r="B81" s="1316"/>
      <c r="C81" s="344"/>
      <c r="D81" s="1315"/>
      <c r="E81" s="1343"/>
      <c r="F81" s="1317"/>
      <c r="G81" s="1318"/>
      <c r="H81" s="1319"/>
      <c r="I81" s="546"/>
      <c r="J81" s="1316"/>
      <c r="K81" s="344"/>
      <c r="L81" s="1315"/>
      <c r="M81" s="1343"/>
      <c r="N81" s="1319"/>
      <c r="O81" s="546"/>
      <c r="P81" s="1319"/>
      <c r="Q81" s="1321"/>
      <c r="S81" s="1333"/>
      <c r="T81" s="1333"/>
      <c r="U81" s="410" t="s">
        <v>8</v>
      </c>
      <c r="V81" s="391">
        <v>10054</v>
      </c>
      <c r="W81" s="1323">
        <v>1.3669612508497622</v>
      </c>
      <c r="X81" s="391">
        <v>58925.925999999999</v>
      </c>
      <c r="Y81" s="1323">
        <v>0.73657407499999994</v>
      </c>
      <c r="Z81" s="1317">
        <v>0</v>
      </c>
      <c r="AA81" s="452"/>
      <c r="AB81" s="1317">
        <v>0</v>
      </c>
      <c r="AC81" s="1323" t="s">
        <v>2</v>
      </c>
      <c r="AD81" s="1317">
        <v>0</v>
      </c>
      <c r="AE81" s="391"/>
      <c r="AF81" s="1317">
        <v>0</v>
      </c>
      <c r="AG81" s="391" t="s">
        <v>2</v>
      </c>
      <c r="AH81" s="1317">
        <v>0</v>
      </c>
      <c r="AI81" s="391"/>
      <c r="AJ81" s="391">
        <v>0</v>
      </c>
      <c r="AK81" s="1344" t="s">
        <v>0</v>
      </c>
      <c r="AM81" s="15">
        <v>80000</v>
      </c>
      <c r="AN81" s="1337"/>
      <c r="AO81" s="1337"/>
      <c r="AP81" s="1337"/>
      <c r="AQ81" s="1337"/>
      <c r="AR81" s="1337"/>
      <c r="AS81" s="1337"/>
      <c r="AT81" s="150" t="s">
        <v>8</v>
      </c>
      <c r="AV81" s="1332">
        <v>15317</v>
      </c>
      <c r="AW81" s="1332">
        <v>0</v>
      </c>
      <c r="AX81" s="1332">
        <v>0</v>
      </c>
      <c r="AY81" s="1339">
        <v>0</v>
      </c>
    </row>
    <row r="82" spans="1:51" s="1332" customFormat="1" ht="18" customHeight="1">
      <c r="A82" s="200" t="s">
        <v>3</v>
      </c>
      <c r="B82" s="1316"/>
      <c r="C82" s="344"/>
      <c r="D82" s="1315"/>
      <c r="E82" s="1343"/>
      <c r="F82" s="1317"/>
      <c r="G82" s="1318"/>
      <c r="H82" s="1319"/>
      <c r="I82" s="546"/>
      <c r="J82" s="1316"/>
      <c r="K82" s="344"/>
      <c r="L82" s="1315"/>
      <c r="M82" s="1343"/>
      <c r="N82" s="1319"/>
      <c r="O82" s="546"/>
      <c r="P82" s="1319"/>
      <c r="Q82" s="1321"/>
      <c r="S82" s="1333"/>
      <c r="T82" s="1333"/>
      <c r="U82" s="410" t="s">
        <v>3</v>
      </c>
      <c r="V82" s="391">
        <v>2849</v>
      </c>
      <c r="W82" s="1323">
        <v>1.6233618233618234</v>
      </c>
      <c r="X82" s="391">
        <v>16072.92</v>
      </c>
      <c r="Y82" s="1323">
        <v>0.80364599999999997</v>
      </c>
      <c r="Z82" s="1317">
        <v>0</v>
      </c>
      <c r="AA82" s="452"/>
      <c r="AB82" s="1317">
        <v>0</v>
      </c>
      <c r="AC82" s="1323"/>
      <c r="AD82" s="1317">
        <v>0</v>
      </c>
      <c r="AE82" s="391"/>
      <c r="AF82" s="1317">
        <v>0</v>
      </c>
      <c r="AG82" s="391"/>
      <c r="AH82" s="1317">
        <v>0</v>
      </c>
      <c r="AI82" s="391"/>
      <c r="AJ82" s="391">
        <v>0</v>
      </c>
      <c r="AK82" s="1344" t="s">
        <v>0</v>
      </c>
      <c r="AM82" s="1325">
        <v>20000</v>
      </c>
      <c r="AN82" s="1337"/>
      <c r="AO82" s="1337"/>
      <c r="AP82" s="1337"/>
      <c r="AQ82" s="1337"/>
      <c r="AR82" s="1337"/>
      <c r="AS82" s="1337"/>
      <c r="AT82" s="200" t="s">
        <v>3</v>
      </c>
      <c r="AV82" s="1332">
        <v>3574</v>
      </c>
      <c r="AW82" s="1332">
        <v>0</v>
      </c>
      <c r="AX82" s="1332">
        <v>0</v>
      </c>
      <c r="AY82" s="1339">
        <v>0</v>
      </c>
    </row>
    <row r="83" spans="1:51" s="1332" customFormat="1" ht="18" customHeight="1">
      <c r="A83" s="200" t="s">
        <v>4</v>
      </c>
      <c r="B83" s="1316"/>
      <c r="C83" s="344"/>
      <c r="D83" s="1316"/>
      <c r="E83" s="1343"/>
      <c r="F83" s="1317"/>
      <c r="G83" s="1318"/>
      <c r="H83" s="1319"/>
      <c r="I83" s="546"/>
      <c r="J83" s="1316"/>
      <c r="K83" s="344"/>
      <c r="L83" s="1316"/>
      <c r="M83" s="1343"/>
      <c r="N83" s="1319"/>
      <c r="O83" s="546"/>
      <c r="P83" s="1319"/>
      <c r="Q83" s="1319"/>
      <c r="S83" s="1333"/>
      <c r="T83" s="1333"/>
      <c r="U83" s="410" t="s">
        <v>4</v>
      </c>
      <c r="V83" s="391">
        <v>7205</v>
      </c>
      <c r="W83" s="1323">
        <v>1.2866071428571428</v>
      </c>
      <c r="X83" s="391">
        <v>42853.006000000001</v>
      </c>
      <c r="Y83" s="1323">
        <v>0.71421676666666667</v>
      </c>
      <c r="Z83" s="1317">
        <v>0</v>
      </c>
      <c r="AA83" s="452"/>
      <c r="AB83" s="1317">
        <v>0</v>
      </c>
      <c r="AC83" s="1323"/>
      <c r="AD83" s="1317">
        <v>0</v>
      </c>
      <c r="AE83" s="391"/>
      <c r="AF83" s="1317">
        <v>0</v>
      </c>
      <c r="AG83" s="391"/>
      <c r="AH83" s="1317">
        <v>0</v>
      </c>
      <c r="AI83" s="391"/>
      <c r="AJ83" s="391">
        <v>0</v>
      </c>
      <c r="AK83" s="1344" t="s">
        <v>0</v>
      </c>
      <c r="AM83" s="1325">
        <v>60000</v>
      </c>
      <c r="AN83" s="1337"/>
      <c r="AO83" s="1337"/>
      <c r="AP83" s="1337"/>
      <c r="AQ83" s="1337"/>
      <c r="AR83" s="1337"/>
      <c r="AS83" s="1337"/>
      <c r="AT83" s="1345" t="s">
        <v>4</v>
      </c>
      <c r="AV83" s="1332">
        <v>11743</v>
      </c>
      <c r="AW83" s="1332">
        <v>0</v>
      </c>
      <c r="AX83" s="1332">
        <v>0</v>
      </c>
      <c r="AY83" s="1339">
        <v>0</v>
      </c>
    </row>
    <row r="84" spans="1:51" s="1332" customFormat="1" ht="18" customHeight="1">
      <c r="A84" s="1346" t="s">
        <v>299</v>
      </c>
      <c r="B84" s="1347"/>
      <c r="C84" s="344"/>
      <c r="D84" s="1316"/>
      <c r="E84" s="1343"/>
      <c r="F84" s="1348"/>
      <c r="G84" s="1349"/>
      <c r="H84" s="1350"/>
      <c r="I84" s="1351"/>
      <c r="J84" s="1347"/>
      <c r="K84" s="344"/>
      <c r="L84" s="1316"/>
      <c r="M84" s="1343"/>
      <c r="N84" s="1350"/>
      <c r="O84" s="546"/>
      <c r="P84" s="1319"/>
      <c r="Q84" s="1319"/>
      <c r="S84" s="1333"/>
      <c r="T84" s="1333"/>
      <c r="U84" s="410" t="s">
        <v>299</v>
      </c>
      <c r="V84" s="391">
        <v>691.53399999999999</v>
      </c>
      <c r="W84" s="1323">
        <v>0.80942515497125311</v>
      </c>
      <c r="X84" s="391">
        <v>5000.6329999999998</v>
      </c>
      <c r="Y84" s="1323">
        <v>0.62507912499999996</v>
      </c>
      <c r="Z84" s="1317"/>
      <c r="AA84" s="452"/>
      <c r="AB84" s="1317"/>
      <c r="AC84" s="1323"/>
      <c r="AD84" s="1317"/>
      <c r="AE84" s="391"/>
      <c r="AF84" s="1317"/>
      <c r="AG84" s="391"/>
      <c r="AH84" s="1317"/>
      <c r="AI84" s="391"/>
      <c r="AJ84" s="391"/>
      <c r="AK84" s="1344"/>
      <c r="AM84" s="1325">
        <v>8000</v>
      </c>
      <c r="AN84" s="1352"/>
      <c r="AO84" s="1352"/>
      <c r="AP84" s="1352"/>
      <c r="AQ84" s="1352"/>
      <c r="AR84" s="1352"/>
      <c r="AS84" s="1352"/>
      <c r="AT84" s="1353" t="s">
        <v>299</v>
      </c>
      <c r="AV84" s="1332">
        <v>1164.4070000000002</v>
      </c>
      <c r="AY84" s="1339"/>
    </row>
    <row r="85" spans="1:51" s="1332" customFormat="1" ht="18" customHeight="1">
      <c r="A85" s="1354" t="s">
        <v>203</v>
      </c>
      <c r="B85" s="1355"/>
      <c r="C85" s="1356"/>
      <c r="D85" s="1315"/>
      <c r="E85" s="1343"/>
      <c r="F85" s="1357"/>
      <c r="G85" s="1358"/>
      <c r="H85" s="1359"/>
      <c r="I85" s="1360"/>
      <c r="J85" s="1355"/>
      <c r="K85" s="1356"/>
      <c r="L85" s="1315"/>
      <c r="M85" s="1343"/>
      <c r="N85" s="1361"/>
      <c r="O85" s="1351"/>
      <c r="P85" s="1350"/>
      <c r="Q85" s="1321"/>
      <c r="S85" s="1333"/>
      <c r="T85" s="1333"/>
      <c r="U85" s="410" t="s">
        <v>203</v>
      </c>
      <c r="V85" s="391">
        <v>2287.16</v>
      </c>
      <c r="W85" s="1362">
        <v>0.32361655465157407</v>
      </c>
      <c r="X85" s="1363">
        <v>23103.239999999998</v>
      </c>
      <c r="Y85" s="1363">
        <v>0.42005890909090904</v>
      </c>
      <c r="Z85" s="1363"/>
      <c r="AA85" s="1363"/>
      <c r="AB85" s="1363"/>
      <c r="AC85" s="1363"/>
      <c r="AD85" s="1363"/>
      <c r="AE85" s="1363"/>
      <c r="AF85" s="1363"/>
      <c r="AG85" s="1363"/>
      <c r="AH85" s="1363"/>
      <c r="AI85" s="1363"/>
      <c r="AJ85" s="1363"/>
      <c r="AK85" s="1344"/>
      <c r="AM85" s="489">
        <v>55000</v>
      </c>
      <c r="AN85" s="290"/>
      <c r="AO85" s="290"/>
      <c r="AP85" s="290"/>
      <c r="AQ85" s="290"/>
      <c r="AR85" s="290"/>
      <c r="AS85" s="290"/>
      <c r="AT85" s="286" t="s">
        <v>203</v>
      </c>
      <c r="AV85" s="1332">
        <v>6280.22</v>
      </c>
      <c r="AY85" s="1339"/>
    </row>
    <row r="86" spans="1:51" s="281" customFormat="1" ht="22.5" customHeight="1">
      <c r="A86" s="389" t="s">
        <v>14</v>
      </c>
      <c r="B86" s="121"/>
      <c r="C86" s="335"/>
      <c r="D86" s="121"/>
      <c r="E86" s="280"/>
      <c r="F86" s="23"/>
      <c r="G86" s="342"/>
      <c r="H86" s="23"/>
      <c r="I86" s="292"/>
      <c r="J86" s="121"/>
      <c r="K86" s="335"/>
      <c r="L86" s="121"/>
      <c r="M86" s="280"/>
      <c r="N86" s="23"/>
      <c r="O86" s="803"/>
      <c r="P86" s="799"/>
      <c r="Q86" s="23"/>
      <c r="S86" s="362"/>
      <c r="T86" s="362"/>
      <c r="U86" s="458" t="s">
        <v>314</v>
      </c>
      <c r="V86" s="121">
        <v>22727.539000000001</v>
      </c>
      <c r="W86" s="474">
        <v>1.1107860500466964</v>
      </c>
      <c r="X86" s="121">
        <v>160230.05849999993</v>
      </c>
      <c r="Y86" s="474">
        <v>0.79321811138613829</v>
      </c>
      <c r="Z86" s="121">
        <v>242.06799999999998</v>
      </c>
      <c r="AA86" s="474">
        <v>1.4071021257549423</v>
      </c>
      <c r="AB86" s="121">
        <v>2589.1</v>
      </c>
      <c r="AC86" s="474">
        <v>0.57535555555555551</v>
      </c>
      <c r="AD86" s="121">
        <v>0</v>
      </c>
      <c r="AE86" s="474" t="e">
        <v>#DIV/0!</v>
      </c>
      <c r="AF86" s="121">
        <v>0</v>
      </c>
      <c r="AG86" s="474" t="e">
        <v>#DIV/0!</v>
      </c>
      <c r="AH86" s="121">
        <v>0</v>
      </c>
      <c r="AI86" s="474" t="e">
        <v>#DIV/0!</v>
      </c>
      <c r="AJ86" s="121">
        <v>0</v>
      </c>
      <c r="AK86" s="475" t="s">
        <v>0</v>
      </c>
      <c r="AM86" s="490">
        <f>SUM(AM64:AM84)-AM81-AM78-AM74-AM71</f>
        <v>202000</v>
      </c>
      <c r="AN86" s="208">
        <f t="shared" ref="AN86:AS86" si="1">SUM(AN64:AN83)-AN81-AN78-AN74</f>
        <v>4500</v>
      </c>
      <c r="AO86" s="208">
        <f t="shared" si="1"/>
        <v>0</v>
      </c>
      <c r="AP86" s="208">
        <f t="shared" si="1"/>
        <v>0</v>
      </c>
      <c r="AQ86" s="208">
        <f t="shared" si="1"/>
        <v>0</v>
      </c>
      <c r="AR86" s="208">
        <f t="shared" si="1"/>
        <v>0</v>
      </c>
      <c r="AS86" s="208">
        <f t="shared" si="1"/>
        <v>0</v>
      </c>
      <c r="AT86" s="149" t="s">
        <v>314</v>
      </c>
      <c r="AV86" s="281">
        <v>41124.451000000001</v>
      </c>
      <c r="AW86" s="281">
        <v>855.03600000000006</v>
      </c>
      <c r="AX86" s="281">
        <v>0</v>
      </c>
      <c r="AY86" s="619">
        <v>0</v>
      </c>
    </row>
    <row r="87" spans="1:51" s="291" customFormat="1" ht="22.5" customHeight="1">
      <c r="A87" s="390" t="s">
        <v>12</v>
      </c>
      <c r="B87" s="287"/>
      <c r="C87" s="346"/>
      <c r="D87" s="287"/>
      <c r="E87" s="288"/>
      <c r="F87" s="287"/>
      <c r="G87" s="340"/>
      <c r="H87" s="287"/>
      <c r="I87" s="288"/>
      <c r="J87" s="287"/>
      <c r="K87" s="346"/>
      <c r="L87" s="287"/>
      <c r="M87" s="288"/>
      <c r="N87" s="347"/>
      <c r="O87" s="359"/>
      <c r="P87" s="802"/>
      <c r="Q87" s="348"/>
      <c r="S87" s="709"/>
      <c r="T87" s="363"/>
      <c r="U87" s="499" t="s">
        <v>315</v>
      </c>
      <c r="V87" s="287">
        <v>43101.257800000007</v>
      </c>
      <c r="W87" s="476">
        <v>0.95022969534143975</v>
      </c>
      <c r="X87" s="287">
        <v>345804.93771999993</v>
      </c>
      <c r="Y87" s="476">
        <v>0.84964358162162146</v>
      </c>
      <c r="Z87" s="287">
        <v>539.101</v>
      </c>
      <c r="AA87" s="476">
        <v>2.2554356693707303</v>
      </c>
      <c r="AB87" s="287">
        <v>3858.366</v>
      </c>
      <c r="AC87" s="476">
        <v>0.51444880000000004</v>
      </c>
      <c r="AD87" s="287">
        <v>807.53240999999991</v>
      </c>
      <c r="AE87" s="476">
        <v>1.0914200245384624</v>
      </c>
      <c r="AF87" s="287">
        <v>2831.0224999999996</v>
      </c>
      <c r="AG87" s="476">
        <v>0.53415518867924516</v>
      </c>
      <c r="AH87" s="287">
        <v>10910</v>
      </c>
      <c r="AI87" s="476">
        <v>0.86339930833089318</v>
      </c>
      <c r="AJ87" s="287">
        <v>74008.100000000006</v>
      </c>
      <c r="AK87" s="476">
        <v>0.41115611111111117</v>
      </c>
      <c r="AM87" s="489">
        <f>AM86+AM63</f>
        <v>407000</v>
      </c>
      <c r="AN87" s="290">
        <f t="shared" ref="AN87:AS87" si="2">AN86+AN63</f>
        <v>7500</v>
      </c>
      <c r="AO87" s="290">
        <f t="shared" si="2"/>
        <v>5300</v>
      </c>
      <c r="AP87" s="290">
        <f t="shared" si="2"/>
        <v>0</v>
      </c>
      <c r="AQ87" s="290">
        <f t="shared" si="2"/>
        <v>0</v>
      </c>
      <c r="AR87" s="290">
        <f t="shared" si="2"/>
        <v>180000</v>
      </c>
      <c r="AS87" s="290">
        <f t="shared" si="2"/>
        <v>0</v>
      </c>
      <c r="AT87" s="286" t="s">
        <v>315</v>
      </c>
      <c r="AV87" s="291">
        <v>91115.424899999998</v>
      </c>
      <c r="AW87" s="291">
        <v>1061.473</v>
      </c>
      <c r="AX87" s="291">
        <v>492.29358999999999</v>
      </c>
      <c r="AY87" s="620">
        <v>16580</v>
      </c>
    </row>
    <row r="88" spans="1:51" s="25" customFormat="1" ht="14.25" customHeight="1">
      <c r="A88" s="26"/>
      <c r="B88" s="27"/>
      <c r="C88" s="28"/>
      <c r="D88" s="260"/>
      <c r="E88" s="260"/>
      <c r="F88" s="28"/>
      <c r="G88" s="27"/>
      <c r="H88" s="28"/>
      <c r="I88" s="260"/>
      <c r="J88" s="27"/>
      <c r="K88" s="323"/>
      <c r="L88" s="29"/>
      <c r="M88" s="29"/>
      <c r="N88" s="260"/>
      <c r="O88" s="29"/>
      <c r="P88" s="260"/>
      <c r="Q88" s="610"/>
      <c r="R88" s="27"/>
      <c r="S88" s="33"/>
      <c r="T88" s="33"/>
      <c r="U88" s="553"/>
      <c r="V88" s="554"/>
      <c r="X88" s="30"/>
      <c r="Z88" s="30"/>
      <c r="AB88" s="30"/>
      <c r="AD88" s="30"/>
      <c r="AE88" s="31"/>
      <c r="AF88" s="31"/>
      <c r="AG88" s="31"/>
      <c r="AH88" s="30"/>
      <c r="AI88" s="30"/>
      <c r="AJ88" s="30"/>
      <c r="AK88" s="30"/>
    </row>
    <row r="89" spans="1:51" s="36" customFormat="1" ht="24.75" customHeight="1">
      <c r="A89" s="32"/>
      <c r="B89" s="33"/>
      <c r="C89" s="34"/>
      <c r="D89" s="266"/>
      <c r="E89" s="266"/>
      <c r="F89" s="34"/>
      <c r="G89" s="33"/>
      <c r="H89" s="34"/>
      <c r="I89" s="135"/>
      <c r="J89" s="33"/>
      <c r="K89" s="135"/>
      <c r="L89" s="33"/>
      <c r="M89" s="33"/>
      <c r="N89" s="128"/>
      <c r="O89" s="33"/>
      <c r="P89" s="33"/>
      <c r="Q89" s="33"/>
      <c r="R89" s="33"/>
      <c r="S89" s="35"/>
      <c r="T89" s="33"/>
      <c r="U89" s="168"/>
      <c r="V89" s="34"/>
      <c r="X89" s="34"/>
      <c r="Z89" s="34"/>
      <c r="AB89" s="34"/>
      <c r="AD89" s="34"/>
      <c r="AE89" s="37"/>
      <c r="AF89" s="37"/>
      <c r="AG89" s="37"/>
      <c r="AH89" s="34"/>
      <c r="AI89" s="34"/>
      <c r="AJ89" s="34"/>
      <c r="AK89" s="34"/>
    </row>
    <row r="90" spans="1:51" ht="19.5" customHeight="1">
      <c r="A90" s="1817" t="s">
        <v>95</v>
      </c>
      <c r="B90" s="1944" t="s">
        <v>502</v>
      </c>
      <c r="C90" s="1945"/>
      <c r="D90" s="1945"/>
      <c r="E90" s="1945"/>
      <c r="F90" s="1945"/>
      <c r="G90" s="1945"/>
      <c r="H90" s="1945"/>
      <c r="I90" s="1945"/>
      <c r="J90" s="1945"/>
      <c r="K90" s="1945"/>
      <c r="L90" s="1945"/>
      <c r="M90" s="1945"/>
      <c r="N90" s="1945"/>
      <c r="O90" s="1945"/>
      <c r="P90" s="1945"/>
      <c r="Q90" s="1945"/>
      <c r="R90" s="1946"/>
      <c r="S90" s="329"/>
      <c r="T90" s="329"/>
      <c r="U90" s="2"/>
      <c r="V90" s="2"/>
      <c r="Z90" s="2"/>
      <c r="AA90" s="3"/>
    </row>
    <row r="91" spans="1:51" ht="18" customHeight="1">
      <c r="A91" s="1934"/>
      <c r="B91" s="1828" t="s">
        <v>157</v>
      </c>
      <c r="C91" s="1829"/>
      <c r="D91" s="1829"/>
      <c r="E91" s="1830"/>
      <c r="F91" s="1842" t="s">
        <v>156</v>
      </c>
      <c r="G91" s="1843"/>
      <c r="H91" s="1843"/>
      <c r="I91" s="1844"/>
      <c r="J91" s="1951" t="s">
        <v>115</v>
      </c>
      <c r="K91" s="1952"/>
      <c r="L91" s="1953"/>
      <c r="M91" s="1828" t="s">
        <v>116</v>
      </c>
      <c r="N91" s="1829"/>
      <c r="O91" s="1829"/>
      <c r="P91" s="1830"/>
      <c r="Q91" s="1989" t="s">
        <v>63</v>
      </c>
      <c r="R91" s="1963" t="s">
        <v>205</v>
      </c>
      <c r="U91" s="896"/>
      <c r="V91" s="1827" t="s">
        <v>90</v>
      </c>
      <c r="W91" s="1827"/>
      <c r="X91" s="1827"/>
      <c r="Y91" s="1827"/>
      <c r="Z91" s="1827" t="s">
        <v>91</v>
      </c>
      <c r="AA91" s="1827"/>
      <c r="AB91" s="1827"/>
      <c r="AC91" s="1827"/>
      <c r="AD91" s="1826" t="s">
        <v>93</v>
      </c>
      <c r="AE91" s="1826"/>
      <c r="AF91" s="1826"/>
      <c r="AG91" s="1805" t="s">
        <v>94</v>
      </c>
      <c r="AH91" s="1806"/>
      <c r="AI91" s="1806"/>
      <c r="AJ91" s="1807"/>
      <c r="AK91" s="1808"/>
      <c r="AL91" s="1808"/>
      <c r="AM91" s="16" t="s">
        <v>311</v>
      </c>
      <c r="AN91" s="38" t="s">
        <v>118</v>
      </c>
      <c r="AO91" s="38"/>
      <c r="AP91" s="38"/>
      <c r="AQ91" s="38"/>
      <c r="AR91" s="38"/>
      <c r="AS91" s="38"/>
    </row>
    <row r="92" spans="1:51" s="19" customFormat="1" ht="27" customHeight="1">
      <c r="A92" s="1934"/>
      <c r="B92" s="123" t="s">
        <v>92</v>
      </c>
      <c r="C92" s="336" t="s">
        <v>292</v>
      </c>
      <c r="D92" s="124" t="s">
        <v>78</v>
      </c>
      <c r="E92" s="153" t="s">
        <v>310</v>
      </c>
      <c r="F92" s="20" t="s">
        <v>92</v>
      </c>
      <c r="G92" s="339" t="s">
        <v>292</v>
      </c>
      <c r="H92" s="136" t="s">
        <v>78</v>
      </c>
      <c r="I92" s="154" t="s">
        <v>310</v>
      </c>
      <c r="J92" s="153" t="s">
        <v>92</v>
      </c>
      <c r="K92" s="153" t="s">
        <v>78</v>
      </c>
      <c r="L92" s="153" t="s">
        <v>310</v>
      </c>
      <c r="M92" s="20" t="s">
        <v>92</v>
      </c>
      <c r="N92" s="339" t="s">
        <v>292</v>
      </c>
      <c r="O92" s="527" t="s">
        <v>78</v>
      </c>
      <c r="P92" s="154" t="s">
        <v>310</v>
      </c>
      <c r="Q92" s="1990"/>
      <c r="R92" s="1963"/>
      <c r="U92" s="896"/>
      <c r="V92" s="896" t="s">
        <v>92</v>
      </c>
      <c r="W92" s="477" t="s">
        <v>46</v>
      </c>
      <c r="X92" s="478" t="s">
        <v>78</v>
      </c>
      <c r="Y92" s="477" t="str">
        <f>+AG56</f>
        <v>% KH 2016</v>
      </c>
      <c r="Z92" s="896" t="s">
        <v>92</v>
      </c>
      <c r="AA92" s="477" t="s">
        <v>46</v>
      </c>
      <c r="AB92" s="478" t="s">
        <v>78</v>
      </c>
      <c r="AC92" s="477" t="str">
        <f>+AC56</f>
        <v>% KH 2016</v>
      </c>
      <c r="AD92" s="896" t="s">
        <v>92</v>
      </c>
      <c r="AE92" s="478" t="s">
        <v>78</v>
      </c>
      <c r="AF92" s="478" t="s">
        <v>279</v>
      </c>
      <c r="AG92" s="896" t="s">
        <v>92</v>
      </c>
      <c r="AH92" s="477" t="s">
        <v>46</v>
      </c>
      <c r="AI92" s="478" t="s">
        <v>78</v>
      </c>
      <c r="AJ92" s="478" t="s">
        <v>279</v>
      </c>
      <c r="AK92" s="479" t="s">
        <v>63</v>
      </c>
      <c r="AL92" s="479" t="s">
        <v>205</v>
      </c>
      <c r="AM92" s="39" t="s">
        <v>58</v>
      </c>
      <c r="AN92" s="39" t="s">
        <v>52</v>
      </c>
      <c r="AO92" s="39" t="s">
        <v>112</v>
      </c>
      <c r="AP92" s="39" t="s">
        <v>61</v>
      </c>
      <c r="AQ92" s="39" t="s">
        <v>145</v>
      </c>
      <c r="AR92" s="39" t="s">
        <v>62</v>
      </c>
      <c r="AS92" s="39" t="s">
        <v>64</v>
      </c>
      <c r="AV92" s="19" t="s">
        <v>78</v>
      </c>
      <c r="AW92" s="19" t="s">
        <v>78</v>
      </c>
      <c r="AX92" s="19" t="s">
        <v>78</v>
      </c>
      <c r="AY92" s="19" t="s">
        <v>78</v>
      </c>
    </row>
    <row r="93" spans="1:51" s="298" customFormat="1" ht="18.75" customHeight="1">
      <c r="A93" s="1275" t="s">
        <v>86</v>
      </c>
      <c r="B93" s="367"/>
      <c r="C93" s="11"/>
      <c r="D93" s="367"/>
      <c r="E93" s="1364"/>
      <c r="F93" s="361"/>
      <c r="G93" s="355"/>
      <c r="H93" s="361"/>
      <c r="I93" s="355"/>
      <c r="J93" s="1365"/>
      <c r="K93" s="1365"/>
      <c r="L93" s="1366"/>
      <c r="M93" s="1367"/>
      <c r="N93" s="546"/>
      <c r="O93" s="1368"/>
      <c r="P93" s="212"/>
      <c r="Q93" s="367"/>
      <c r="R93" s="367"/>
      <c r="U93" s="1369" t="s">
        <v>86</v>
      </c>
      <c r="V93" s="1369">
        <v>1766.6310000000001</v>
      </c>
      <c r="W93" s="1369">
        <v>0.84263116097044455</v>
      </c>
      <c r="X93" s="1369">
        <v>18611.227000000003</v>
      </c>
      <c r="Y93" s="1369" t="s">
        <v>32</v>
      </c>
      <c r="Z93" s="1369">
        <v>24.1</v>
      </c>
      <c r="AA93" s="1369" t="e">
        <v>#DIV/0!</v>
      </c>
      <c r="AB93" s="1370">
        <v>186.88</v>
      </c>
      <c r="AC93" s="1369" t="e">
        <v>#DIV/0!</v>
      </c>
      <c r="AD93" s="1371">
        <v>0</v>
      </c>
      <c r="AE93" s="1371">
        <v>21.935780000000001</v>
      </c>
      <c r="AF93" s="1369"/>
      <c r="AG93" s="1369">
        <v>0</v>
      </c>
      <c r="AH93" s="1369" t="e">
        <v>#DIV/0!</v>
      </c>
      <c r="AI93" s="1369">
        <v>19716.05</v>
      </c>
      <c r="AJ93" s="1369" t="s">
        <v>193</v>
      </c>
      <c r="AK93" s="1369">
        <v>917.05999999999767</v>
      </c>
      <c r="AL93" s="1369">
        <v>152.22</v>
      </c>
      <c r="AM93" s="1372"/>
      <c r="AT93" s="1275" t="s">
        <v>86</v>
      </c>
      <c r="AV93" s="298">
        <v>3431.924</v>
      </c>
      <c r="AW93" s="298">
        <v>162.78</v>
      </c>
      <c r="AX93" s="298">
        <v>0</v>
      </c>
      <c r="AY93" s="298">
        <v>11717.23</v>
      </c>
    </row>
    <row r="94" spans="1:51" s="1322" customFormat="1" ht="18.75" customHeight="1">
      <c r="A94" s="150" t="s">
        <v>87</v>
      </c>
      <c r="B94" s="1258"/>
      <c r="C94" s="1373"/>
      <c r="D94" s="1258"/>
      <c r="E94" s="1374"/>
      <c r="F94" s="780"/>
      <c r="G94" s="1375"/>
      <c r="H94" s="1296"/>
      <c r="I94" s="452"/>
      <c r="J94" s="207"/>
      <c r="K94" s="206"/>
      <c r="L94" s="1376"/>
      <c r="M94" s="391"/>
      <c r="N94" s="1377"/>
      <c r="O94" s="391"/>
      <c r="P94" s="1378"/>
      <c r="Q94" s="1379"/>
      <c r="R94" s="1260"/>
      <c r="U94" s="410" t="s">
        <v>87</v>
      </c>
      <c r="V94" s="1369"/>
      <c r="W94" s="1323"/>
      <c r="X94" s="1323">
        <v>0</v>
      </c>
      <c r="Y94" s="1323" t="s">
        <v>32</v>
      </c>
      <c r="Z94" s="1317">
        <v>0</v>
      </c>
      <c r="AA94" s="1323"/>
      <c r="AB94" s="1317">
        <v>0</v>
      </c>
      <c r="AC94" s="1323" t="s">
        <v>32</v>
      </c>
      <c r="AD94" s="1371">
        <v>0</v>
      </c>
      <c r="AE94" s="1380">
        <v>466.83041000000003</v>
      </c>
      <c r="AF94" s="1317">
        <v>0.16097600344827587</v>
      </c>
      <c r="AG94" s="1317"/>
      <c r="AH94" s="1317"/>
      <c r="AI94" s="1317"/>
      <c r="AJ94" s="1317"/>
      <c r="AK94" s="1317"/>
      <c r="AL94" s="1324"/>
      <c r="AM94" s="1381"/>
      <c r="AN94" s="1382"/>
      <c r="AO94" s="1382">
        <v>2900</v>
      </c>
      <c r="AP94" s="1382"/>
      <c r="AQ94" s="1382"/>
      <c r="AR94" s="1382"/>
      <c r="AS94" s="1381"/>
      <c r="AT94" s="150" t="s">
        <v>87</v>
      </c>
      <c r="AV94" s="1322">
        <v>0</v>
      </c>
      <c r="AW94" s="1322">
        <v>0</v>
      </c>
      <c r="AX94" s="1322">
        <v>233.36817000000002</v>
      </c>
    </row>
    <row r="95" spans="1:51" s="1322" customFormat="1" ht="18.75" customHeight="1">
      <c r="A95" s="150" t="s">
        <v>67</v>
      </c>
      <c r="B95" s="1258"/>
      <c r="C95" s="344"/>
      <c r="D95" s="1383"/>
      <c r="E95" s="354"/>
      <c r="F95" s="1317"/>
      <c r="G95" s="1318"/>
      <c r="H95" s="1296"/>
      <c r="I95" s="1384"/>
      <c r="J95" s="206"/>
      <c r="K95" s="206"/>
      <c r="L95" s="1385"/>
      <c r="M95" s="391"/>
      <c r="N95" s="1377"/>
      <c r="O95" s="391"/>
      <c r="P95" s="1378"/>
      <c r="Q95" s="1379"/>
      <c r="R95" s="1260"/>
      <c r="U95" s="410" t="s">
        <v>67</v>
      </c>
      <c r="V95" s="1369">
        <v>2256.9219999999996</v>
      </c>
      <c r="W95" s="1323">
        <v>0.49767373040851848</v>
      </c>
      <c r="X95" s="1369">
        <v>23137.389000000003</v>
      </c>
      <c r="Y95" s="1323">
        <v>0.66106825714285722</v>
      </c>
      <c r="Z95" s="1317"/>
      <c r="AA95" s="1323"/>
      <c r="AB95" s="1317">
        <v>0</v>
      </c>
      <c r="AC95" s="1323"/>
      <c r="AD95" s="780"/>
      <c r="AE95" s="780"/>
      <c r="AF95" s="1317"/>
      <c r="AG95" s="1317"/>
      <c r="AH95" s="1317"/>
      <c r="AI95" s="1317"/>
      <c r="AJ95" s="1317"/>
      <c r="AK95" s="1317"/>
      <c r="AL95" s="1324"/>
      <c r="AM95" s="1386">
        <v>35000</v>
      </c>
      <c r="AN95" s="1382"/>
      <c r="AO95" s="1382"/>
      <c r="AP95" s="1382"/>
      <c r="AQ95" s="1382"/>
      <c r="AR95" s="1382"/>
      <c r="AS95" s="1381"/>
      <c r="AT95" s="150" t="s">
        <v>67</v>
      </c>
      <c r="AV95" s="1322">
        <v>7356.8</v>
      </c>
      <c r="AW95" s="1322">
        <v>0</v>
      </c>
    </row>
    <row r="96" spans="1:51" s="1322" customFormat="1" ht="18.75" customHeight="1">
      <c r="A96" s="1328" t="s">
        <v>3</v>
      </c>
      <c r="B96" s="1258"/>
      <c r="C96" s="344"/>
      <c r="D96" s="1383"/>
      <c r="E96" s="354"/>
      <c r="F96" s="1317"/>
      <c r="G96" s="1318"/>
      <c r="H96" s="1296"/>
      <c r="I96" s="1384"/>
      <c r="J96" s="206"/>
      <c r="K96" s="206"/>
      <c r="L96" s="1385"/>
      <c r="M96" s="391"/>
      <c r="N96" s="1377"/>
      <c r="O96" s="391"/>
      <c r="P96" s="1378"/>
      <c r="Q96" s="1379"/>
      <c r="R96" s="1260"/>
      <c r="U96" s="410" t="s">
        <v>3</v>
      </c>
      <c r="V96" s="1369">
        <v>1883.0419999999997</v>
      </c>
      <c r="W96" s="611">
        <v>0.43584546463492641</v>
      </c>
      <c r="X96" s="611">
        <v>18163.441000000003</v>
      </c>
      <c r="Y96" s="611">
        <v>0.7265376400000001</v>
      </c>
      <c r="Z96" s="1317"/>
      <c r="AA96" s="1323"/>
      <c r="AB96" s="1317">
        <v>0</v>
      </c>
      <c r="AC96" s="1323"/>
      <c r="AD96" s="780"/>
      <c r="AE96" s="780"/>
      <c r="AF96" s="1317"/>
      <c r="AG96" s="1317"/>
      <c r="AH96" s="1317"/>
      <c r="AI96" s="1317"/>
      <c r="AJ96" s="1317"/>
      <c r="AK96" s="1317"/>
      <c r="AL96" s="1324"/>
      <c r="AM96" s="1387">
        <v>25000</v>
      </c>
      <c r="AN96" s="1382"/>
      <c r="AO96" s="1382"/>
      <c r="AP96" s="1382"/>
      <c r="AQ96" s="1382"/>
      <c r="AR96" s="1382"/>
      <c r="AS96" s="1381"/>
      <c r="AT96" s="1328" t="s">
        <v>3</v>
      </c>
      <c r="AV96" s="1322">
        <v>4782.8</v>
      </c>
      <c r="AW96" s="1322">
        <v>0</v>
      </c>
    </row>
    <row r="97" spans="1:51" s="1322" customFormat="1" ht="18.75" customHeight="1">
      <c r="A97" s="1328" t="s">
        <v>4</v>
      </c>
      <c r="B97" s="1258"/>
      <c r="C97" s="344"/>
      <c r="D97" s="1383"/>
      <c r="E97" s="354"/>
      <c r="F97" s="1317"/>
      <c r="G97" s="1318"/>
      <c r="H97" s="1296"/>
      <c r="I97" s="1384"/>
      <c r="J97" s="206"/>
      <c r="K97" s="206"/>
      <c r="L97" s="1385"/>
      <c r="M97" s="391"/>
      <c r="N97" s="1377"/>
      <c r="O97" s="391"/>
      <c r="P97" s="1378"/>
      <c r="Q97" s="1379"/>
      <c r="R97" s="1260"/>
      <c r="U97" s="410" t="s">
        <v>4</v>
      </c>
      <c r="V97" s="1369">
        <v>373.88</v>
      </c>
      <c r="W97" s="611">
        <v>1.7429652973315681</v>
      </c>
      <c r="X97" s="611">
        <v>4973.9480000000003</v>
      </c>
      <c r="Y97" s="611">
        <v>0.49739480000000003</v>
      </c>
      <c r="Z97" s="1317"/>
      <c r="AA97" s="1323"/>
      <c r="AB97" s="1317">
        <v>0</v>
      </c>
      <c r="AC97" s="1323"/>
      <c r="AD97" s="780"/>
      <c r="AE97" s="780"/>
      <c r="AF97" s="1317"/>
      <c r="AG97" s="1317"/>
      <c r="AH97" s="1317"/>
      <c r="AI97" s="1317"/>
      <c r="AJ97" s="1317"/>
      <c r="AK97" s="1317"/>
      <c r="AL97" s="1324"/>
      <c r="AM97" s="1387">
        <v>10000</v>
      </c>
      <c r="AN97" s="1382"/>
      <c r="AO97" s="1382"/>
      <c r="AP97" s="1382"/>
      <c r="AQ97" s="1382"/>
      <c r="AR97" s="1382"/>
      <c r="AS97" s="1381"/>
      <c r="AT97" s="1328" t="s">
        <v>4</v>
      </c>
      <c r="AV97" s="1322">
        <v>2574</v>
      </c>
      <c r="AW97" s="1322">
        <v>0</v>
      </c>
    </row>
    <row r="98" spans="1:51" s="1322" customFormat="1" ht="18.75" customHeight="1">
      <c r="A98" s="150" t="s">
        <v>88</v>
      </c>
      <c r="B98" s="1258"/>
      <c r="C98" s="344"/>
      <c r="D98" s="1383"/>
      <c r="E98" s="354"/>
      <c r="F98" s="1317"/>
      <c r="G98" s="355"/>
      <c r="H98" s="1296"/>
      <c r="I98" s="452"/>
      <c r="J98" s="206"/>
      <c r="K98" s="206"/>
      <c r="L98" s="1374"/>
      <c r="M98" s="391"/>
      <c r="N98" s="1321"/>
      <c r="O98" s="391"/>
      <c r="P98" s="1378"/>
      <c r="Q98" s="227"/>
      <c r="R98" s="1253"/>
      <c r="U98" s="410" t="s">
        <v>88</v>
      </c>
      <c r="V98" s="1369">
        <v>850.88</v>
      </c>
      <c r="W98" s="611">
        <v>2.5706344410876132</v>
      </c>
      <c r="X98" s="611">
        <v>5886.88</v>
      </c>
      <c r="Y98" s="611">
        <v>0.49057333333333336</v>
      </c>
      <c r="Z98" s="1317">
        <v>0</v>
      </c>
      <c r="AA98" s="1323" t="e">
        <v>#DIV/0!</v>
      </c>
      <c r="AB98" s="1317">
        <v>20</v>
      </c>
      <c r="AC98" s="1323" t="s">
        <v>32</v>
      </c>
      <c r="AD98" s="780"/>
      <c r="AE98" s="780"/>
      <c r="AF98" s="1317" t="s">
        <v>32</v>
      </c>
      <c r="AG98" s="1317"/>
      <c r="AH98" s="1317">
        <v>0</v>
      </c>
      <c r="AI98" s="1317"/>
      <c r="AJ98" s="1317"/>
      <c r="AK98" s="1317"/>
      <c r="AL98" s="1324"/>
      <c r="AM98" s="1381">
        <v>12000</v>
      </c>
      <c r="AN98" s="1382"/>
      <c r="AO98" s="1382"/>
      <c r="AP98" s="1382"/>
      <c r="AQ98" s="1382"/>
      <c r="AR98" s="1382"/>
      <c r="AS98" s="1381"/>
      <c r="AT98" s="150" t="s">
        <v>88</v>
      </c>
      <c r="AV98" s="1322">
        <v>1599.95</v>
      </c>
      <c r="AW98" s="1322">
        <v>20</v>
      </c>
    </row>
    <row r="99" spans="1:51" s="1322" customFormat="1" ht="18.75" customHeight="1">
      <c r="A99" s="150" t="s">
        <v>107</v>
      </c>
      <c r="B99" s="1258"/>
      <c r="C99" s="344"/>
      <c r="D99" s="1383"/>
      <c r="E99" s="354"/>
      <c r="F99" s="1317"/>
      <c r="G99" s="1318"/>
      <c r="H99" s="1296"/>
      <c r="I99" s="1384"/>
      <c r="J99" s="206"/>
      <c r="K99" s="206"/>
      <c r="L99" s="1385"/>
      <c r="M99" s="391"/>
      <c r="N99" s="1377"/>
      <c r="O99" s="391"/>
      <c r="P99" s="1378"/>
      <c r="Q99" s="1379"/>
      <c r="R99" s="1260"/>
      <c r="U99" s="410" t="s">
        <v>107</v>
      </c>
      <c r="V99" s="1369">
        <v>1807.771</v>
      </c>
      <c r="W99" s="611">
        <v>0.74444677022522421</v>
      </c>
      <c r="X99" s="611">
        <v>22256.531999999999</v>
      </c>
      <c r="Y99" s="611">
        <v>0.63590091428571427</v>
      </c>
      <c r="Z99" s="1317"/>
      <c r="AA99" s="1323"/>
      <c r="AB99" s="1317">
        <v>0</v>
      </c>
      <c r="AC99" s="1323"/>
      <c r="AD99" s="780"/>
      <c r="AE99" s="780"/>
      <c r="AF99" s="1317"/>
      <c r="AG99" s="1317"/>
      <c r="AH99" s="1317"/>
      <c r="AI99" s="1317"/>
      <c r="AJ99" s="1317"/>
      <c r="AK99" s="1317"/>
      <c r="AL99" s="1324"/>
      <c r="AM99" s="1387">
        <v>35000</v>
      </c>
      <c r="AN99" s="1382"/>
      <c r="AO99" s="1382"/>
      <c r="AP99" s="1382"/>
      <c r="AQ99" s="1382"/>
      <c r="AR99" s="1382"/>
      <c r="AS99" s="1381"/>
      <c r="AT99" s="1328" t="s">
        <v>107</v>
      </c>
      <c r="AV99" s="1322">
        <v>5170.8076999999994</v>
      </c>
      <c r="AW99" s="1322">
        <v>0</v>
      </c>
    </row>
    <row r="100" spans="1:51" s="1322" customFormat="1" ht="18.75" customHeight="1">
      <c r="A100" s="150" t="s">
        <v>283</v>
      </c>
      <c r="B100" s="1258"/>
      <c r="C100" s="344"/>
      <c r="D100" s="1383"/>
      <c r="E100" s="354"/>
      <c r="F100" s="1317"/>
      <c r="G100" s="1318"/>
      <c r="H100" s="1296"/>
      <c r="I100" s="1384"/>
      <c r="J100" s="206"/>
      <c r="K100" s="206"/>
      <c r="L100" s="1385"/>
      <c r="M100" s="391"/>
      <c r="N100" s="1377"/>
      <c r="O100" s="391"/>
      <c r="P100" s="1378"/>
      <c r="Q100" s="1379"/>
      <c r="R100" s="1260"/>
      <c r="U100" s="410" t="s">
        <v>283</v>
      </c>
      <c r="V100" s="1369">
        <v>4244.3027000000002</v>
      </c>
      <c r="W100" s="611">
        <v>0.85219175758038179</v>
      </c>
      <c r="X100" s="1369">
        <v>26035.944599999999</v>
      </c>
      <c r="Y100" s="611">
        <v>0.86786481999999998</v>
      </c>
      <c r="Z100" s="1317"/>
      <c r="AA100" s="1323"/>
      <c r="AB100" s="1317"/>
      <c r="AC100" s="1323"/>
      <c r="AD100" s="780"/>
      <c r="AE100" s="780"/>
      <c r="AF100" s="1317"/>
      <c r="AG100" s="1317"/>
      <c r="AH100" s="1317"/>
      <c r="AI100" s="1317"/>
      <c r="AJ100" s="1317"/>
      <c r="AK100" s="1317"/>
      <c r="AL100" s="1324"/>
      <c r="AM100" s="1387">
        <v>30000</v>
      </c>
      <c r="AN100" s="1382"/>
      <c r="AO100" s="1382"/>
      <c r="AP100" s="1382"/>
      <c r="AQ100" s="1382"/>
      <c r="AR100" s="1382"/>
      <c r="AS100" s="1381"/>
      <c r="AT100" s="1328" t="s">
        <v>283</v>
      </c>
      <c r="AV100" s="1322">
        <v>4799.09</v>
      </c>
    </row>
    <row r="101" spans="1:51" s="1322" customFormat="1" ht="18.75" customHeight="1">
      <c r="A101" s="1328" t="s">
        <v>4</v>
      </c>
      <c r="B101" s="1258"/>
      <c r="C101" s="344"/>
      <c r="D101" s="1383"/>
      <c r="E101" s="354"/>
      <c r="F101" s="1317"/>
      <c r="G101" s="1318"/>
      <c r="H101" s="1296"/>
      <c r="I101" s="1384"/>
      <c r="J101" s="206"/>
      <c r="K101" s="206"/>
      <c r="L101" s="1385"/>
      <c r="M101" s="391"/>
      <c r="N101" s="1377"/>
      <c r="O101" s="391"/>
      <c r="P101" s="1378"/>
      <c r="Q101" s="1379"/>
      <c r="R101" s="1260"/>
      <c r="U101" s="410" t="s">
        <v>4</v>
      </c>
      <c r="V101" s="1369">
        <v>2283.7440000000001</v>
      </c>
      <c r="W101" s="611">
        <v>0.90474545437258136</v>
      </c>
      <c r="X101" s="611">
        <v>16548.589899999999</v>
      </c>
      <c r="Y101" s="611">
        <v>0.82742949499999996</v>
      </c>
      <c r="Z101" s="1317"/>
      <c r="AA101" s="1323"/>
      <c r="AB101" s="1317"/>
      <c r="AC101" s="1323"/>
      <c r="AD101" s="780"/>
      <c r="AE101" s="780"/>
      <c r="AF101" s="1317"/>
      <c r="AG101" s="1317"/>
      <c r="AH101" s="1317"/>
      <c r="AI101" s="1317"/>
      <c r="AJ101" s="1317"/>
      <c r="AK101" s="1317"/>
      <c r="AL101" s="1324"/>
      <c r="AM101" s="1387">
        <v>20000</v>
      </c>
      <c r="AN101" s="1382"/>
      <c r="AO101" s="1382"/>
      <c r="AP101" s="1382"/>
      <c r="AQ101" s="1382"/>
      <c r="AR101" s="1382"/>
      <c r="AS101" s="1381"/>
      <c r="AT101" s="1388" t="s">
        <v>4</v>
      </c>
      <c r="AV101" s="1322">
        <v>4067.011</v>
      </c>
    </row>
    <row r="102" spans="1:51" s="1322" customFormat="1" ht="18.75" customHeight="1">
      <c r="A102" s="1328" t="s">
        <v>3</v>
      </c>
      <c r="B102" s="1258"/>
      <c r="C102" s="344"/>
      <c r="D102" s="1383"/>
      <c r="E102" s="354"/>
      <c r="F102" s="1317"/>
      <c r="G102" s="1318"/>
      <c r="H102" s="1296"/>
      <c r="I102" s="1384"/>
      <c r="J102" s="206"/>
      <c r="K102" s="206"/>
      <c r="L102" s="1389"/>
      <c r="M102" s="391"/>
      <c r="N102" s="1377"/>
      <c r="O102" s="391"/>
      <c r="P102" s="1378"/>
      <c r="Q102" s="1379"/>
      <c r="R102" s="1260"/>
      <c r="U102" s="1088" t="s">
        <v>3</v>
      </c>
      <c r="V102" s="1369">
        <v>1960.5587000000003</v>
      </c>
      <c r="W102" s="1301">
        <v>0.79818501297291711</v>
      </c>
      <c r="X102" s="1301">
        <v>9487.3546999999999</v>
      </c>
      <c r="Y102" s="1301">
        <v>0.94873547000000003</v>
      </c>
      <c r="Z102" s="1348"/>
      <c r="AA102" s="1390"/>
      <c r="AB102" s="1348"/>
      <c r="AC102" s="1390"/>
      <c r="AD102" s="1079"/>
      <c r="AE102" s="1079"/>
      <c r="AF102" s="1348"/>
      <c r="AG102" s="1348"/>
      <c r="AH102" s="1348"/>
      <c r="AI102" s="1348"/>
      <c r="AJ102" s="1348"/>
      <c r="AK102" s="1348"/>
      <c r="AL102" s="1391"/>
      <c r="AM102" s="1392">
        <v>10000</v>
      </c>
      <c r="AN102" s="1382"/>
      <c r="AO102" s="1382"/>
      <c r="AP102" s="1382"/>
      <c r="AQ102" s="1382"/>
      <c r="AR102" s="1382"/>
      <c r="AS102" s="1381"/>
      <c r="AT102" s="1388" t="s">
        <v>3</v>
      </c>
      <c r="AV102" s="1322">
        <v>732.07899999999995</v>
      </c>
    </row>
    <row r="103" spans="1:51" s="275" customFormat="1" ht="18.75" customHeight="1">
      <c r="A103" s="345" t="s">
        <v>96</v>
      </c>
      <c r="B103" s="287"/>
      <c r="C103" s="346"/>
      <c r="D103" s="287"/>
      <c r="E103" s="340"/>
      <c r="F103" s="347"/>
      <c r="G103" s="348"/>
      <c r="H103" s="349"/>
      <c r="I103" s="350"/>
      <c r="J103" s="351"/>
      <c r="K103" s="351"/>
      <c r="L103" s="549"/>
      <c r="M103" s="347"/>
      <c r="N103" s="347"/>
      <c r="O103" s="347"/>
      <c r="P103" s="347"/>
      <c r="Q103" s="287"/>
      <c r="R103" s="1393"/>
      <c r="U103" s="480" t="s">
        <v>96</v>
      </c>
      <c r="V103" s="287">
        <v>10926.506700000002</v>
      </c>
      <c r="W103" s="346">
        <v>0.68462773730311288</v>
      </c>
      <c r="X103" s="287">
        <v>95927.972600000008</v>
      </c>
      <c r="Y103" s="481">
        <v>0.85649975535714296</v>
      </c>
      <c r="Z103" s="287">
        <v>24.1</v>
      </c>
      <c r="AA103" s="482" t="e">
        <v>#DIV/0!</v>
      </c>
      <c r="AB103" s="287">
        <v>206.88</v>
      </c>
      <c r="AC103" s="482">
        <v>0</v>
      </c>
      <c r="AD103" s="287">
        <v>0</v>
      </c>
      <c r="AE103" s="287">
        <v>488.76619000000005</v>
      </c>
      <c r="AF103" s="482">
        <v>0.16854006551724141</v>
      </c>
      <c r="AG103" s="287">
        <v>0</v>
      </c>
      <c r="AH103" s="482" t="e">
        <v>#DIV/0!</v>
      </c>
      <c r="AI103" s="287">
        <v>19716.05</v>
      </c>
      <c r="AJ103" s="482">
        <v>0</v>
      </c>
      <c r="AK103" s="287">
        <v>917.05999999999767</v>
      </c>
      <c r="AL103" s="287">
        <v>152.22</v>
      </c>
      <c r="AM103" s="473">
        <f>AM95+AM99+AM100+AM98</f>
        <v>112000</v>
      </c>
      <c r="AN103" s="352">
        <f t="shared" ref="AN103:AS103" si="3">SUM(AN94:AN99)</f>
        <v>0</v>
      </c>
      <c r="AO103" s="352">
        <f t="shared" si="3"/>
        <v>2900</v>
      </c>
      <c r="AP103" s="352">
        <f t="shared" si="3"/>
        <v>0</v>
      </c>
      <c r="AQ103" s="352">
        <f t="shared" si="3"/>
        <v>0</v>
      </c>
      <c r="AR103" s="352">
        <f t="shared" si="3"/>
        <v>0</v>
      </c>
      <c r="AS103" s="352">
        <f t="shared" si="3"/>
        <v>0</v>
      </c>
      <c r="AT103" s="345" t="s">
        <v>96</v>
      </c>
      <c r="AV103" s="275">
        <v>22358.5717</v>
      </c>
      <c r="AW103" s="275">
        <v>182.78</v>
      </c>
      <c r="AX103" s="275">
        <v>233.36817000000002</v>
      </c>
      <c r="AY103" s="275">
        <v>11717.23</v>
      </c>
    </row>
    <row r="104" spans="1:51" s="298" customFormat="1" ht="19.5" customHeight="1">
      <c r="A104" s="1275" t="s">
        <v>6</v>
      </c>
      <c r="B104" s="367"/>
      <c r="C104" s="1242"/>
      <c r="D104" s="1258"/>
      <c r="E104" s="354"/>
      <c r="F104" s="1394"/>
      <c r="G104" s="1280"/>
      <c r="H104" s="96"/>
      <c r="I104" s="1275"/>
      <c r="J104" s="367"/>
      <c r="K104" s="367"/>
      <c r="L104" s="1366"/>
      <c r="M104" s="1395"/>
      <c r="N104" s="1395"/>
      <c r="O104" s="1395"/>
      <c r="P104" s="1395"/>
      <c r="Q104" s="1396"/>
      <c r="R104" s="1397"/>
      <c r="U104" s="1369" t="s">
        <v>6</v>
      </c>
      <c r="V104" s="1369">
        <v>3157.93</v>
      </c>
      <c r="W104" s="1398">
        <v>0.77883773525342381</v>
      </c>
      <c r="X104" s="1398">
        <v>31026.712</v>
      </c>
      <c r="Y104" s="1398">
        <v>0.96958475</v>
      </c>
      <c r="Z104" s="1369">
        <v>0</v>
      </c>
      <c r="AA104" s="1369"/>
      <c r="AB104" s="1369">
        <v>0</v>
      </c>
      <c r="AC104" s="1369"/>
      <c r="AD104" s="1371"/>
      <c r="AE104" s="1371">
        <v>0</v>
      </c>
      <c r="AF104" s="1369"/>
      <c r="AG104" s="1369"/>
      <c r="AH104" s="1369"/>
      <c r="AI104" s="1369"/>
      <c r="AJ104" s="1369"/>
      <c r="AK104" s="1369"/>
      <c r="AL104" s="1369"/>
      <c r="AM104" s="357">
        <v>32000</v>
      </c>
      <c r="AT104" s="1275" t="s">
        <v>6</v>
      </c>
      <c r="AV104" s="298">
        <v>8613.652</v>
      </c>
      <c r="AW104" s="298">
        <v>0</v>
      </c>
      <c r="AX104" s="298">
        <v>0</v>
      </c>
    </row>
    <row r="105" spans="1:51" s="298" customFormat="1" ht="19.5" hidden="1" customHeight="1">
      <c r="A105" s="191" t="s">
        <v>4</v>
      </c>
      <c r="B105" s="353"/>
      <c r="C105" s="344"/>
      <c r="D105" s="353"/>
      <c r="E105" s="354"/>
      <c r="F105" s="343"/>
      <c r="G105" s="355"/>
      <c r="H105" s="96"/>
      <c r="I105" s="343"/>
      <c r="J105" s="353"/>
      <c r="K105" s="353"/>
      <c r="L105" s="356"/>
      <c r="M105" s="388"/>
      <c r="N105" s="388"/>
      <c r="O105" s="388"/>
      <c r="P105" s="388"/>
      <c r="Q105" s="227"/>
      <c r="R105" s="1399"/>
      <c r="U105" s="388" t="s">
        <v>4</v>
      </c>
      <c r="V105" s="408">
        <v>3157.93</v>
      </c>
      <c r="W105" s="408">
        <v>0.64560069999550229</v>
      </c>
      <c r="X105" s="408">
        <v>31026.712</v>
      </c>
      <c r="Y105" s="408" t="e">
        <v>#DIV/0!</v>
      </c>
      <c r="Z105" s="388"/>
      <c r="AA105" s="388"/>
      <c r="AB105" s="388"/>
      <c r="AC105" s="388"/>
      <c r="AD105" s="147"/>
      <c r="AE105" s="147"/>
      <c r="AF105" s="388"/>
      <c r="AG105" s="388"/>
      <c r="AH105" s="388"/>
      <c r="AI105" s="388"/>
      <c r="AJ105" s="388"/>
      <c r="AK105" s="388"/>
      <c r="AL105" s="388"/>
      <c r="AM105" s="357"/>
      <c r="AT105" s="191" t="s">
        <v>4</v>
      </c>
      <c r="AV105" s="298">
        <v>8613.652</v>
      </c>
    </row>
    <row r="106" spans="1:51" s="275" customFormat="1" ht="19.5" customHeight="1">
      <c r="A106" s="1400" t="s">
        <v>154</v>
      </c>
      <c r="B106" s="1401"/>
      <c r="C106" s="344"/>
      <c r="D106" s="1402"/>
      <c r="E106" s="1295"/>
      <c r="F106" s="1363"/>
      <c r="G106" s="1362"/>
      <c r="H106" s="1403"/>
      <c r="I106" s="1404"/>
      <c r="J106" s="1402"/>
      <c r="K106" s="1402"/>
      <c r="L106" s="1405"/>
      <c r="M106" s="1321"/>
      <c r="N106" s="546"/>
      <c r="O106" s="1319"/>
      <c r="P106" s="546"/>
      <c r="Q106" s="1406"/>
      <c r="R106" s="1407"/>
      <c r="U106" s="1408" t="s">
        <v>154</v>
      </c>
      <c r="V106" s="1409">
        <v>0</v>
      </c>
      <c r="W106" s="1409"/>
      <c r="X106" s="1409"/>
      <c r="Y106" s="1409">
        <v>0</v>
      </c>
      <c r="Z106" s="1363"/>
      <c r="AA106" s="1363"/>
      <c r="AB106" s="1363"/>
      <c r="AC106" s="1363"/>
      <c r="AD106" s="1403"/>
      <c r="AE106" s="1403"/>
      <c r="AF106" s="1363"/>
      <c r="AG106" s="1369">
        <v>5990.3</v>
      </c>
      <c r="AH106" s="1363">
        <v>0.74916582874351545</v>
      </c>
      <c r="AI106" s="1369">
        <v>48177.54</v>
      </c>
      <c r="AJ106" s="1363">
        <v>0.41893513043478264</v>
      </c>
      <c r="AK106" s="1363"/>
      <c r="AL106" s="1335"/>
      <c r="AM106" s="1410"/>
      <c r="AN106" s="1410"/>
      <c r="AO106" s="1410"/>
      <c r="AP106" s="1410"/>
      <c r="AQ106" s="1410"/>
      <c r="AR106" s="1410">
        <v>115000</v>
      </c>
      <c r="AS106" s="1410"/>
      <c r="AT106" s="1400" t="s">
        <v>154</v>
      </c>
      <c r="AY106" s="275">
        <v>16171.5</v>
      </c>
    </row>
    <row r="107" spans="1:51" s="275" customFormat="1" ht="19.5" customHeight="1">
      <c r="A107" s="191" t="s">
        <v>3</v>
      </c>
      <c r="B107" s="1401"/>
      <c r="C107" s="344"/>
      <c r="D107" s="1402"/>
      <c r="E107" s="1295"/>
      <c r="F107" s="1363"/>
      <c r="G107" s="1362"/>
      <c r="H107" s="1403"/>
      <c r="I107" s="1404"/>
      <c r="J107" s="1402"/>
      <c r="K107" s="1402"/>
      <c r="L107" s="1405"/>
      <c r="M107" s="1321"/>
      <c r="N107" s="546"/>
      <c r="O107" s="1319"/>
      <c r="P107" s="546"/>
      <c r="Q107" s="1406"/>
      <c r="R107" s="1407"/>
      <c r="U107" s="1408" t="s">
        <v>3</v>
      </c>
      <c r="V107" s="1409"/>
      <c r="W107" s="1409"/>
      <c r="X107" s="1409"/>
      <c r="Y107" s="1409"/>
      <c r="Z107" s="1363"/>
      <c r="AA107" s="1363"/>
      <c r="AB107" s="1363"/>
      <c r="AC107" s="1363"/>
      <c r="AD107" s="1403"/>
      <c r="AE107" s="1403"/>
      <c r="AF107" s="1363"/>
      <c r="AG107" s="1369">
        <v>0</v>
      </c>
      <c r="AH107" s="1363">
        <v>0</v>
      </c>
      <c r="AI107" s="1363">
        <v>17917.93</v>
      </c>
      <c r="AJ107" s="1363">
        <v>0.44794824999999999</v>
      </c>
      <c r="AK107" s="1363"/>
      <c r="AL107" s="1335"/>
      <c r="AM107" s="1410"/>
      <c r="AN107" s="1410"/>
      <c r="AO107" s="1410"/>
      <c r="AP107" s="1410"/>
      <c r="AQ107" s="1410"/>
      <c r="AR107" s="1410">
        <v>40000</v>
      </c>
      <c r="AS107" s="1410"/>
      <c r="AT107" s="191" t="s">
        <v>3</v>
      </c>
      <c r="AY107" s="275">
        <v>6542.3499999999995</v>
      </c>
    </row>
    <row r="108" spans="1:51" s="275" customFormat="1" ht="19.5" customHeight="1">
      <c r="A108" s="191" t="s">
        <v>4</v>
      </c>
      <c r="B108" s="1401"/>
      <c r="C108" s="344"/>
      <c r="D108" s="1402"/>
      <c r="E108" s="1295"/>
      <c r="F108" s="1363"/>
      <c r="G108" s="1362"/>
      <c r="H108" s="1403"/>
      <c r="I108" s="1404"/>
      <c r="J108" s="1402"/>
      <c r="K108" s="1402"/>
      <c r="L108" s="1405"/>
      <c r="M108" s="1321"/>
      <c r="N108" s="546"/>
      <c r="O108" s="1319"/>
      <c r="P108" s="546"/>
      <c r="Q108" s="1406"/>
      <c r="R108" s="1407"/>
      <c r="U108" s="1408" t="s">
        <v>4</v>
      </c>
      <c r="V108" s="1409"/>
      <c r="W108" s="1409"/>
      <c r="X108" s="1409"/>
      <c r="Y108" s="1409"/>
      <c r="Z108" s="1363"/>
      <c r="AA108" s="1363"/>
      <c r="AB108" s="1363"/>
      <c r="AC108" s="1363"/>
      <c r="AD108" s="1403"/>
      <c r="AE108" s="1403"/>
      <c r="AF108" s="1363"/>
      <c r="AG108" s="1369">
        <v>5990.3</v>
      </c>
      <c r="AH108" s="1363">
        <v>0.78417742729376771</v>
      </c>
      <c r="AI108" s="1363">
        <v>30259.609999999997</v>
      </c>
      <c r="AJ108" s="1363">
        <v>0.4034614666666666</v>
      </c>
      <c r="AK108" s="1363"/>
      <c r="AL108" s="1335"/>
      <c r="AM108" s="1410"/>
      <c r="AN108" s="1410"/>
      <c r="AO108" s="1410"/>
      <c r="AP108" s="1410"/>
      <c r="AQ108" s="1410"/>
      <c r="AR108" s="1410">
        <v>75000</v>
      </c>
      <c r="AS108" s="1410"/>
      <c r="AT108" s="191" t="s">
        <v>4</v>
      </c>
      <c r="AY108" s="275">
        <v>9629.15</v>
      </c>
    </row>
    <row r="109" spans="1:51" s="275" customFormat="1" ht="19.5" customHeight="1">
      <c r="A109" s="166" t="s">
        <v>186</v>
      </c>
      <c r="B109" s="1316"/>
      <c r="C109" s="344"/>
      <c r="D109" s="1258"/>
      <c r="E109" s="354"/>
      <c r="F109" s="1363"/>
      <c r="G109" s="1362"/>
      <c r="H109" s="1403"/>
      <c r="I109" s="1404"/>
      <c r="J109" s="1402"/>
      <c r="K109" s="1402"/>
      <c r="L109" s="1405"/>
      <c r="M109" s="1363"/>
      <c r="N109" s="1363"/>
      <c r="O109" s="1363"/>
      <c r="P109" s="1363"/>
      <c r="Q109" s="1406"/>
      <c r="R109" s="1407"/>
      <c r="U109" s="1408" t="s">
        <v>186</v>
      </c>
      <c r="V109" s="1371">
        <v>1484.74</v>
      </c>
      <c r="W109" s="1409">
        <v>0.89628985717217813</v>
      </c>
      <c r="X109" s="1403">
        <v>10986.996999999999</v>
      </c>
      <c r="Y109" s="1409">
        <v>0.43947987999999999</v>
      </c>
      <c r="Z109" s="1363"/>
      <c r="AA109" s="1363"/>
      <c r="AB109" s="1363"/>
      <c r="AC109" s="1363"/>
      <c r="AD109" s="1403"/>
      <c r="AE109" s="1403"/>
      <c r="AF109" s="1363"/>
      <c r="AG109" s="1363"/>
      <c r="AH109" s="1363"/>
      <c r="AI109" s="1363"/>
      <c r="AJ109" s="1363"/>
      <c r="AK109" s="1363"/>
      <c r="AL109" s="1335"/>
      <c r="AM109" s="1411">
        <v>25000</v>
      </c>
      <c r="AN109" s="1410"/>
      <c r="AO109" s="1410"/>
      <c r="AP109" s="1410"/>
      <c r="AQ109" s="1410"/>
      <c r="AR109" s="1410"/>
      <c r="AS109" s="1410"/>
      <c r="AT109" s="166" t="s">
        <v>186</v>
      </c>
      <c r="AV109" s="275">
        <v>2254.3269999999998</v>
      </c>
    </row>
    <row r="110" spans="1:51" s="298" customFormat="1" ht="19.5" customHeight="1">
      <c r="A110" s="343" t="s">
        <v>9</v>
      </c>
      <c r="B110" s="1290"/>
      <c r="C110" s="344"/>
      <c r="D110" s="353"/>
      <c r="E110" s="710"/>
      <c r="F110" s="1412"/>
      <c r="G110" s="355"/>
      <c r="H110" s="96"/>
      <c r="I110" s="343"/>
      <c r="J110" s="353"/>
      <c r="K110" s="353"/>
      <c r="L110" s="356"/>
      <c r="M110" s="408"/>
      <c r="N110" s="408"/>
      <c r="O110" s="408"/>
      <c r="P110" s="408"/>
      <c r="Q110" s="1413"/>
      <c r="R110" s="1414"/>
      <c r="U110" s="388" t="s">
        <v>9</v>
      </c>
      <c r="V110" s="408">
        <v>0</v>
      </c>
      <c r="W110" s="408"/>
      <c r="X110" s="408"/>
      <c r="Y110" s="408">
        <v>0</v>
      </c>
      <c r="Z110" s="388">
        <v>0</v>
      </c>
      <c r="AA110" s="388"/>
      <c r="AB110" s="388">
        <v>0</v>
      </c>
      <c r="AC110" s="388"/>
      <c r="AD110" s="147">
        <v>0</v>
      </c>
      <c r="AE110" s="147">
        <v>0</v>
      </c>
      <c r="AF110" s="388">
        <v>0</v>
      </c>
      <c r="AG110" s="388">
        <v>0</v>
      </c>
      <c r="AH110" s="388">
        <v>0</v>
      </c>
      <c r="AI110" s="388">
        <v>0</v>
      </c>
      <c r="AJ110" s="388">
        <v>0</v>
      </c>
      <c r="AK110" s="388">
        <v>283.63</v>
      </c>
      <c r="AL110" s="388">
        <v>0</v>
      </c>
      <c r="AM110" s="357"/>
      <c r="AT110" s="343" t="s">
        <v>9</v>
      </c>
      <c r="AW110" s="298">
        <v>0</v>
      </c>
      <c r="AX110" s="298">
        <v>0</v>
      </c>
      <c r="AY110" s="298">
        <v>0</v>
      </c>
    </row>
    <row r="111" spans="1:51" s="298" customFormat="1" ht="19.5" customHeight="1">
      <c r="A111" s="343" t="s">
        <v>202</v>
      </c>
      <c r="B111" s="353"/>
      <c r="C111" s="344"/>
      <c r="D111" s="1316"/>
      <c r="E111" s="354"/>
      <c r="F111" s="1412"/>
      <c r="G111" s="355"/>
      <c r="H111" s="96"/>
      <c r="I111" s="343"/>
      <c r="J111" s="353"/>
      <c r="K111" s="353"/>
      <c r="L111" s="356"/>
      <c r="M111" s="408"/>
      <c r="N111" s="408"/>
      <c r="O111" s="408"/>
      <c r="P111" s="408"/>
      <c r="Q111" s="227"/>
      <c r="R111" s="1399"/>
      <c r="U111" s="388" t="s">
        <v>202</v>
      </c>
      <c r="V111" s="1369">
        <v>0</v>
      </c>
      <c r="W111" s="408" t="e">
        <v>#DIV/0!</v>
      </c>
      <c r="X111" s="408">
        <v>196</v>
      </c>
      <c r="Y111" s="408">
        <v>1.6333333333333332E-2</v>
      </c>
      <c r="Z111" s="388">
        <v>0</v>
      </c>
      <c r="AA111" s="388"/>
      <c r="AB111" s="388">
        <v>0</v>
      </c>
      <c r="AC111" s="388"/>
      <c r="AD111" s="147">
        <v>0</v>
      </c>
      <c r="AE111" s="147">
        <v>0</v>
      </c>
      <c r="AF111" s="388">
        <v>0</v>
      </c>
      <c r="AG111" s="388">
        <v>0</v>
      </c>
      <c r="AH111" s="388">
        <v>0</v>
      </c>
      <c r="AI111" s="388">
        <v>0</v>
      </c>
      <c r="AJ111" s="388">
        <v>0</v>
      </c>
      <c r="AK111" s="388">
        <v>0</v>
      </c>
      <c r="AL111" s="388"/>
      <c r="AM111" s="357">
        <v>12000</v>
      </c>
      <c r="AT111" s="343" t="s">
        <v>202</v>
      </c>
      <c r="AV111" s="298">
        <v>176</v>
      </c>
      <c r="AW111" s="298">
        <v>0</v>
      </c>
      <c r="AX111" s="298">
        <v>0</v>
      </c>
      <c r="AY111" s="298">
        <v>0</v>
      </c>
    </row>
    <row r="112" spans="1:51" s="298" customFormat="1" ht="19.5" customHeight="1">
      <c r="A112" s="343" t="s">
        <v>150</v>
      </c>
      <c r="B112" s="353"/>
      <c r="C112" s="344"/>
      <c r="D112" s="353"/>
      <c r="E112" s="710"/>
      <c r="F112" s="1412"/>
      <c r="G112" s="355"/>
      <c r="H112" s="96"/>
      <c r="I112" s="343"/>
      <c r="J112" s="353"/>
      <c r="K112" s="353"/>
      <c r="L112" s="356"/>
      <c r="M112" s="408"/>
      <c r="N112" s="408"/>
      <c r="O112" s="408"/>
      <c r="P112" s="408"/>
      <c r="Q112" s="227"/>
      <c r="R112" s="1399"/>
      <c r="U112" s="388" t="s">
        <v>150</v>
      </c>
      <c r="V112" s="1371">
        <v>5545.853000000001</v>
      </c>
      <c r="W112" s="408">
        <v>0.57103734267226214</v>
      </c>
      <c r="X112" s="1371">
        <v>50103.821000000004</v>
      </c>
      <c r="Y112" s="408">
        <v>0.87811642000000012</v>
      </c>
      <c r="Z112" s="388">
        <v>0</v>
      </c>
      <c r="AA112" s="388"/>
      <c r="AB112" s="388">
        <v>0</v>
      </c>
      <c r="AC112" s="388"/>
      <c r="AD112" s="147">
        <v>0</v>
      </c>
      <c r="AE112" s="147">
        <v>0</v>
      </c>
      <c r="AF112" s="388">
        <v>0</v>
      </c>
      <c r="AG112" s="388">
        <v>0</v>
      </c>
      <c r="AH112" s="388">
        <v>0</v>
      </c>
      <c r="AI112" s="388">
        <v>0</v>
      </c>
      <c r="AJ112" s="388">
        <v>0</v>
      </c>
      <c r="AK112" s="388">
        <v>0</v>
      </c>
      <c r="AL112" s="388"/>
      <c r="AM112" s="357">
        <v>50000</v>
      </c>
      <c r="AT112" s="343" t="s">
        <v>150</v>
      </c>
      <c r="AV112" s="298">
        <v>17436.212</v>
      </c>
      <c r="AW112" s="298">
        <v>0</v>
      </c>
      <c r="AX112" s="298">
        <v>0</v>
      </c>
      <c r="AY112" s="298">
        <v>0</v>
      </c>
    </row>
    <row r="113" spans="1:51" s="298" customFormat="1" ht="19.5" customHeight="1">
      <c r="A113" s="200" t="s">
        <v>3</v>
      </c>
      <c r="B113" s="353"/>
      <c r="C113" s="344"/>
      <c r="D113" s="353"/>
      <c r="E113" s="710"/>
      <c r="F113" s="1412"/>
      <c r="G113" s="355"/>
      <c r="H113" s="96"/>
      <c r="I113" s="343"/>
      <c r="J113" s="353"/>
      <c r="K113" s="353"/>
      <c r="L113" s="356"/>
      <c r="M113" s="388"/>
      <c r="N113" s="388"/>
      <c r="O113" s="388"/>
      <c r="P113" s="388"/>
      <c r="Q113" s="227"/>
      <c r="R113" s="1399"/>
      <c r="U113" s="388" t="s">
        <v>3</v>
      </c>
      <c r="V113" s="1371">
        <v>4213.4330000000009</v>
      </c>
      <c r="W113" s="408">
        <v>0.54669357684842079</v>
      </c>
      <c r="X113" s="408">
        <v>36926.629000000001</v>
      </c>
      <c r="Y113" s="408">
        <v>0.87796082857142854</v>
      </c>
      <c r="Z113" s="388"/>
      <c r="AA113" s="388"/>
      <c r="AB113" s="388"/>
      <c r="AC113" s="388"/>
      <c r="AD113" s="147"/>
      <c r="AE113" s="147"/>
      <c r="AF113" s="388"/>
      <c r="AG113" s="388"/>
      <c r="AH113" s="388"/>
      <c r="AI113" s="388"/>
      <c r="AJ113" s="388"/>
      <c r="AK113" s="388"/>
      <c r="AL113" s="388"/>
      <c r="AM113" s="357">
        <v>35000</v>
      </c>
      <c r="AT113" s="200" t="s">
        <v>3</v>
      </c>
      <c r="AV113" s="298">
        <v>14626.011</v>
      </c>
    </row>
    <row r="114" spans="1:51" s="298" customFormat="1" ht="19.5" customHeight="1">
      <c r="A114" s="200" t="s">
        <v>4</v>
      </c>
      <c r="B114" s="353"/>
      <c r="C114" s="344"/>
      <c r="D114" s="353"/>
      <c r="E114" s="710"/>
      <c r="F114" s="1412"/>
      <c r="G114" s="355"/>
      <c r="H114" s="96"/>
      <c r="I114" s="343"/>
      <c r="J114" s="353"/>
      <c r="K114" s="353"/>
      <c r="L114" s="356"/>
      <c r="M114" s="388"/>
      <c r="N114" s="388"/>
      <c r="O114" s="388"/>
      <c r="P114" s="388"/>
      <c r="Q114" s="227"/>
      <c r="R114" s="1399"/>
      <c r="U114" s="388" t="s">
        <v>4</v>
      </c>
      <c r="V114" s="1371">
        <v>1332.4199999999998</v>
      </c>
      <c r="W114" s="408">
        <v>0.66462420664294986</v>
      </c>
      <c r="X114" s="408">
        <v>13177.192000000001</v>
      </c>
      <c r="Y114" s="408">
        <v>0.87847946666666676</v>
      </c>
      <c r="Z114" s="388"/>
      <c r="AA114" s="388"/>
      <c r="AB114" s="388"/>
      <c r="AC114" s="388"/>
      <c r="AD114" s="147"/>
      <c r="AE114" s="147"/>
      <c r="AF114" s="388"/>
      <c r="AG114" s="388"/>
      <c r="AH114" s="388"/>
      <c r="AI114" s="388"/>
      <c r="AJ114" s="388"/>
      <c r="AK114" s="388"/>
      <c r="AL114" s="388"/>
      <c r="AM114" s="357">
        <v>15000</v>
      </c>
      <c r="AT114" s="200" t="s">
        <v>4</v>
      </c>
      <c r="AV114" s="298">
        <v>2810.201</v>
      </c>
    </row>
    <row r="115" spans="1:51" s="275" customFormat="1" ht="19.5" customHeight="1">
      <c r="A115" s="150" t="s">
        <v>160</v>
      </c>
      <c r="B115" s="1258"/>
      <c r="C115" s="344"/>
      <c r="D115" s="1258"/>
      <c r="E115" s="1295"/>
      <c r="F115" s="779"/>
      <c r="G115" s="1318"/>
      <c r="H115" s="1296"/>
      <c r="I115" s="1317"/>
      <c r="J115" s="1402"/>
      <c r="K115" s="1402"/>
      <c r="L115" s="1405"/>
      <c r="M115" s="1409"/>
      <c r="N115" s="1409"/>
      <c r="O115" s="1409"/>
      <c r="P115" s="1409"/>
      <c r="Q115" s="1406"/>
      <c r="R115" s="1407"/>
      <c r="U115" s="410" t="s">
        <v>160</v>
      </c>
      <c r="V115" s="1369">
        <v>2612.2330000000002</v>
      </c>
      <c r="W115" s="611">
        <v>1.5655594457982382</v>
      </c>
      <c r="X115" s="1369">
        <v>14680.881999999998</v>
      </c>
      <c r="Y115" s="611">
        <v>0.73404409999999987</v>
      </c>
      <c r="Z115" s="1317">
        <v>0</v>
      </c>
      <c r="AA115" s="452"/>
      <c r="AB115" s="1317">
        <v>0</v>
      </c>
      <c r="AC115" s="1323"/>
      <c r="AD115" s="1403">
        <v>0</v>
      </c>
      <c r="AE115" s="1403">
        <v>0</v>
      </c>
      <c r="AF115" s="1317">
        <v>0</v>
      </c>
      <c r="AG115" s="391">
        <v>0</v>
      </c>
      <c r="AH115" s="1317">
        <v>0</v>
      </c>
      <c r="AI115" s="391">
        <v>0</v>
      </c>
      <c r="AJ115" s="1317">
        <v>0</v>
      </c>
      <c r="AK115" s="391">
        <v>0</v>
      </c>
      <c r="AL115" s="1344"/>
      <c r="AM115" s="1411">
        <v>20000</v>
      </c>
      <c r="AN115" s="1410"/>
      <c r="AO115" s="1410"/>
      <c r="AP115" s="1410"/>
      <c r="AQ115" s="1410"/>
      <c r="AR115" s="1410"/>
      <c r="AS115" s="1410"/>
      <c r="AT115" s="150" t="s">
        <v>160</v>
      </c>
      <c r="AV115" s="275">
        <v>2416.9859999999999</v>
      </c>
      <c r="AW115" s="275">
        <v>0</v>
      </c>
      <c r="AX115" s="275">
        <v>0</v>
      </c>
      <c r="AY115" s="275">
        <v>0</v>
      </c>
    </row>
    <row r="116" spans="1:51" s="275" customFormat="1" ht="19.5" customHeight="1">
      <c r="A116" s="200" t="s">
        <v>3</v>
      </c>
      <c r="B116" s="1258"/>
      <c r="C116" s="344"/>
      <c r="D116" s="1258"/>
      <c r="E116" s="1295"/>
      <c r="F116" s="779"/>
      <c r="G116" s="1318"/>
      <c r="H116" s="1296"/>
      <c r="I116" s="1317"/>
      <c r="J116" s="1402"/>
      <c r="K116" s="1402"/>
      <c r="L116" s="1405"/>
      <c r="M116" s="1409"/>
      <c r="N116" s="1409"/>
      <c r="O116" s="1409"/>
      <c r="P116" s="1409"/>
      <c r="Q116" s="1406"/>
      <c r="R116" s="1407"/>
      <c r="U116" s="410" t="s">
        <v>3</v>
      </c>
      <c r="V116" s="1369">
        <v>2302.7220000000002</v>
      </c>
      <c r="W116" s="611">
        <v>1.9510988647859973</v>
      </c>
      <c r="X116" s="611">
        <v>8168.6279999999988</v>
      </c>
      <c r="Y116" s="611">
        <v>1.6337255999999998</v>
      </c>
      <c r="Z116" s="1317">
        <v>0</v>
      </c>
      <c r="AA116" s="452"/>
      <c r="AB116" s="1317">
        <v>0</v>
      </c>
      <c r="AC116" s="1323"/>
      <c r="AD116" s="1403">
        <v>0</v>
      </c>
      <c r="AE116" s="1403">
        <v>0</v>
      </c>
      <c r="AF116" s="1317">
        <v>0</v>
      </c>
      <c r="AG116" s="391">
        <v>0</v>
      </c>
      <c r="AH116" s="1317">
        <v>0</v>
      </c>
      <c r="AI116" s="391">
        <v>0</v>
      </c>
      <c r="AJ116" s="1317">
        <v>0</v>
      </c>
      <c r="AK116" s="391">
        <v>0</v>
      </c>
      <c r="AL116" s="1344"/>
      <c r="AM116" s="357">
        <v>5000</v>
      </c>
      <c r="AN116" s="1410"/>
      <c r="AO116" s="1410"/>
      <c r="AP116" s="1410"/>
      <c r="AQ116" s="1410"/>
      <c r="AR116" s="1410"/>
      <c r="AS116" s="1410"/>
      <c r="AT116" s="200" t="s">
        <v>3</v>
      </c>
      <c r="AV116" s="275">
        <v>613.18399999999997</v>
      </c>
      <c r="AW116" s="275">
        <v>0</v>
      </c>
      <c r="AX116" s="275">
        <v>0</v>
      </c>
      <c r="AY116" s="275">
        <v>0</v>
      </c>
    </row>
    <row r="117" spans="1:51" s="275" customFormat="1" ht="19.5" customHeight="1">
      <c r="A117" s="200" t="s">
        <v>4</v>
      </c>
      <c r="B117" s="1258"/>
      <c r="C117" s="344"/>
      <c r="D117" s="1258"/>
      <c r="E117" s="1295"/>
      <c r="F117" s="779"/>
      <c r="G117" s="1318"/>
      <c r="H117" s="1296"/>
      <c r="I117" s="1317"/>
      <c r="J117" s="1402"/>
      <c r="K117" s="1402"/>
      <c r="L117" s="1405"/>
      <c r="M117" s="1409"/>
      <c r="N117" s="1409"/>
      <c r="O117" s="1409"/>
      <c r="P117" s="1409"/>
      <c r="Q117" s="1406"/>
      <c r="R117" s="1407"/>
      <c r="U117" s="410" t="s">
        <v>4</v>
      </c>
      <c r="V117" s="1369">
        <v>309.51100000000002</v>
      </c>
      <c r="W117" s="611">
        <v>0.63379707746998026</v>
      </c>
      <c r="X117" s="611">
        <v>6512.2539999999999</v>
      </c>
      <c r="Y117" s="611">
        <v>0.43415026666666667</v>
      </c>
      <c r="Z117" s="1317">
        <v>0</v>
      </c>
      <c r="AA117" s="452"/>
      <c r="AB117" s="1317">
        <v>0</v>
      </c>
      <c r="AC117" s="1323"/>
      <c r="AD117" s="1403">
        <v>0</v>
      </c>
      <c r="AE117" s="1403">
        <v>0</v>
      </c>
      <c r="AF117" s="1317">
        <v>0</v>
      </c>
      <c r="AG117" s="391">
        <v>0</v>
      </c>
      <c r="AH117" s="1317">
        <v>0</v>
      </c>
      <c r="AI117" s="391">
        <v>0</v>
      </c>
      <c r="AJ117" s="1317">
        <v>0</v>
      </c>
      <c r="AK117" s="391">
        <v>0</v>
      </c>
      <c r="AL117" s="1344"/>
      <c r="AM117" s="357">
        <v>15000</v>
      </c>
      <c r="AN117" s="1410"/>
      <c r="AO117" s="1410"/>
      <c r="AP117" s="1410"/>
      <c r="AQ117" s="1410"/>
      <c r="AR117" s="1410"/>
      <c r="AS117" s="1410"/>
      <c r="AT117" s="200" t="s">
        <v>4</v>
      </c>
      <c r="AV117" s="275">
        <v>1803.8019999999999</v>
      </c>
      <c r="AW117" s="275">
        <v>0</v>
      </c>
      <c r="AX117" s="275">
        <v>0</v>
      </c>
      <c r="AY117" s="275">
        <v>0</v>
      </c>
    </row>
    <row r="118" spans="1:51" s="298" customFormat="1" ht="18.75" customHeight="1">
      <c r="A118" s="343" t="s">
        <v>152</v>
      </c>
      <c r="B118" s="356"/>
      <c r="C118" s="344"/>
      <c r="D118" s="1258"/>
      <c r="E118" s="710"/>
      <c r="F118" s="96"/>
      <c r="G118" s="355"/>
      <c r="H118" s="96"/>
      <c r="I118" s="343"/>
      <c r="J118" s="353"/>
      <c r="K118" s="353"/>
      <c r="L118" s="356"/>
      <c r="M118" s="408"/>
      <c r="N118" s="408"/>
      <c r="O118" s="408"/>
      <c r="P118" s="408"/>
      <c r="Q118" s="227"/>
      <c r="R118" s="1399"/>
      <c r="U118" s="388" t="s">
        <v>152</v>
      </c>
      <c r="V118" s="1369">
        <v>2465</v>
      </c>
      <c r="W118" s="408">
        <v>0.79516129032258065</v>
      </c>
      <c r="X118" s="1369">
        <v>26637</v>
      </c>
      <c r="Y118" s="408">
        <v>0.66592499999999999</v>
      </c>
      <c r="Z118" s="388"/>
      <c r="AA118" s="388"/>
      <c r="AB118" s="388">
        <v>0</v>
      </c>
      <c r="AC118" s="388" t="s">
        <v>193</v>
      </c>
      <c r="AD118" s="147">
        <v>0</v>
      </c>
      <c r="AE118" s="147">
        <v>0</v>
      </c>
      <c r="AF118" s="388">
        <v>0</v>
      </c>
      <c r="AG118" s="388">
        <v>0</v>
      </c>
      <c r="AH118" s="388">
        <v>0</v>
      </c>
      <c r="AI118" s="388">
        <v>0</v>
      </c>
      <c r="AJ118" s="388">
        <v>0</v>
      </c>
      <c r="AK118" s="388">
        <v>0</v>
      </c>
      <c r="AL118" s="388"/>
      <c r="AM118" s="1415">
        <v>40000</v>
      </c>
      <c r="AT118" s="343" t="s">
        <v>152</v>
      </c>
      <c r="AV118" s="298">
        <v>7866.6230000000005</v>
      </c>
      <c r="AW118" s="298">
        <v>0</v>
      </c>
      <c r="AX118" s="298">
        <v>0</v>
      </c>
      <c r="AY118" s="298">
        <v>0</v>
      </c>
    </row>
    <row r="119" spans="1:51" s="742" customFormat="1" ht="18.75" customHeight="1">
      <c r="A119" s="200" t="s">
        <v>3</v>
      </c>
      <c r="B119" s="1416"/>
      <c r="C119" s="1417"/>
      <c r="D119" s="1258"/>
      <c r="E119" s="710"/>
      <c r="F119" s="118"/>
      <c r="G119" s="1418"/>
      <c r="H119" s="118"/>
      <c r="I119" s="1419"/>
      <c r="J119" s="1420"/>
      <c r="K119" s="1420"/>
      <c r="L119" s="1416"/>
      <c r="M119" s="1048"/>
      <c r="N119" s="1048"/>
      <c r="O119" s="1048"/>
      <c r="P119" s="1048"/>
      <c r="Q119" s="227"/>
      <c r="R119" s="1399"/>
      <c r="U119" s="409" t="s">
        <v>3</v>
      </c>
      <c r="V119" s="1369">
        <v>400</v>
      </c>
      <c r="W119" s="1048" t="e">
        <v>#DIV/0!</v>
      </c>
      <c r="X119" s="1048">
        <v>2230</v>
      </c>
      <c r="Y119" s="1048">
        <v>0.223</v>
      </c>
      <c r="Z119" s="409"/>
      <c r="AA119" s="409"/>
      <c r="AB119" s="409"/>
      <c r="AC119" s="409"/>
      <c r="AD119" s="1036"/>
      <c r="AE119" s="1036"/>
      <c r="AF119" s="409"/>
      <c r="AG119" s="409"/>
      <c r="AH119" s="409"/>
      <c r="AI119" s="409"/>
      <c r="AJ119" s="409"/>
      <c r="AK119" s="409"/>
      <c r="AL119" s="409"/>
      <c r="AM119" s="15">
        <v>10000</v>
      </c>
      <c r="AT119" s="191" t="s">
        <v>3</v>
      </c>
      <c r="AV119" s="742">
        <v>38.4</v>
      </c>
    </row>
    <row r="120" spans="1:51" s="742" customFormat="1" ht="18.75" customHeight="1">
      <c r="A120" s="200" t="s">
        <v>4</v>
      </c>
      <c r="B120" s="1416"/>
      <c r="C120" s="1417"/>
      <c r="D120" s="1258"/>
      <c r="E120" s="710"/>
      <c r="F120" s="118"/>
      <c r="G120" s="1418"/>
      <c r="H120" s="118"/>
      <c r="I120" s="1419"/>
      <c r="J120" s="1420"/>
      <c r="K120" s="1420"/>
      <c r="L120" s="1416"/>
      <c r="M120" s="1048"/>
      <c r="N120" s="1048"/>
      <c r="O120" s="1048"/>
      <c r="P120" s="1048"/>
      <c r="Q120" s="227"/>
      <c r="R120" s="1399"/>
      <c r="U120" s="409" t="s">
        <v>4</v>
      </c>
      <c r="V120" s="1369">
        <v>2065</v>
      </c>
      <c r="W120" s="1048">
        <v>0.66612903225806452</v>
      </c>
      <c r="X120" s="1048">
        <v>24407</v>
      </c>
      <c r="Y120" s="1048">
        <v>0.81356666666666666</v>
      </c>
      <c r="Z120" s="409"/>
      <c r="AA120" s="409"/>
      <c r="AB120" s="409"/>
      <c r="AC120" s="409"/>
      <c r="AD120" s="1036"/>
      <c r="AE120" s="1036"/>
      <c r="AF120" s="409"/>
      <c r="AG120" s="409"/>
      <c r="AH120" s="409"/>
      <c r="AI120" s="409"/>
      <c r="AJ120" s="409"/>
      <c r="AK120" s="409"/>
      <c r="AL120" s="409"/>
      <c r="AM120" s="15">
        <v>30000</v>
      </c>
      <c r="AT120" s="191" t="s">
        <v>4</v>
      </c>
      <c r="AV120" s="742">
        <v>7828.223</v>
      </c>
    </row>
    <row r="121" spans="1:51" s="298" customFormat="1" ht="18.75" customHeight="1">
      <c r="A121" s="343" t="s">
        <v>7</v>
      </c>
      <c r="B121" s="353"/>
      <c r="C121" s="344"/>
      <c r="D121" s="1383"/>
      <c r="E121" s="710"/>
      <c r="F121" s="1421"/>
      <c r="G121" s="355"/>
      <c r="H121" s="96"/>
      <c r="I121" s="355"/>
      <c r="J121" s="353"/>
      <c r="K121" s="353"/>
      <c r="L121" s="356"/>
      <c r="M121" s="408"/>
      <c r="N121" s="408"/>
      <c r="O121" s="408"/>
      <c r="P121" s="408"/>
      <c r="Q121" s="227"/>
      <c r="R121" s="1399"/>
      <c r="U121" s="388" t="s">
        <v>7</v>
      </c>
      <c r="V121" s="1369">
        <v>929.5</v>
      </c>
      <c r="W121" s="408">
        <v>0.81746625038476761</v>
      </c>
      <c r="X121" s="1369">
        <v>2924.7150000000001</v>
      </c>
      <c r="Y121" s="408">
        <v>0.19498100000000002</v>
      </c>
      <c r="Z121" s="1369">
        <v>39.5</v>
      </c>
      <c r="AA121" s="388" t="e">
        <v>#DIV/0!</v>
      </c>
      <c r="AB121" s="1369">
        <v>108.25</v>
      </c>
      <c r="AC121" s="388">
        <v>0.2165</v>
      </c>
      <c r="AD121" s="147">
        <v>0</v>
      </c>
      <c r="AE121" s="147">
        <v>0</v>
      </c>
      <c r="AF121" s="388">
        <v>0</v>
      </c>
      <c r="AG121" s="388">
        <v>0</v>
      </c>
      <c r="AH121" s="388">
        <v>0</v>
      </c>
      <c r="AI121" s="388">
        <v>0</v>
      </c>
      <c r="AJ121" s="388">
        <v>0</v>
      </c>
      <c r="AK121" s="388">
        <v>0</v>
      </c>
      <c r="AL121" s="388"/>
      <c r="AM121" s="1415">
        <v>15000</v>
      </c>
      <c r="AN121" s="298">
        <f>AN123</f>
        <v>500</v>
      </c>
      <c r="AT121" s="343" t="s">
        <v>7</v>
      </c>
      <c r="AV121" s="298">
        <v>0</v>
      </c>
      <c r="AW121" s="298">
        <v>27.75</v>
      </c>
      <c r="AX121" s="298">
        <v>0</v>
      </c>
      <c r="AY121" s="298">
        <v>0</v>
      </c>
    </row>
    <row r="122" spans="1:51" s="298" customFormat="1" ht="18.75" customHeight="1">
      <c r="A122" s="191" t="s">
        <v>3</v>
      </c>
      <c r="B122" s="353"/>
      <c r="C122" s="344"/>
      <c r="D122" s="1383"/>
      <c r="E122" s="710"/>
      <c r="F122" s="1422"/>
      <c r="G122" s="355"/>
      <c r="H122" s="96"/>
      <c r="I122" s="355"/>
      <c r="J122" s="353"/>
      <c r="K122" s="353"/>
      <c r="L122" s="356"/>
      <c r="M122" s="408"/>
      <c r="N122" s="408"/>
      <c r="O122" s="408"/>
      <c r="P122" s="408"/>
      <c r="Q122" s="227"/>
      <c r="R122" s="1399"/>
      <c r="U122" s="388" t="s">
        <v>3</v>
      </c>
      <c r="V122" s="1369">
        <v>454.99</v>
      </c>
      <c r="W122" s="388">
        <v>1.5166333333333333</v>
      </c>
      <c r="X122" s="388">
        <v>1554.99</v>
      </c>
      <c r="Y122" s="388">
        <v>0.310998</v>
      </c>
      <c r="Z122" s="388">
        <v>0</v>
      </c>
      <c r="AA122" s="388" t="e">
        <v>#DIV/0!</v>
      </c>
      <c r="AB122" s="388">
        <v>0</v>
      </c>
      <c r="AC122" s="388"/>
      <c r="AD122" s="147">
        <v>0</v>
      </c>
      <c r="AE122" s="147">
        <v>0</v>
      </c>
      <c r="AF122" s="388">
        <v>0</v>
      </c>
      <c r="AG122" s="388">
        <v>0</v>
      </c>
      <c r="AH122" s="388">
        <v>0</v>
      </c>
      <c r="AI122" s="388">
        <v>0</v>
      </c>
      <c r="AJ122" s="388">
        <v>0</v>
      </c>
      <c r="AK122" s="388">
        <v>0</v>
      </c>
      <c r="AL122" s="388"/>
      <c r="AM122" s="357">
        <v>5000</v>
      </c>
      <c r="AT122" s="191" t="s">
        <v>3</v>
      </c>
      <c r="AV122" s="298">
        <v>0</v>
      </c>
      <c r="AW122" s="298">
        <v>0</v>
      </c>
      <c r="AX122" s="298">
        <v>0</v>
      </c>
      <c r="AY122" s="298">
        <v>0</v>
      </c>
    </row>
    <row r="123" spans="1:51" s="298" customFormat="1" ht="18.75" customHeight="1">
      <c r="A123" s="191" t="s">
        <v>4</v>
      </c>
      <c r="B123" s="353"/>
      <c r="C123" s="344"/>
      <c r="D123" s="1383"/>
      <c r="E123" s="710"/>
      <c r="F123" s="1422"/>
      <c r="G123" s="355"/>
      <c r="H123" s="96"/>
      <c r="I123" s="355"/>
      <c r="J123" s="353"/>
      <c r="K123" s="353"/>
      <c r="L123" s="356"/>
      <c r="M123" s="408"/>
      <c r="N123" s="408"/>
      <c r="O123" s="408"/>
      <c r="P123" s="408"/>
      <c r="Q123" s="227"/>
      <c r="R123" s="1399"/>
      <c r="U123" s="388" t="s">
        <v>4</v>
      </c>
      <c r="V123" s="1369">
        <v>474.51</v>
      </c>
      <c r="W123" s="388">
        <v>0.56688369870378119</v>
      </c>
      <c r="X123" s="388">
        <v>1369.7249999999999</v>
      </c>
      <c r="Y123" s="388">
        <v>0.1369725</v>
      </c>
      <c r="Z123" s="1369">
        <v>39.5</v>
      </c>
      <c r="AA123" s="388" t="e">
        <v>#DIV/0!</v>
      </c>
      <c r="AB123" s="388">
        <v>108.25</v>
      </c>
      <c r="AC123" s="388">
        <v>0.2165</v>
      </c>
      <c r="AD123" s="147">
        <v>0</v>
      </c>
      <c r="AE123" s="147">
        <v>0</v>
      </c>
      <c r="AF123" s="388">
        <v>0</v>
      </c>
      <c r="AG123" s="388">
        <v>0</v>
      </c>
      <c r="AH123" s="388">
        <v>0</v>
      </c>
      <c r="AI123" s="388">
        <v>0</v>
      </c>
      <c r="AJ123" s="388">
        <v>0</v>
      </c>
      <c r="AK123" s="388">
        <v>0</v>
      </c>
      <c r="AL123" s="388"/>
      <c r="AM123" s="357">
        <v>10000</v>
      </c>
      <c r="AN123" s="298">
        <v>500</v>
      </c>
      <c r="AT123" s="191" t="s">
        <v>4</v>
      </c>
      <c r="AV123" s="298">
        <v>0</v>
      </c>
      <c r="AW123" s="298">
        <v>27.75</v>
      </c>
      <c r="AX123" s="298">
        <v>0</v>
      </c>
      <c r="AY123" s="298">
        <v>0</v>
      </c>
    </row>
    <row r="124" spans="1:51" s="275" customFormat="1" ht="18.75" customHeight="1">
      <c r="A124" s="150" t="s">
        <v>8</v>
      </c>
      <c r="B124" s="1383"/>
      <c r="C124" s="344"/>
      <c r="D124" s="1383"/>
      <c r="E124" s="1295"/>
      <c r="F124" s="1317"/>
      <c r="G124" s="1318"/>
      <c r="H124" s="1296"/>
      <c r="I124" s="1317"/>
      <c r="J124" s="1402"/>
      <c r="K124" s="1402"/>
      <c r="L124" s="1405"/>
      <c r="M124" s="1409"/>
      <c r="N124" s="1409"/>
      <c r="O124" s="1409"/>
      <c r="P124" s="1409"/>
      <c r="Q124" s="1406"/>
      <c r="R124" s="1407"/>
      <c r="U124" s="410" t="s">
        <v>8</v>
      </c>
      <c r="V124" s="1369">
        <v>7163</v>
      </c>
      <c r="W124" s="1323">
        <v>0.72759326612076691</v>
      </c>
      <c r="X124" s="1369">
        <v>65248.446000000004</v>
      </c>
      <c r="Y124" s="1323">
        <v>0.93212065714285719</v>
      </c>
      <c r="Z124" s="1317">
        <v>0</v>
      </c>
      <c r="AA124" s="452"/>
      <c r="AB124" s="1317">
        <v>0</v>
      </c>
      <c r="AC124" s="1323"/>
      <c r="AD124" s="1403">
        <v>0</v>
      </c>
      <c r="AE124" s="1403">
        <v>0</v>
      </c>
      <c r="AF124" s="1317">
        <v>0</v>
      </c>
      <c r="AG124" s="391">
        <v>0</v>
      </c>
      <c r="AH124" s="1317">
        <v>0</v>
      </c>
      <c r="AI124" s="391">
        <v>0</v>
      </c>
      <c r="AJ124" s="1317">
        <v>0</v>
      </c>
      <c r="AK124" s="391">
        <v>0</v>
      </c>
      <c r="AL124" s="1344"/>
      <c r="AM124" s="1415">
        <v>70000</v>
      </c>
      <c r="AN124" s="1410"/>
      <c r="AO124" s="1410"/>
      <c r="AP124" s="1410"/>
      <c r="AQ124" s="1410"/>
      <c r="AR124" s="1410"/>
      <c r="AS124" s="1410"/>
      <c r="AT124" s="150" t="s">
        <v>8</v>
      </c>
      <c r="AV124" s="275">
        <v>12992</v>
      </c>
      <c r="AW124" s="275">
        <v>0</v>
      </c>
      <c r="AX124" s="275">
        <v>0</v>
      </c>
      <c r="AY124" s="275">
        <v>0</v>
      </c>
    </row>
    <row r="125" spans="1:51" s="275" customFormat="1" ht="18.75" customHeight="1">
      <c r="A125" s="200" t="s">
        <v>3</v>
      </c>
      <c r="B125" s="1383"/>
      <c r="C125" s="344"/>
      <c r="D125" s="1383"/>
      <c r="E125" s="1295"/>
      <c r="F125" s="1317"/>
      <c r="G125" s="1318"/>
      <c r="H125" s="1296"/>
      <c r="I125" s="1317"/>
      <c r="J125" s="1402"/>
      <c r="K125" s="1402"/>
      <c r="L125" s="1405"/>
      <c r="M125" s="1409"/>
      <c r="N125" s="1409"/>
      <c r="O125" s="1409"/>
      <c r="P125" s="1409"/>
      <c r="Q125" s="1406"/>
      <c r="R125" s="1407"/>
      <c r="U125" s="410" t="s">
        <v>3</v>
      </c>
      <c r="V125" s="1369">
        <v>756</v>
      </c>
      <c r="W125" s="1323">
        <v>0.44058871043880538</v>
      </c>
      <c r="X125" s="1059">
        <v>7959.6859999999997</v>
      </c>
      <c r="Y125" s="1323">
        <v>1.5919371999999998</v>
      </c>
      <c r="Z125" s="1317">
        <v>0</v>
      </c>
      <c r="AA125" s="452"/>
      <c r="AB125" s="1317">
        <v>0</v>
      </c>
      <c r="AC125" s="1323"/>
      <c r="AD125" s="1403">
        <v>0</v>
      </c>
      <c r="AE125" s="1403">
        <v>0</v>
      </c>
      <c r="AF125" s="1317">
        <v>0</v>
      </c>
      <c r="AG125" s="391">
        <v>0</v>
      </c>
      <c r="AH125" s="1317">
        <v>0</v>
      </c>
      <c r="AI125" s="391">
        <v>0</v>
      </c>
      <c r="AJ125" s="1317">
        <v>0</v>
      </c>
      <c r="AK125" s="391">
        <v>0</v>
      </c>
      <c r="AL125" s="1344"/>
      <c r="AM125" s="357">
        <v>5000</v>
      </c>
      <c r="AN125" s="1410"/>
      <c r="AO125" s="1410"/>
      <c r="AP125" s="1410"/>
      <c r="AQ125" s="1410"/>
      <c r="AR125" s="1410"/>
      <c r="AS125" s="1410"/>
      <c r="AT125" s="150" t="s">
        <v>3</v>
      </c>
      <c r="AV125" s="275">
        <v>1271</v>
      </c>
      <c r="AW125" s="275">
        <v>0</v>
      </c>
      <c r="AX125" s="275">
        <v>0</v>
      </c>
      <c r="AY125" s="275">
        <v>0</v>
      </c>
    </row>
    <row r="126" spans="1:51" s="275" customFormat="1" ht="18.75" customHeight="1">
      <c r="A126" s="200" t="s">
        <v>4</v>
      </c>
      <c r="B126" s="1383"/>
      <c r="C126" s="344"/>
      <c r="D126" s="1383"/>
      <c r="E126" s="1295"/>
      <c r="F126" s="1317"/>
      <c r="G126" s="1318"/>
      <c r="H126" s="1296"/>
      <c r="I126" s="1317"/>
      <c r="J126" s="1402"/>
      <c r="K126" s="1402"/>
      <c r="L126" s="1405"/>
      <c r="M126" s="1409"/>
      <c r="N126" s="1409"/>
      <c r="O126" s="1409"/>
      <c r="P126" s="1409"/>
      <c r="Q126" s="1406"/>
      <c r="R126" s="1407"/>
      <c r="U126" s="410" t="s">
        <v>4</v>
      </c>
      <c r="V126" s="1369">
        <v>6407</v>
      </c>
      <c r="W126" s="1323">
        <v>0.78817552190333262</v>
      </c>
      <c r="X126" s="1059">
        <v>57288.76</v>
      </c>
      <c r="Y126" s="1323">
        <v>0.88136553846153853</v>
      </c>
      <c r="Z126" s="1317">
        <v>0</v>
      </c>
      <c r="AA126" s="452"/>
      <c r="AB126" s="1317">
        <v>0</v>
      </c>
      <c r="AC126" s="1323"/>
      <c r="AD126" s="1403">
        <v>0</v>
      </c>
      <c r="AE126" s="1403">
        <v>0</v>
      </c>
      <c r="AF126" s="1317">
        <v>0</v>
      </c>
      <c r="AG126" s="391">
        <v>0</v>
      </c>
      <c r="AH126" s="1317">
        <v>0</v>
      </c>
      <c r="AI126" s="391">
        <v>0</v>
      </c>
      <c r="AJ126" s="1317">
        <v>0</v>
      </c>
      <c r="AK126" s="391">
        <v>0</v>
      </c>
      <c r="AL126" s="1344"/>
      <c r="AM126" s="357">
        <f>15000+50000</f>
        <v>65000</v>
      </c>
      <c r="AN126" s="1410"/>
      <c r="AO126" s="1410"/>
      <c r="AP126" s="1410"/>
      <c r="AQ126" s="1410"/>
      <c r="AR126" s="1410"/>
      <c r="AS126" s="1410"/>
      <c r="AT126" s="150" t="s">
        <v>4</v>
      </c>
      <c r="AV126" s="275">
        <v>11721</v>
      </c>
      <c r="AW126" s="275">
        <v>0</v>
      </c>
      <c r="AX126" s="275">
        <v>0</v>
      </c>
      <c r="AY126" s="275">
        <v>0</v>
      </c>
    </row>
    <row r="127" spans="1:51" s="275" customFormat="1" ht="24" customHeight="1">
      <c r="A127" s="150" t="s">
        <v>299</v>
      </c>
      <c r="B127" s="1383"/>
      <c r="C127" s="344"/>
      <c r="D127" s="1383"/>
      <c r="E127" s="1295"/>
      <c r="F127" s="1357"/>
      <c r="G127" s="1358"/>
      <c r="H127" s="1423"/>
      <c r="I127" s="1357"/>
      <c r="J127" s="1424"/>
      <c r="K127" s="1424"/>
      <c r="L127" s="1425"/>
      <c r="M127" s="1426"/>
      <c r="N127" s="1426"/>
      <c r="O127" s="1426"/>
      <c r="P127" s="1426"/>
      <c r="Q127" s="1427"/>
      <c r="R127" s="1428"/>
      <c r="U127" s="1088" t="s">
        <v>299</v>
      </c>
      <c r="V127" s="1369">
        <v>939.45100000000002</v>
      </c>
      <c r="W127" s="1390">
        <v>0.83716008369364125</v>
      </c>
      <c r="X127" s="1094">
        <v>2480.02</v>
      </c>
      <c r="Y127" s="1390">
        <v>0.82667333333333337</v>
      </c>
      <c r="Z127" s="1348"/>
      <c r="AA127" s="1429"/>
      <c r="AB127" s="1348"/>
      <c r="AC127" s="1390"/>
      <c r="AD127" s="1430"/>
      <c r="AE127" s="1430"/>
      <c r="AF127" s="1348"/>
      <c r="AG127" s="1431"/>
      <c r="AH127" s="1348"/>
      <c r="AI127" s="1431"/>
      <c r="AJ127" s="1348"/>
      <c r="AK127" s="1431"/>
      <c r="AL127" s="1432"/>
      <c r="AM127" s="1433">
        <v>3000</v>
      </c>
      <c r="AN127" s="1410"/>
      <c r="AO127" s="1410"/>
      <c r="AP127" s="1410"/>
      <c r="AQ127" s="1410"/>
      <c r="AR127" s="1410"/>
      <c r="AS127" s="1410"/>
      <c r="AT127" s="1345" t="s">
        <v>299</v>
      </c>
      <c r="AV127" s="275">
        <v>108.80199999999999</v>
      </c>
    </row>
    <row r="128" spans="1:51" s="4" customFormat="1" ht="25.5" customHeight="1">
      <c r="A128" s="319" t="s">
        <v>163</v>
      </c>
      <c r="B128" s="121"/>
      <c r="C128" s="335"/>
      <c r="D128" s="121"/>
      <c r="E128" s="167"/>
      <c r="F128" s="146"/>
      <c r="G128" s="310"/>
      <c r="H128" s="144"/>
      <c r="I128" s="42"/>
      <c r="J128" s="144"/>
      <c r="K128" s="144"/>
      <c r="L128" s="549"/>
      <c r="M128" s="23"/>
      <c r="N128" s="550"/>
      <c r="O128" s="23"/>
      <c r="P128" s="550"/>
      <c r="Q128" s="121"/>
      <c r="R128" s="1434"/>
      <c r="U128" s="483" t="s">
        <v>163</v>
      </c>
      <c r="V128" s="121">
        <v>24297.706999999995</v>
      </c>
      <c r="W128" s="484">
        <v>0.75235142846314307</v>
      </c>
      <c r="X128" s="121">
        <v>204284.59299999999</v>
      </c>
      <c r="Y128" s="484">
        <v>0.76511083520599243</v>
      </c>
      <c r="Z128" s="121">
        <v>39.5</v>
      </c>
      <c r="AA128" s="484" t="e">
        <v>#DIV/0!</v>
      </c>
      <c r="AB128" s="121">
        <v>108.25</v>
      </c>
      <c r="AC128" s="484">
        <v>0.2165</v>
      </c>
      <c r="AD128" s="121">
        <v>0</v>
      </c>
      <c r="AE128" s="121">
        <v>0</v>
      </c>
      <c r="AF128" s="484" t="e">
        <v>#DIV/0!</v>
      </c>
      <c r="AG128" s="121">
        <v>5990.3</v>
      </c>
      <c r="AH128" s="484">
        <v>0.74916582874351567</v>
      </c>
      <c r="AI128" s="121">
        <v>48177.539999999994</v>
      </c>
      <c r="AJ128" s="484">
        <v>0.20946756521739127</v>
      </c>
      <c r="AK128" s="121">
        <v>283.63</v>
      </c>
      <c r="AL128" s="121">
        <v>0</v>
      </c>
      <c r="AM128" s="41">
        <f t="shared" ref="AM128:AR128" si="4">SUM(AM104:AM127)-AM124-AM121-AM118-AM115-AM112</f>
        <v>267000</v>
      </c>
      <c r="AN128" s="41">
        <f t="shared" si="4"/>
        <v>500</v>
      </c>
      <c r="AO128" s="41">
        <f t="shared" si="4"/>
        <v>0</v>
      </c>
      <c r="AP128" s="41">
        <f t="shared" si="4"/>
        <v>0</v>
      </c>
      <c r="AQ128" s="41">
        <f t="shared" si="4"/>
        <v>0</v>
      </c>
      <c r="AR128" s="41">
        <f t="shared" si="4"/>
        <v>230000</v>
      </c>
      <c r="AS128" s="41"/>
      <c r="AT128" s="319" t="s">
        <v>163</v>
      </c>
      <c r="AV128" s="4">
        <v>51864.601999999999</v>
      </c>
      <c r="AW128" s="4">
        <v>27.75</v>
      </c>
      <c r="AX128" s="4">
        <v>0</v>
      </c>
      <c r="AY128" s="4">
        <v>16171.500000000002</v>
      </c>
    </row>
    <row r="129" spans="1:115" s="4" customFormat="1" ht="25.5" customHeight="1">
      <c r="A129" s="40" t="s">
        <v>11</v>
      </c>
      <c r="B129" s="122"/>
      <c r="C129" s="335"/>
      <c r="D129" s="122"/>
      <c r="E129" s="167"/>
      <c r="F129" s="44"/>
      <c r="G129" s="45"/>
      <c r="H129" s="137"/>
      <c r="I129" s="45"/>
      <c r="J129" s="322"/>
      <c r="K129" s="322"/>
      <c r="L129" s="549"/>
      <c r="M129" s="472"/>
      <c r="N129" s="550"/>
      <c r="O129" s="472"/>
      <c r="P129" s="550"/>
      <c r="Q129" s="145"/>
      <c r="R129" s="137"/>
      <c r="U129" s="483" t="s">
        <v>11</v>
      </c>
      <c r="V129" s="122">
        <v>35224.213699999993</v>
      </c>
      <c r="W129" s="485">
        <v>0.72995282441164244</v>
      </c>
      <c r="X129" s="122">
        <v>300212.56559999997</v>
      </c>
      <c r="Y129" s="485">
        <v>0.7921175873350923</v>
      </c>
      <c r="Z129" s="122">
        <v>63.6</v>
      </c>
      <c r="AA129" s="485" t="e">
        <v>#DIV/0!</v>
      </c>
      <c r="AB129" s="122">
        <v>315.13</v>
      </c>
      <c r="AC129" s="485">
        <v>0.63026000000000004</v>
      </c>
      <c r="AD129" s="122">
        <v>0</v>
      </c>
      <c r="AE129" s="122">
        <v>488.76619000000005</v>
      </c>
      <c r="AF129" s="485">
        <v>0.16854006551724141</v>
      </c>
      <c r="AG129" s="122">
        <v>5990.3</v>
      </c>
      <c r="AH129" s="485">
        <v>0.74916582874351567</v>
      </c>
      <c r="AI129" s="122">
        <v>67893.59</v>
      </c>
      <c r="AJ129" s="485">
        <v>0.29518952173913043</v>
      </c>
      <c r="AK129" s="122">
        <v>1200.6899999999978</v>
      </c>
      <c r="AL129" s="122">
        <v>152.22</v>
      </c>
      <c r="AM129" s="41">
        <f t="shared" ref="AM129:AR129" si="5">AM128+AM103</f>
        <v>379000</v>
      </c>
      <c r="AN129" s="41">
        <f t="shared" si="5"/>
        <v>500</v>
      </c>
      <c r="AO129" s="41">
        <f t="shared" si="5"/>
        <v>2900</v>
      </c>
      <c r="AP129" s="41">
        <f t="shared" si="5"/>
        <v>0</v>
      </c>
      <c r="AQ129" s="41">
        <f t="shared" si="5"/>
        <v>0</v>
      </c>
      <c r="AR129" s="41">
        <f t="shared" si="5"/>
        <v>230000</v>
      </c>
      <c r="AS129" s="41"/>
      <c r="AT129" s="40" t="s">
        <v>11</v>
      </c>
      <c r="AV129" s="4">
        <v>74223.173699999999</v>
      </c>
      <c r="AW129" s="4">
        <v>210.53</v>
      </c>
      <c r="AX129" s="4">
        <v>233.36817000000002</v>
      </c>
      <c r="AY129" s="4">
        <v>27888.730000000003</v>
      </c>
    </row>
    <row r="130" spans="1:115" s="4" customFormat="1" ht="18.75" hidden="1" customHeight="1">
      <c r="I130" s="138"/>
      <c r="K130" s="138"/>
      <c r="N130" s="129"/>
      <c r="U130" s="403"/>
      <c r="V130" s="46">
        <v>20932.049000000003</v>
      </c>
      <c r="W130" s="46">
        <v>0.99763379471325875</v>
      </c>
      <c r="X130" s="46">
        <v>90952.191000000021</v>
      </c>
      <c r="Y130" s="46">
        <v>0.43084884414969221</v>
      </c>
      <c r="Z130" s="46">
        <v>48</v>
      </c>
      <c r="AA130" s="46">
        <v>3</v>
      </c>
      <c r="AB130" s="46">
        <v>345.0215</v>
      </c>
      <c r="AC130" s="46">
        <v>0.86255375000000001</v>
      </c>
      <c r="AD130" s="46">
        <v>0</v>
      </c>
      <c r="AE130" s="46">
        <v>0</v>
      </c>
      <c r="AF130" s="46">
        <v>0</v>
      </c>
      <c r="AG130" s="46">
        <v>8315.57</v>
      </c>
      <c r="AH130" s="46">
        <v>44432.89</v>
      </c>
      <c r="AI130" s="46">
        <v>0</v>
      </c>
      <c r="AJ130" s="46">
        <v>152.22</v>
      </c>
      <c r="AK130" s="46">
        <v>0</v>
      </c>
      <c r="AL130" s="4">
        <v>0.75</v>
      </c>
      <c r="AM130" s="41"/>
      <c r="AN130" s="41"/>
      <c r="AO130" s="41"/>
      <c r="AP130" s="41"/>
      <c r="AQ130" s="41"/>
      <c r="AR130" s="41"/>
      <c r="AS130" s="41"/>
    </row>
    <row r="131" spans="1:115" ht="12" hidden="1" customHeight="1">
      <c r="A131" s="810"/>
      <c r="B131" s="47"/>
      <c r="C131" s="48"/>
      <c r="D131" s="28"/>
      <c r="E131" s="28"/>
      <c r="F131" s="48"/>
      <c r="G131" s="28"/>
      <c r="H131" s="48"/>
      <c r="I131" s="139"/>
      <c r="J131" s="48"/>
      <c r="K131" s="139"/>
      <c r="L131" s="48"/>
      <c r="M131" s="48"/>
      <c r="N131" s="130"/>
      <c r="O131" s="48"/>
      <c r="P131" s="48"/>
      <c r="Q131" s="48"/>
      <c r="R131" s="48"/>
      <c r="S131" s="48"/>
      <c r="T131" s="49"/>
      <c r="U131" s="48"/>
      <c r="V131" s="4">
        <v>32378.842000000004</v>
      </c>
      <c r="W131" s="50">
        <v>1.2881733776282436</v>
      </c>
      <c r="X131" s="50">
        <v>136715.76800000001</v>
      </c>
      <c r="Y131" s="51">
        <v>0.46172160756501185</v>
      </c>
      <c r="Z131" s="51">
        <v>48</v>
      </c>
      <c r="AA131" s="50">
        <v>3</v>
      </c>
      <c r="AB131" s="50">
        <v>345.0215</v>
      </c>
      <c r="AC131" s="50">
        <v>0.86255375000000001</v>
      </c>
      <c r="AD131" s="3">
        <v>191.2</v>
      </c>
      <c r="AE131" s="4">
        <v>364.61057999999997</v>
      </c>
      <c r="AG131" s="2">
        <v>8795.57</v>
      </c>
      <c r="AH131" s="2">
        <v>46912.89</v>
      </c>
      <c r="AI131" s="2">
        <v>13252.29</v>
      </c>
      <c r="AJ131" s="2">
        <v>11492.76</v>
      </c>
      <c r="AK131" s="2">
        <v>479.62</v>
      </c>
      <c r="AL131" s="2">
        <v>241.45000000000005</v>
      </c>
    </row>
    <row r="132" spans="1:115" ht="20.25" hidden="1" customHeight="1">
      <c r="A132" s="810"/>
      <c r="B132" s="810"/>
      <c r="C132" s="52"/>
      <c r="D132" s="810"/>
      <c r="E132" s="810"/>
      <c r="F132" s="810"/>
      <c r="G132" s="810"/>
      <c r="H132" s="810"/>
      <c r="I132" s="140"/>
      <c r="J132" s="810"/>
      <c r="K132" s="140"/>
      <c r="L132" s="810"/>
      <c r="M132" s="810"/>
      <c r="N132" s="131"/>
      <c r="O132" s="810"/>
      <c r="P132" s="810"/>
      <c r="T132" s="53"/>
      <c r="U132" s="810"/>
      <c r="V132" s="810"/>
      <c r="X132" s="4"/>
      <c r="Z132" s="2"/>
      <c r="AA132" s="3"/>
      <c r="AB132" s="3"/>
      <c r="AF132" s="3">
        <v>25844097.539999999</v>
      </c>
      <c r="AG132" s="54">
        <v>3972612.4</v>
      </c>
      <c r="AH132" s="4">
        <v>1656470.94</v>
      </c>
      <c r="AI132" s="4"/>
      <c r="AJ132" s="4"/>
      <c r="AK132" s="4"/>
      <c r="AL132" s="4"/>
      <c r="AM132" s="4"/>
      <c r="AN132" s="4"/>
    </row>
    <row r="133" spans="1:115" ht="20.25" hidden="1" customHeight="1">
      <c r="A133" s="810"/>
      <c r="B133" s="810"/>
      <c r="C133" s="52"/>
      <c r="D133" s="810"/>
      <c r="E133" s="810"/>
      <c r="F133" s="810"/>
      <c r="G133" s="810"/>
      <c r="H133" s="810"/>
      <c r="I133" s="140"/>
      <c r="J133" s="810"/>
      <c r="K133" s="140"/>
      <c r="L133" s="810"/>
      <c r="M133" s="810"/>
      <c r="N133" s="131"/>
      <c r="O133" s="810"/>
      <c r="P133" s="810"/>
      <c r="T133" s="53"/>
      <c r="U133" s="810"/>
      <c r="V133" s="810"/>
      <c r="W133" s="50"/>
      <c r="X133" s="4" t="s">
        <v>56</v>
      </c>
      <c r="Y133" s="50"/>
      <c r="Z133" s="50" t="s">
        <v>111</v>
      </c>
      <c r="AA133" s="51"/>
      <c r="AB133" s="51"/>
      <c r="AC133" s="50"/>
      <c r="AD133" s="50"/>
      <c r="AE133" s="50"/>
      <c r="AF133" s="3"/>
      <c r="AG133" s="4"/>
      <c r="AJ133" s="50"/>
      <c r="AK133" s="4" t="s">
        <v>49</v>
      </c>
      <c r="AL133" s="50"/>
      <c r="AM133" s="50"/>
      <c r="AN133" s="51"/>
      <c r="AO133" s="51"/>
      <c r="AP133" s="50"/>
      <c r="AQ133" s="50"/>
      <c r="AR133" s="50"/>
      <c r="AS133" s="3"/>
      <c r="AT133" s="4"/>
    </row>
    <row r="134" spans="1:115" ht="20.25" hidden="1" customHeight="1">
      <c r="A134" s="810"/>
      <c r="B134" s="810"/>
      <c r="C134" s="52"/>
      <c r="D134" s="810"/>
      <c r="E134" s="810"/>
      <c r="F134" s="810"/>
      <c r="G134" s="810"/>
      <c r="H134" s="810"/>
      <c r="I134" s="140"/>
      <c r="J134" s="810"/>
      <c r="K134" s="140"/>
      <c r="L134" s="810"/>
      <c r="M134" s="810"/>
      <c r="N134" s="131"/>
      <c r="O134" s="810"/>
      <c r="P134" s="810"/>
      <c r="T134" s="53"/>
      <c r="U134" s="810"/>
      <c r="V134" s="810"/>
      <c r="W134" s="55"/>
      <c r="X134" s="56" t="s">
        <v>35</v>
      </c>
      <c r="Y134" s="56" t="s">
        <v>36</v>
      </c>
      <c r="Z134" s="56" t="s">
        <v>37</v>
      </c>
      <c r="AA134" s="57" t="s">
        <v>47</v>
      </c>
      <c r="AB134" s="56" t="s">
        <v>48</v>
      </c>
      <c r="AC134" s="56" t="s">
        <v>38</v>
      </c>
      <c r="AD134" s="56" t="s">
        <v>39</v>
      </c>
      <c r="AE134" s="56" t="s">
        <v>40</v>
      </c>
      <c r="AF134" s="57" t="s">
        <v>41</v>
      </c>
      <c r="AG134" s="56" t="s">
        <v>42</v>
      </c>
      <c r="AH134" s="56" t="s">
        <v>43</v>
      </c>
      <c r="AI134" s="56" t="s">
        <v>44</v>
      </c>
      <c r="AJ134" s="55"/>
      <c r="AK134" s="56" t="s">
        <v>35</v>
      </c>
      <c r="AL134" s="56" t="s">
        <v>36</v>
      </c>
      <c r="AM134" s="56"/>
      <c r="AN134" s="57"/>
      <c r="AO134" s="56"/>
      <c r="AP134" s="56"/>
      <c r="AQ134" s="56"/>
      <c r="AR134" s="56" t="s">
        <v>40</v>
      </c>
      <c r="AS134" s="57" t="s">
        <v>41</v>
      </c>
      <c r="AT134" s="56" t="s">
        <v>42</v>
      </c>
      <c r="AU134" s="56" t="s">
        <v>43</v>
      </c>
      <c r="AV134" s="56" t="s">
        <v>44</v>
      </c>
    </row>
    <row r="135" spans="1:115" s="60" customFormat="1" ht="20.25" hidden="1" customHeight="1">
      <c r="A135" s="58"/>
      <c r="B135" s="58"/>
      <c r="C135" s="59"/>
      <c r="D135" s="58"/>
      <c r="E135" s="58"/>
      <c r="F135" s="58"/>
      <c r="G135" s="58"/>
      <c r="H135" s="58"/>
      <c r="I135" s="140"/>
      <c r="J135" s="58"/>
      <c r="K135" s="140"/>
      <c r="L135" s="58"/>
      <c r="M135" s="58"/>
      <c r="N135" s="131"/>
      <c r="O135" s="58"/>
      <c r="P135" s="58"/>
      <c r="T135" s="61"/>
      <c r="U135" s="58"/>
      <c r="W135" s="62" t="s">
        <v>109</v>
      </c>
      <c r="X135" s="63">
        <v>53.94</v>
      </c>
      <c r="Y135" s="63">
        <v>43</v>
      </c>
      <c r="Z135" s="63">
        <v>55.978000000000002</v>
      </c>
      <c r="AA135" s="63">
        <v>41.95</v>
      </c>
      <c r="AB135" s="63">
        <v>36.299999999999997</v>
      </c>
      <c r="AC135" s="63">
        <v>25.55</v>
      </c>
      <c r="AD135" s="64">
        <v>26.4</v>
      </c>
      <c r="AE135" s="65">
        <v>30.8</v>
      </c>
      <c r="AF135" s="66">
        <v>18.68</v>
      </c>
      <c r="AG135" s="65">
        <v>13</v>
      </c>
      <c r="AH135" s="67">
        <v>25.8</v>
      </c>
      <c r="AI135" s="67"/>
      <c r="AJ135" s="62" t="s">
        <v>79</v>
      </c>
      <c r="AK135" s="67">
        <v>24101.530500000001</v>
      </c>
      <c r="AL135" s="67">
        <v>17894.099999999999</v>
      </c>
      <c r="AM135" s="68"/>
      <c r="AN135" s="67"/>
      <c r="AR135" s="60">
        <v>3868.1289999999999</v>
      </c>
      <c r="AS135" s="60">
        <v>1735.2249999999999</v>
      </c>
      <c r="AT135" s="43">
        <v>2610.5839999999998</v>
      </c>
      <c r="AU135" s="69">
        <v>11504.867</v>
      </c>
      <c r="AV135" s="43"/>
      <c r="AY135" s="70"/>
      <c r="CE135" s="70"/>
      <c r="DG135" s="70"/>
      <c r="DK135" s="70"/>
    </row>
    <row r="136" spans="1:115" s="60" customFormat="1" ht="20.25" hidden="1" customHeight="1">
      <c r="A136" s="58"/>
      <c r="B136" s="58"/>
      <c r="C136" s="59"/>
      <c r="D136" s="58"/>
      <c r="E136" s="58"/>
      <c r="F136" s="58"/>
      <c r="G136" s="58"/>
      <c r="H136" s="58"/>
      <c r="I136" s="140"/>
      <c r="J136" s="58"/>
      <c r="K136" s="140"/>
      <c r="L136" s="58"/>
      <c r="M136" s="58"/>
      <c r="N136" s="131"/>
      <c r="O136" s="58"/>
      <c r="P136" s="58"/>
      <c r="T136" s="61"/>
      <c r="U136" s="58"/>
      <c r="W136" s="71" t="s">
        <v>110</v>
      </c>
      <c r="X136" s="63">
        <v>0.73399999999999999</v>
      </c>
      <c r="Y136" s="63">
        <v>1.17</v>
      </c>
      <c r="Z136" s="63">
        <v>0.87819999999999998</v>
      </c>
      <c r="AA136" s="63">
        <v>4.43</v>
      </c>
      <c r="AB136" s="63">
        <v>2.839</v>
      </c>
      <c r="AC136" s="63">
        <v>7.14</v>
      </c>
      <c r="AD136" s="60">
        <v>5.7</v>
      </c>
      <c r="AE136" s="72">
        <v>6.2</v>
      </c>
      <c r="AF136" s="73">
        <v>3.3</v>
      </c>
      <c r="AG136" s="74">
        <v>6.88</v>
      </c>
      <c r="AH136" s="74">
        <v>3.97</v>
      </c>
      <c r="AI136" s="74"/>
      <c r="AJ136" s="71" t="s">
        <v>92</v>
      </c>
      <c r="AK136" s="74">
        <v>1991</v>
      </c>
      <c r="AL136" s="67">
        <v>1565</v>
      </c>
      <c r="AM136" s="67"/>
      <c r="AN136" s="67"/>
      <c r="AP136" s="67"/>
      <c r="AR136" s="60">
        <v>991.03</v>
      </c>
      <c r="AS136" s="60">
        <v>610</v>
      </c>
      <c r="AT136" s="74">
        <v>350</v>
      </c>
      <c r="AU136" s="74">
        <v>1383</v>
      </c>
      <c r="AV136" s="74"/>
    </row>
    <row r="137" spans="1:115" ht="20.25" hidden="1" customHeight="1">
      <c r="A137" s="810"/>
      <c r="B137" s="810"/>
      <c r="C137" s="52"/>
      <c r="D137" s="810"/>
      <c r="E137" s="810"/>
      <c r="F137" s="810"/>
      <c r="G137" s="810"/>
      <c r="H137" s="810"/>
      <c r="I137" s="140"/>
      <c r="J137" s="810"/>
      <c r="K137" s="140"/>
      <c r="L137" s="810"/>
      <c r="M137" s="810"/>
      <c r="N137" s="131"/>
      <c r="O137" s="810"/>
      <c r="P137" s="810"/>
      <c r="T137" s="53"/>
      <c r="U137" s="810"/>
      <c r="V137" s="2"/>
      <c r="W137" s="75" t="s">
        <v>85</v>
      </c>
      <c r="X137" s="76">
        <f t="shared" ref="X137:AI137" si="6">+X135+X136</f>
        <v>54.673999999999999</v>
      </c>
      <c r="Y137" s="76">
        <f t="shared" si="6"/>
        <v>44.17</v>
      </c>
      <c r="Z137" s="76">
        <f t="shared" si="6"/>
        <v>56.856200000000001</v>
      </c>
      <c r="AA137" s="76">
        <f t="shared" si="6"/>
        <v>46.38</v>
      </c>
      <c r="AB137" s="76">
        <f t="shared" si="6"/>
        <v>39.138999999999996</v>
      </c>
      <c r="AC137" s="76">
        <f t="shared" si="6"/>
        <v>32.69</v>
      </c>
      <c r="AD137" s="76">
        <f t="shared" si="6"/>
        <v>32.1</v>
      </c>
      <c r="AE137" s="76">
        <f t="shared" si="6"/>
        <v>37</v>
      </c>
      <c r="AF137" s="76">
        <f t="shared" si="6"/>
        <v>21.98</v>
      </c>
      <c r="AG137" s="76">
        <f t="shared" si="6"/>
        <v>19.88</v>
      </c>
      <c r="AH137" s="76">
        <f t="shared" si="6"/>
        <v>29.77</v>
      </c>
      <c r="AI137" s="76">
        <f t="shared" si="6"/>
        <v>0</v>
      </c>
      <c r="AJ137" s="75"/>
      <c r="AK137" s="63"/>
      <c r="AL137" s="72"/>
      <c r="AM137" s="63"/>
      <c r="AN137" s="63"/>
      <c r="AO137" s="66"/>
      <c r="AP137" s="63"/>
      <c r="AQ137" s="72"/>
      <c r="AR137" s="77"/>
      <c r="AS137" s="78"/>
      <c r="AT137" s="72"/>
      <c r="AU137" s="72"/>
      <c r="AV137" s="72"/>
    </row>
    <row r="138" spans="1:115" ht="9.75" hidden="1" customHeight="1">
      <c r="A138" s="810"/>
      <c r="B138" s="810"/>
      <c r="C138" s="52"/>
      <c r="D138" s="810"/>
      <c r="E138" s="810"/>
      <c r="F138" s="810"/>
      <c r="G138" s="810"/>
      <c r="H138" s="810"/>
      <c r="I138" s="140"/>
      <c r="J138" s="810"/>
      <c r="K138" s="140"/>
      <c r="L138" s="810"/>
      <c r="M138" s="810"/>
      <c r="N138" s="131"/>
      <c r="O138" s="810"/>
      <c r="P138" s="810"/>
      <c r="T138" s="53"/>
      <c r="U138" s="810"/>
      <c r="V138" s="2"/>
      <c r="W138" s="75" t="s">
        <v>29</v>
      </c>
      <c r="X138" s="67">
        <v>35.83</v>
      </c>
      <c r="Y138" s="67">
        <v>35.83</v>
      </c>
      <c r="Z138" s="67">
        <v>35.83</v>
      </c>
      <c r="AA138" s="67">
        <v>35.83</v>
      </c>
      <c r="AB138" s="67">
        <v>35.83</v>
      </c>
      <c r="AC138" s="67">
        <v>35.83</v>
      </c>
      <c r="AD138" s="67">
        <v>35.83</v>
      </c>
      <c r="AE138" s="67">
        <v>35.83</v>
      </c>
      <c r="AF138" s="67">
        <v>35.83</v>
      </c>
      <c r="AG138" s="67">
        <v>35.83</v>
      </c>
      <c r="AH138" s="67">
        <v>35.83</v>
      </c>
      <c r="AI138" s="67">
        <v>35.83</v>
      </c>
      <c r="AJ138" s="75"/>
      <c r="AK138" s="4" t="s">
        <v>50</v>
      </c>
      <c r="AL138" s="72"/>
      <c r="AM138" s="63"/>
      <c r="AN138" s="63"/>
      <c r="AO138" s="66"/>
      <c r="AP138" s="63"/>
      <c r="AQ138" s="72"/>
      <c r="AR138" s="77"/>
      <c r="AS138" s="78"/>
      <c r="AT138" s="72"/>
      <c r="AU138" s="72"/>
      <c r="AV138" s="72"/>
    </row>
    <row r="139" spans="1:115" ht="8.25" hidden="1" customHeight="1">
      <c r="A139" s="810"/>
      <c r="B139" s="810"/>
      <c r="C139" s="52"/>
      <c r="D139" s="810"/>
      <c r="E139" s="810"/>
      <c r="F139" s="810"/>
      <c r="G139" s="810"/>
      <c r="H139" s="810"/>
      <c r="I139" s="140"/>
      <c r="J139" s="810"/>
      <c r="K139" s="140"/>
      <c r="L139" s="810"/>
      <c r="M139" s="810"/>
      <c r="N139" s="131"/>
      <c r="O139" s="810"/>
      <c r="P139" s="810"/>
      <c r="T139" s="53"/>
      <c r="U139" s="810"/>
      <c r="V139" s="2"/>
      <c r="W139" s="75"/>
      <c r="X139" s="63"/>
      <c r="Y139" s="72"/>
      <c r="Z139" s="63"/>
      <c r="AA139" s="63"/>
      <c r="AB139" s="68"/>
      <c r="AC139" s="63"/>
      <c r="AD139" s="72"/>
      <c r="AE139" s="77"/>
      <c r="AF139" s="78"/>
      <c r="AG139" s="72"/>
      <c r="AH139" s="72"/>
      <c r="AI139" s="72"/>
      <c r="AJ139" s="55"/>
      <c r="AK139" s="56" t="s">
        <v>35</v>
      </c>
      <c r="AL139" s="56" t="s">
        <v>36</v>
      </c>
      <c r="AM139" s="56"/>
      <c r="AN139" s="57"/>
      <c r="AO139" s="56"/>
      <c r="AP139" s="56"/>
      <c r="AQ139" s="56"/>
      <c r="AR139" s="56" t="s">
        <v>40</v>
      </c>
      <c r="AS139" s="57" t="s">
        <v>41</v>
      </c>
      <c r="AT139" s="56" t="s">
        <v>42</v>
      </c>
      <c r="AU139" s="56" t="s">
        <v>43</v>
      </c>
      <c r="AV139" s="56" t="s">
        <v>44</v>
      </c>
    </row>
    <row r="140" spans="1:115" s="60" customFormat="1" ht="20.25" hidden="1" customHeight="1">
      <c r="A140" s="58"/>
      <c r="B140" s="58"/>
      <c r="C140" s="59"/>
      <c r="D140" s="58"/>
      <c r="E140" s="58"/>
      <c r="F140" s="58"/>
      <c r="G140" s="58"/>
      <c r="H140" s="58"/>
      <c r="I140" s="140"/>
      <c r="J140" s="58"/>
      <c r="K140" s="140"/>
      <c r="L140" s="58"/>
      <c r="M140" s="58"/>
      <c r="N140" s="131"/>
      <c r="O140" s="58"/>
      <c r="P140" s="58"/>
      <c r="T140" s="61"/>
      <c r="U140" s="58"/>
      <c r="W140" s="169"/>
      <c r="X140" s="67"/>
      <c r="Y140" s="74"/>
      <c r="Z140" s="67"/>
      <c r="AA140" s="67"/>
      <c r="AB140" s="68"/>
      <c r="AC140" s="67"/>
      <c r="AD140" s="74"/>
      <c r="AE140" s="79"/>
      <c r="AF140" s="73"/>
      <c r="AG140" s="74"/>
      <c r="AH140" s="74"/>
      <c r="AI140" s="74"/>
      <c r="AJ140" s="62" t="s">
        <v>79</v>
      </c>
      <c r="AK140" s="67"/>
      <c r="AL140" s="67">
        <v>45</v>
      </c>
      <c r="AM140" s="68"/>
      <c r="AQ140" s="67"/>
      <c r="AR140" s="67">
        <v>703.44299999999998</v>
      </c>
      <c r="AS140" s="67">
        <v>612</v>
      </c>
      <c r="AT140" s="67">
        <v>163.315</v>
      </c>
      <c r="AU140" s="67">
        <v>14</v>
      </c>
      <c r="AV140" s="67"/>
    </row>
    <row r="141" spans="1:115" s="60" customFormat="1" ht="20.25" hidden="1" customHeight="1">
      <c r="A141" s="58"/>
      <c r="B141" s="58"/>
      <c r="C141" s="59"/>
      <c r="D141" s="58"/>
      <c r="E141" s="58"/>
      <c r="F141" s="58"/>
      <c r="G141" s="58"/>
      <c r="H141" s="58"/>
      <c r="I141" s="140"/>
      <c r="J141" s="58"/>
      <c r="K141" s="140"/>
      <c r="L141" s="58"/>
      <c r="M141" s="58"/>
      <c r="N141" s="131"/>
      <c r="O141" s="58"/>
      <c r="P141" s="58"/>
      <c r="T141" s="61"/>
      <c r="U141" s="58"/>
      <c r="W141" s="170"/>
      <c r="X141" s="80"/>
      <c r="Y141" s="81"/>
      <c r="Z141" s="80"/>
      <c r="AA141" s="80"/>
      <c r="AB141" s="68"/>
      <c r="AC141" s="80"/>
      <c r="AD141" s="81"/>
      <c r="AE141" s="82"/>
      <c r="AF141" s="83"/>
      <c r="AG141" s="81"/>
      <c r="AH141" s="81"/>
      <c r="AI141" s="81"/>
      <c r="AJ141" s="71" t="s">
        <v>92</v>
      </c>
      <c r="AK141" s="74"/>
      <c r="AL141" s="67">
        <v>0</v>
      </c>
      <c r="AM141" s="67"/>
      <c r="AN141" s="67"/>
      <c r="AP141" s="67"/>
      <c r="AQ141" s="74"/>
      <c r="AR141" s="74"/>
      <c r="AS141" s="74"/>
      <c r="AT141" s="67"/>
      <c r="AU141" s="67"/>
      <c r="AV141" s="67"/>
      <c r="AW141" s="60">
        <v>404</v>
      </c>
    </row>
    <row r="142" spans="1:115" s="86" customFormat="1" ht="20.25" hidden="1" customHeight="1">
      <c r="A142" s="84"/>
      <c r="B142" s="84"/>
      <c r="C142" s="85"/>
      <c r="D142" s="84"/>
      <c r="E142" s="84"/>
      <c r="F142" s="84"/>
      <c r="G142" s="84"/>
      <c r="H142" s="84"/>
      <c r="I142" s="141"/>
      <c r="J142" s="84"/>
      <c r="K142" s="141"/>
      <c r="L142" s="84"/>
      <c r="M142" s="84"/>
      <c r="N142" s="132"/>
      <c r="O142" s="84"/>
      <c r="P142" s="84"/>
      <c r="T142" s="87"/>
      <c r="U142" s="84"/>
      <c r="W142" s="171"/>
      <c r="X142" s="88"/>
      <c r="Y142" s="88"/>
      <c r="Z142" s="88"/>
      <c r="AA142" s="88"/>
      <c r="AB142" s="88"/>
      <c r="AC142" s="88"/>
      <c r="AD142" s="88"/>
      <c r="AE142" s="88"/>
      <c r="AF142" s="89"/>
      <c r="AG142" s="88"/>
      <c r="AH142" s="88"/>
      <c r="AI142" s="88"/>
      <c r="AT142" s="74"/>
      <c r="AU142" s="74"/>
      <c r="AV142" s="74"/>
      <c r="AW142" s="60"/>
      <c r="AX142" s="60"/>
      <c r="AY142" s="60"/>
      <c r="AZ142" s="60"/>
    </row>
    <row r="143" spans="1:115" ht="20.25" hidden="1" customHeight="1">
      <c r="A143" s="810"/>
      <c r="B143" s="810"/>
      <c r="C143" s="52"/>
      <c r="D143" s="810"/>
      <c r="E143" s="810"/>
      <c r="F143" s="810"/>
      <c r="G143" s="810"/>
      <c r="H143" s="810"/>
      <c r="I143" s="140"/>
      <c r="J143" s="810"/>
      <c r="K143" s="140"/>
      <c r="L143" s="810"/>
      <c r="M143" s="810"/>
      <c r="N143" s="131"/>
      <c r="O143" s="810"/>
      <c r="P143" s="810"/>
      <c r="T143" s="53"/>
      <c r="U143" s="810"/>
      <c r="V143" s="810"/>
      <c r="W143" s="810"/>
      <c r="X143" s="810"/>
      <c r="Y143" s="810"/>
      <c r="Z143" s="810"/>
      <c r="AA143" s="90"/>
      <c r="AB143" s="90"/>
      <c r="AC143" s="810"/>
      <c r="AD143" s="810"/>
      <c r="AE143" s="810"/>
      <c r="AF143" s="90"/>
      <c r="AG143" s="810"/>
      <c r="AH143" s="810"/>
      <c r="AI143" s="810"/>
      <c r="AJ143" s="810" t="s">
        <v>34</v>
      </c>
      <c r="AK143" s="810"/>
      <c r="AL143" s="810"/>
      <c r="AM143" s="810"/>
      <c r="AN143" s="810"/>
      <c r="AO143" s="810"/>
      <c r="AP143" s="810"/>
    </row>
    <row r="144" spans="1:115" ht="20.25" hidden="1" customHeight="1">
      <c r="A144" s="810"/>
      <c r="B144" s="810"/>
      <c r="C144" s="52"/>
      <c r="D144" s="810"/>
      <c r="E144" s="810"/>
      <c r="F144" s="810"/>
      <c r="G144" s="810"/>
      <c r="H144" s="810"/>
      <c r="I144" s="140"/>
      <c r="J144" s="810"/>
      <c r="K144" s="140"/>
      <c r="L144" s="810"/>
      <c r="M144" s="810"/>
      <c r="N144" s="131"/>
      <c r="O144" s="810"/>
      <c r="P144" s="810"/>
      <c r="T144" s="53"/>
      <c r="U144" s="810"/>
      <c r="V144" s="810"/>
      <c r="W144" s="810"/>
      <c r="X144" s="172" t="s">
        <v>57</v>
      </c>
      <c r="Y144" s="173"/>
      <c r="Z144" s="810"/>
      <c r="AA144" s="90"/>
      <c r="AB144" s="90"/>
      <c r="AC144" s="810"/>
      <c r="AD144" s="810"/>
      <c r="AE144" s="810"/>
      <c r="AF144" s="90"/>
      <c r="AG144" s="810">
        <v>542.84819882770012</v>
      </c>
      <c r="AH144" s="810">
        <v>157.20307495015584</v>
      </c>
      <c r="AI144" s="810"/>
      <c r="AJ144" s="50"/>
      <c r="AK144" s="4" t="s">
        <v>49</v>
      </c>
      <c r="AL144" s="50"/>
      <c r="AM144" s="50"/>
      <c r="AN144" s="51"/>
      <c r="AO144" s="51"/>
      <c r="AP144" s="50"/>
    </row>
    <row r="145" spans="1:42" ht="20.25" hidden="1" customHeight="1">
      <c r="A145" s="810"/>
      <c r="B145" s="810"/>
      <c r="C145" s="52"/>
      <c r="D145" s="810"/>
      <c r="E145" s="810"/>
      <c r="F145" s="810"/>
      <c r="G145" s="810"/>
      <c r="H145" s="810"/>
      <c r="I145" s="140"/>
      <c r="J145" s="810"/>
      <c r="K145" s="140"/>
      <c r="L145" s="810"/>
      <c r="M145" s="810"/>
      <c r="N145" s="131"/>
      <c r="O145" s="810"/>
      <c r="P145" s="810"/>
      <c r="T145" s="53"/>
      <c r="U145" s="810"/>
      <c r="V145" s="810"/>
      <c r="W145" s="55"/>
      <c r="X145" s="56" t="s">
        <v>35</v>
      </c>
      <c r="Y145" s="56" t="s">
        <v>36</v>
      </c>
      <c r="Z145" s="56" t="s">
        <v>37</v>
      </c>
      <c r="AA145" s="57" t="str">
        <f>+AA134</f>
        <v>Tháng 4</v>
      </c>
      <c r="AB145" s="56" t="s">
        <v>48</v>
      </c>
      <c r="AC145" s="56" t="s">
        <v>38</v>
      </c>
      <c r="AD145" s="56" t="s">
        <v>39</v>
      </c>
      <c r="AE145" s="56" t="s">
        <v>40</v>
      </c>
      <c r="AF145" s="57" t="s">
        <v>41</v>
      </c>
      <c r="AG145" s="56" t="s">
        <v>42</v>
      </c>
      <c r="AH145" s="56" t="s">
        <v>43</v>
      </c>
      <c r="AI145" s="56" t="s">
        <v>44</v>
      </c>
      <c r="AJ145" s="55"/>
      <c r="AK145" s="56" t="s">
        <v>35</v>
      </c>
      <c r="AL145" s="56" t="s">
        <v>36</v>
      </c>
      <c r="AM145" s="56"/>
      <c r="AN145" s="57"/>
      <c r="AO145" s="56"/>
      <c r="AP145" s="56"/>
    </row>
    <row r="146" spans="1:42" ht="20.25" hidden="1" customHeight="1">
      <c r="A146" s="810"/>
      <c r="B146" s="810"/>
      <c r="C146" s="52"/>
      <c r="D146" s="810"/>
      <c r="E146" s="810"/>
      <c r="F146" s="810"/>
      <c r="G146" s="810"/>
      <c r="H146" s="810"/>
      <c r="I146" s="140"/>
      <c r="J146" s="810"/>
      <c r="K146" s="140"/>
      <c r="L146" s="810"/>
      <c r="M146" s="810"/>
      <c r="N146" s="131"/>
      <c r="O146" s="810"/>
      <c r="P146" s="810"/>
      <c r="T146" s="53"/>
      <c r="U146" s="810"/>
      <c r="V146" s="810"/>
      <c r="W146" s="174" t="s">
        <v>108</v>
      </c>
      <c r="X146" s="21">
        <v>1056.0291042028089</v>
      </c>
      <c r="Y146" s="21">
        <v>881.6240921707099</v>
      </c>
      <c r="Z146" s="21">
        <v>1147</v>
      </c>
      <c r="AA146" s="21">
        <v>859.6</v>
      </c>
      <c r="AB146" s="66">
        <v>743.94153988290009</v>
      </c>
      <c r="AC146" s="21">
        <v>524.09659039849998</v>
      </c>
      <c r="AD146" s="2">
        <v>544.1016419715894</v>
      </c>
      <c r="AE146" s="24">
        <v>641.71822336139996</v>
      </c>
      <c r="AF146" s="91">
        <v>389.35143612330006</v>
      </c>
      <c r="AG146" s="21">
        <v>270.92541936370003</v>
      </c>
      <c r="AH146" s="21">
        <v>542.84819882770012</v>
      </c>
      <c r="AI146" s="21"/>
      <c r="AJ146" s="62" t="s">
        <v>79</v>
      </c>
      <c r="AK146" s="92"/>
      <c r="AL146" s="92"/>
      <c r="AM146" s="92"/>
      <c r="AN146" s="92"/>
      <c r="AO146" s="92"/>
      <c r="AP146" s="92"/>
    </row>
    <row r="147" spans="1:42" ht="14.25" hidden="1" customHeight="1">
      <c r="A147" s="810">
        <v>0</v>
      </c>
      <c r="B147" s="810"/>
      <c r="C147" s="52"/>
      <c r="D147" s="810"/>
      <c r="E147" s="810"/>
      <c r="F147" s="810"/>
      <c r="G147" s="810"/>
      <c r="H147" s="810"/>
      <c r="I147" s="140"/>
      <c r="J147" s="810"/>
      <c r="K147" s="140"/>
      <c r="L147" s="810"/>
      <c r="M147" s="810"/>
      <c r="N147" s="131"/>
      <c r="O147" s="810"/>
      <c r="P147" s="810"/>
      <c r="T147" s="53"/>
      <c r="U147" s="810"/>
      <c r="V147" s="810"/>
      <c r="W147" s="175" t="s">
        <v>123</v>
      </c>
      <c r="X147" s="21">
        <v>197.02</v>
      </c>
      <c r="Y147" s="21">
        <v>154.65</v>
      </c>
      <c r="Z147" s="21">
        <v>193.8</v>
      </c>
      <c r="AA147" s="21">
        <v>222</v>
      </c>
      <c r="AB147" s="21">
        <v>234.29</v>
      </c>
      <c r="AC147" s="21">
        <v>154.34</v>
      </c>
      <c r="AD147" s="2">
        <v>174.7</v>
      </c>
      <c r="AE147" s="21">
        <v>180.26968605331169</v>
      </c>
      <c r="AF147" s="91">
        <v>124.89</v>
      </c>
      <c r="AG147" s="21">
        <v>115.64</v>
      </c>
      <c r="AH147" s="21">
        <v>157.20307495015584</v>
      </c>
      <c r="AI147" s="21"/>
      <c r="AJ147" s="71" t="s">
        <v>92</v>
      </c>
      <c r="AK147" s="93"/>
      <c r="AL147" s="92"/>
      <c r="AM147" s="92"/>
      <c r="AN147" s="92"/>
      <c r="AO147" s="92"/>
      <c r="AP147" s="92"/>
    </row>
    <row r="148" spans="1:42" ht="8.25" hidden="1" customHeight="1">
      <c r="A148" s="810"/>
      <c r="B148" s="810"/>
      <c r="C148" s="52"/>
      <c r="D148" s="810"/>
      <c r="E148" s="810"/>
      <c r="F148" s="810"/>
      <c r="G148" s="810"/>
      <c r="H148" s="810"/>
      <c r="I148" s="140"/>
      <c r="J148" s="810"/>
      <c r="K148" s="140"/>
      <c r="L148" s="810"/>
      <c r="M148" s="810"/>
      <c r="N148" s="131"/>
      <c r="O148" s="810"/>
      <c r="P148" s="810"/>
      <c r="T148" s="53"/>
      <c r="U148" s="810"/>
      <c r="V148" s="810"/>
      <c r="W148" s="176" t="s">
        <v>104</v>
      </c>
      <c r="X148" s="24">
        <f t="shared" ref="X148:AI148" si="7">X147+X146</f>
        <v>1253.0491042028088</v>
      </c>
      <c r="Y148" s="24">
        <f t="shared" si="7"/>
        <v>1036.27409217071</v>
      </c>
      <c r="Z148" s="24">
        <f t="shared" si="7"/>
        <v>1340.8</v>
      </c>
      <c r="AA148" s="24">
        <f t="shared" si="7"/>
        <v>1081.5999999999999</v>
      </c>
      <c r="AB148" s="24">
        <f t="shared" si="7"/>
        <v>978.23153988290005</v>
      </c>
      <c r="AC148" s="24">
        <f t="shared" si="7"/>
        <v>678.43659039850002</v>
      </c>
      <c r="AD148" s="24">
        <f t="shared" si="7"/>
        <v>718.80164197158933</v>
      </c>
      <c r="AE148" s="24">
        <f t="shared" si="7"/>
        <v>821.98790941471168</v>
      </c>
      <c r="AF148" s="24">
        <f t="shared" si="7"/>
        <v>514.2414361233001</v>
      </c>
      <c r="AG148" s="24">
        <f t="shared" si="7"/>
        <v>386.56541936370002</v>
      </c>
      <c r="AH148" s="24">
        <f t="shared" si="7"/>
        <v>700.05127377785595</v>
      </c>
      <c r="AI148" s="24">
        <f t="shared" si="7"/>
        <v>0</v>
      </c>
      <c r="AJ148" s="75"/>
      <c r="AK148" s="92"/>
      <c r="AL148" s="93"/>
      <c r="AM148" s="92"/>
      <c r="AN148" s="92"/>
      <c r="AO148" s="92"/>
      <c r="AP148" s="92"/>
    </row>
    <row r="149" spans="1:42" s="742" customFormat="1" ht="30.75" hidden="1" customHeight="1">
      <c r="A149" s="528" t="s">
        <v>401</v>
      </c>
      <c r="I149" s="15"/>
      <c r="K149" s="15"/>
      <c r="N149" s="133"/>
      <c r="T149" s="53"/>
      <c r="U149" s="94"/>
      <c r="V149" s="94"/>
    </row>
    <row r="150" spans="1:42" s="742" customFormat="1" ht="13.5" hidden="1" customHeight="1">
      <c r="I150" s="15"/>
      <c r="K150" s="15"/>
      <c r="N150" s="133"/>
      <c r="T150" s="53"/>
      <c r="U150" s="94"/>
      <c r="V150" s="94"/>
    </row>
    <row r="151" spans="1:42" s="742" customFormat="1" ht="24" hidden="1" customHeight="1">
      <c r="A151" s="2044" t="s">
        <v>371</v>
      </c>
      <c r="B151" s="2025" t="s">
        <v>372</v>
      </c>
      <c r="C151" s="2026"/>
      <c r="D151" s="878"/>
      <c r="K151" s="15"/>
      <c r="N151" s="133"/>
      <c r="T151" s="53"/>
      <c r="U151" s="94"/>
      <c r="V151" s="94"/>
    </row>
    <row r="152" spans="1:42" s="742" customFormat="1" ht="33" hidden="1" customHeight="1">
      <c r="A152" s="2045"/>
      <c r="B152" s="872" t="s">
        <v>238</v>
      </c>
      <c r="C152" s="883" t="s">
        <v>354</v>
      </c>
      <c r="D152" s="878"/>
      <c r="K152" s="15"/>
      <c r="N152" s="133"/>
      <c r="T152" s="53"/>
      <c r="U152" s="94"/>
      <c r="V152" s="94"/>
    </row>
    <row r="153" spans="1:42" s="742" customFormat="1" ht="48.75" hidden="1" customHeight="1">
      <c r="A153" s="571" t="s">
        <v>355</v>
      </c>
      <c r="B153" s="1234">
        <v>11969</v>
      </c>
      <c r="C153" s="590"/>
      <c r="D153" s="621"/>
      <c r="K153" s="15"/>
      <c r="N153" s="133"/>
      <c r="T153" s="53"/>
      <c r="U153" s="94"/>
      <c r="V153" s="94"/>
    </row>
    <row r="154" spans="1:42" s="742" customFormat="1" ht="18.75" hidden="1" customHeight="1">
      <c r="A154" s="592" t="s">
        <v>442</v>
      </c>
      <c r="B154" s="1235">
        <v>3516</v>
      </c>
      <c r="C154" s="591"/>
      <c r="D154" s="621"/>
      <c r="K154" s="15"/>
      <c r="N154" s="133"/>
      <c r="T154" s="53"/>
      <c r="U154" s="94"/>
      <c r="V154" s="94"/>
    </row>
    <row r="155" spans="1:42" s="742" customFormat="1" ht="21" hidden="1" customHeight="1">
      <c r="A155" s="592" t="s">
        <v>6</v>
      </c>
      <c r="B155" s="1235">
        <v>2725</v>
      </c>
      <c r="C155" s="591"/>
      <c r="D155" s="621"/>
      <c r="K155" s="15"/>
      <c r="N155" s="133"/>
      <c r="T155" s="53"/>
      <c r="U155" s="94"/>
      <c r="V155" s="94"/>
    </row>
    <row r="156" spans="1:42" s="742" customFormat="1" ht="19.5" hidden="1" customHeight="1">
      <c r="A156" s="592" t="s">
        <v>356</v>
      </c>
      <c r="B156" s="1235">
        <v>2617</v>
      </c>
      <c r="C156" s="591"/>
      <c r="D156" s="621"/>
      <c r="K156" s="15"/>
      <c r="N156" s="133"/>
      <c r="T156" s="53"/>
      <c r="U156" s="94"/>
      <c r="V156" s="94"/>
    </row>
    <row r="157" spans="1:42" s="742" customFormat="1" ht="21" hidden="1" customHeight="1">
      <c r="A157" s="592" t="s">
        <v>152</v>
      </c>
      <c r="B157" s="1235">
        <v>2560</v>
      </c>
      <c r="C157" s="591"/>
      <c r="D157" s="621"/>
      <c r="K157" s="15"/>
      <c r="N157" s="133"/>
      <c r="T157" s="53"/>
      <c r="U157" s="94"/>
      <c r="V157" s="94"/>
    </row>
    <row r="158" spans="1:42" s="742" customFormat="1" ht="21" hidden="1" customHeight="1">
      <c r="A158" s="592" t="s">
        <v>186</v>
      </c>
      <c r="B158" s="1235">
        <v>178</v>
      </c>
      <c r="C158" s="591"/>
      <c r="D158" s="621"/>
      <c r="K158" s="15"/>
      <c r="N158" s="133"/>
      <c r="T158" s="53"/>
      <c r="U158" s="94"/>
      <c r="V158" s="94"/>
    </row>
    <row r="159" spans="1:42" s="742" customFormat="1" ht="21" hidden="1" customHeight="1">
      <c r="A159" s="592" t="s">
        <v>358</v>
      </c>
      <c r="B159" s="1235">
        <v>137</v>
      </c>
      <c r="C159" s="591"/>
      <c r="D159" s="621"/>
      <c r="K159" s="15"/>
      <c r="N159" s="133"/>
      <c r="T159" s="53"/>
      <c r="U159" s="94"/>
      <c r="V159" s="94"/>
    </row>
    <row r="160" spans="1:42" s="742" customFormat="1" ht="17.25" hidden="1" customHeight="1">
      <c r="A160" s="592" t="s">
        <v>490</v>
      </c>
      <c r="B160" s="1235">
        <v>20</v>
      </c>
      <c r="C160" s="591"/>
      <c r="D160" s="621"/>
      <c r="K160" s="15"/>
      <c r="N160" s="133"/>
      <c r="T160" s="53"/>
      <c r="U160" s="94"/>
      <c r="V160" s="94"/>
    </row>
    <row r="161" spans="1:70" s="742" customFormat="1" ht="17.25" hidden="1" customHeight="1">
      <c r="A161" s="592" t="s">
        <v>7</v>
      </c>
      <c r="B161" s="1235">
        <v>216</v>
      </c>
      <c r="C161" s="591"/>
      <c r="D161" s="621"/>
      <c r="K161" s="15"/>
      <c r="N161" s="133"/>
      <c r="T161" s="53"/>
      <c r="U161" s="94"/>
      <c r="V161" s="94"/>
    </row>
    <row r="162" spans="1:70" s="742" customFormat="1" ht="17.25" hidden="1" customHeight="1">
      <c r="A162" s="592"/>
      <c r="B162" s="1235"/>
      <c r="C162" s="591"/>
      <c r="D162" s="621"/>
      <c r="K162" s="15"/>
      <c r="N162" s="133"/>
      <c r="T162" s="53"/>
      <c r="U162" s="94"/>
      <c r="V162" s="94"/>
    </row>
    <row r="163" spans="1:70" s="742" customFormat="1" ht="17.25" hidden="1" customHeight="1">
      <c r="A163" s="592"/>
      <c r="B163" s="1236"/>
      <c r="C163" s="593">
        <v>0</v>
      </c>
      <c r="D163" s="621"/>
      <c r="K163" s="15"/>
      <c r="N163" s="133"/>
      <c r="T163" s="53"/>
      <c r="U163" s="94"/>
      <c r="V163" s="94"/>
    </row>
    <row r="164" spans="1:70" s="742" customFormat="1" ht="17.25" hidden="1" customHeight="1">
      <c r="A164" s="592"/>
      <c r="B164" s="1235"/>
      <c r="C164" s="591"/>
      <c r="D164" s="621"/>
      <c r="K164" s="15"/>
      <c r="N164" s="133"/>
      <c r="T164" s="53"/>
      <c r="U164" s="94"/>
      <c r="V164" s="94"/>
    </row>
    <row r="165" spans="1:70" s="742" customFormat="1" ht="17.25" hidden="1" customHeight="1">
      <c r="A165" s="589" t="s">
        <v>359</v>
      </c>
      <c r="B165" s="1237">
        <f>B166+B167</f>
        <v>-509.96000000000004</v>
      </c>
      <c r="C165" s="594"/>
      <c r="D165" s="621"/>
      <c r="K165" s="15"/>
      <c r="N165" s="133"/>
      <c r="T165" s="53"/>
      <c r="U165" s="94"/>
      <c r="V165" s="94"/>
    </row>
    <row r="166" spans="1:70" s="742" customFormat="1" ht="17.25" hidden="1" customHeight="1">
      <c r="A166" s="592" t="s">
        <v>293</v>
      </c>
      <c r="B166" s="1238">
        <v>781</v>
      </c>
      <c r="C166" s="591"/>
      <c r="D166" s="621"/>
      <c r="K166" s="15"/>
      <c r="N166" s="133"/>
      <c r="T166" s="53"/>
      <c r="U166" s="94"/>
      <c r="V166" s="94"/>
    </row>
    <row r="167" spans="1:70" s="742" customFormat="1" ht="15" hidden="1" customHeight="1">
      <c r="A167" s="592" t="s">
        <v>443</v>
      </c>
      <c r="B167" s="1239">
        <v>-1290.96</v>
      </c>
      <c r="C167" s="591" t="s">
        <v>491</v>
      </c>
      <c r="D167" s="621"/>
      <c r="K167" s="15"/>
      <c r="N167" s="133"/>
      <c r="T167" s="53"/>
      <c r="U167" s="94"/>
      <c r="V167" s="94"/>
    </row>
    <row r="168" spans="1:70" s="742" customFormat="1" ht="18" hidden="1" customHeight="1">
      <c r="A168" s="589" t="s">
        <v>448</v>
      </c>
      <c r="B168" s="1234">
        <f>B165+B153</f>
        <v>11459.04</v>
      </c>
      <c r="C168" s="590"/>
      <c r="D168" s="621"/>
      <c r="K168" s="15"/>
      <c r="N168" s="133"/>
      <c r="T168" s="53"/>
      <c r="U168" s="94"/>
      <c r="V168" s="94"/>
    </row>
    <row r="169" spans="1:70" s="742" customFormat="1" ht="7.5" hidden="1" customHeight="1">
      <c r="K169" s="15"/>
      <c r="N169" s="133"/>
      <c r="T169" s="53"/>
      <c r="U169" s="94"/>
      <c r="V169" s="94"/>
    </row>
    <row r="170" spans="1:70" s="742" customFormat="1" ht="11.25" hidden="1" customHeight="1">
      <c r="I170" s="15"/>
      <c r="K170" s="15"/>
      <c r="N170" s="133"/>
      <c r="T170" s="53"/>
      <c r="U170" s="94"/>
      <c r="V170" s="94"/>
    </row>
    <row r="171" spans="1:70" s="742" customFormat="1" ht="16.5" hidden="1" customHeight="1">
      <c r="A171" s="782" t="s">
        <v>67</v>
      </c>
      <c r="B171" s="562"/>
      <c r="C171" s="563"/>
      <c r="D171" s="563"/>
      <c r="E171" s="563"/>
      <c r="F171" s="564"/>
      <c r="G171" s="565"/>
      <c r="H171" s="586"/>
      <c r="I171" s="809"/>
      <c r="J171" s="809"/>
      <c r="S171" s="608"/>
      <c r="T171" s="53"/>
      <c r="U171" s="94"/>
      <c r="V171" s="94"/>
    </row>
    <row r="172" spans="1:70" s="572" customFormat="1" ht="22.5" hidden="1" customHeight="1">
      <c r="A172" s="2033" t="s">
        <v>381</v>
      </c>
      <c r="B172" s="2034"/>
      <c r="C172" s="1894" t="s">
        <v>382</v>
      </c>
      <c r="D172" s="2035"/>
      <c r="E172" s="2035"/>
      <c r="F172" s="1895"/>
      <c r="G172" s="1892" t="s">
        <v>383</v>
      </c>
      <c r="H172" s="1896" t="s">
        <v>384</v>
      </c>
      <c r="I172" s="1897"/>
      <c r="J172" s="1898"/>
      <c r="K172" s="631"/>
      <c r="L172" s="631"/>
      <c r="M172" s="631"/>
      <c r="N172" s="631"/>
      <c r="O172" s="631"/>
      <c r="P172" s="631"/>
      <c r="Q172" s="631"/>
      <c r="R172" s="578"/>
      <c r="S172" s="578"/>
      <c r="T172" s="573"/>
      <c r="U172" s="573"/>
      <c r="V172" s="573"/>
      <c r="W172" s="573"/>
      <c r="X172" s="573"/>
      <c r="Y172" s="573"/>
      <c r="Z172" s="573"/>
      <c r="AA172" s="573"/>
      <c r="AB172" s="573"/>
      <c r="AC172" s="573"/>
      <c r="AD172" s="573"/>
      <c r="AE172" s="573"/>
      <c r="AF172" s="573"/>
      <c r="AG172" s="573"/>
      <c r="AH172" s="573"/>
      <c r="AI172" s="573"/>
      <c r="AJ172" s="573"/>
      <c r="AK172" s="573"/>
      <c r="AL172" s="573"/>
      <c r="AM172" s="573"/>
      <c r="AN172" s="573"/>
      <c r="AO172" s="573"/>
      <c r="AP172" s="573"/>
      <c r="AQ172" s="573"/>
      <c r="AR172" s="573"/>
      <c r="AS172" s="573"/>
      <c r="AT172" s="573"/>
      <c r="AU172" s="573"/>
      <c r="AV172" s="573"/>
      <c r="AW172" s="573"/>
      <c r="AX172" s="573"/>
      <c r="AY172" s="573"/>
      <c r="AZ172" s="573"/>
      <c r="BA172" s="573"/>
      <c r="BB172" s="573"/>
      <c r="BC172" s="573"/>
      <c r="BD172" s="573"/>
      <c r="BE172" s="573"/>
      <c r="BF172" s="573"/>
      <c r="BG172" s="573"/>
      <c r="BH172" s="573"/>
      <c r="BI172" s="573"/>
      <c r="BJ172" s="573"/>
      <c r="BK172" s="573"/>
      <c r="BL172" s="573"/>
      <c r="BM172" s="573"/>
      <c r="BN172" s="573"/>
      <c r="BO172" s="573"/>
      <c r="BP172" s="573"/>
      <c r="BQ172" s="573"/>
      <c r="BR172" s="573"/>
    </row>
    <row r="173" spans="1:70" s="572" customFormat="1" ht="18.75" hidden="1" customHeight="1">
      <c r="A173" s="1890" t="s">
        <v>385</v>
      </c>
      <c r="B173" s="1892" t="s">
        <v>174</v>
      </c>
      <c r="C173" s="1890" t="s">
        <v>385</v>
      </c>
      <c r="D173" s="1894" t="s">
        <v>164</v>
      </c>
      <c r="E173" s="2035"/>
      <c r="F173" s="1895"/>
      <c r="G173" s="1903"/>
      <c r="H173" s="2037"/>
      <c r="I173" s="2038"/>
      <c r="J173" s="2039"/>
      <c r="K173" s="631"/>
      <c r="L173" s="631"/>
      <c r="M173" s="631"/>
      <c r="N173" s="631"/>
      <c r="O173" s="631"/>
      <c r="P173" s="631"/>
      <c r="Q173" s="631"/>
      <c r="R173" s="578"/>
      <c r="S173" s="578"/>
      <c r="T173" s="573"/>
      <c r="U173" s="573"/>
      <c r="V173" s="573"/>
      <c r="W173" s="573"/>
      <c r="X173" s="573"/>
      <c r="Y173" s="573"/>
      <c r="Z173" s="573"/>
      <c r="AA173" s="573"/>
      <c r="AB173" s="573"/>
      <c r="AC173" s="573"/>
      <c r="AD173" s="573"/>
      <c r="AE173" s="573"/>
      <c r="AF173" s="573"/>
      <c r="AG173" s="573"/>
      <c r="AH173" s="573"/>
      <c r="AI173" s="573"/>
      <c r="AJ173" s="573"/>
      <c r="AK173" s="573"/>
      <c r="AL173" s="573"/>
      <c r="AM173" s="573"/>
      <c r="AN173" s="573"/>
      <c r="AO173" s="573"/>
      <c r="AP173" s="573"/>
      <c r="AQ173" s="573"/>
      <c r="AR173" s="573"/>
      <c r="AS173" s="573"/>
      <c r="AT173" s="573"/>
      <c r="AU173" s="573"/>
      <c r="AV173" s="573"/>
      <c r="AW173" s="573"/>
      <c r="AX173" s="573"/>
      <c r="AY173" s="573"/>
      <c r="AZ173" s="573"/>
      <c r="BA173" s="573"/>
      <c r="BB173" s="573"/>
      <c r="BC173" s="573"/>
      <c r="BD173" s="573"/>
      <c r="BE173" s="573"/>
      <c r="BF173" s="573"/>
      <c r="BG173" s="573"/>
      <c r="BH173" s="573"/>
      <c r="BI173" s="573"/>
      <c r="BJ173" s="573"/>
      <c r="BK173" s="573"/>
      <c r="BL173" s="573"/>
      <c r="BM173" s="573"/>
      <c r="BN173" s="573"/>
      <c r="BO173" s="573"/>
      <c r="BP173" s="573"/>
      <c r="BQ173" s="573"/>
      <c r="BR173" s="573"/>
    </row>
    <row r="174" spans="1:70" s="572" customFormat="1" ht="23.25" hidden="1" customHeight="1">
      <c r="A174" s="1891"/>
      <c r="B174" s="1893"/>
      <c r="C174" s="1891"/>
      <c r="D174" s="870" t="s">
        <v>166</v>
      </c>
      <c r="E174" s="870" t="s">
        <v>68</v>
      </c>
      <c r="F174" s="870" t="s">
        <v>92</v>
      </c>
      <c r="G174" s="2036"/>
      <c r="H174" s="1899"/>
      <c r="I174" s="1900"/>
      <c r="J174" s="1901"/>
      <c r="K174" s="631"/>
      <c r="L174" s="631"/>
      <c r="M174" s="631"/>
      <c r="N174" s="631"/>
      <c r="O174" s="631"/>
      <c r="P174" s="631"/>
      <c r="Q174" s="631"/>
      <c r="R174" s="578"/>
      <c r="S174" s="578"/>
      <c r="T174" s="573"/>
      <c r="U174" s="573"/>
      <c r="V174" s="573"/>
      <c r="W174" s="573"/>
      <c r="X174" s="573"/>
      <c r="Y174" s="573"/>
      <c r="Z174" s="573"/>
      <c r="AA174" s="573"/>
      <c r="AB174" s="573"/>
      <c r="AC174" s="573"/>
      <c r="AD174" s="573"/>
      <c r="AE174" s="573"/>
      <c r="AF174" s="573"/>
      <c r="AG174" s="573"/>
      <c r="AH174" s="573"/>
      <c r="AI174" s="573"/>
      <c r="AJ174" s="573"/>
      <c r="AK174" s="573"/>
      <c r="AL174" s="573"/>
      <c r="AM174" s="573"/>
      <c r="AN174" s="573"/>
      <c r="AO174" s="573"/>
      <c r="AP174" s="573"/>
      <c r="AQ174" s="573"/>
      <c r="AR174" s="573"/>
      <c r="AS174" s="573"/>
      <c r="AT174" s="573"/>
      <c r="AU174" s="573"/>
      <c r="AV174" s="573"/>
      <c r="AW174" s="573"/>
      <c r="AX174" s="573"/>
      <c r="AY174" s="573"/>
      <c r="AZ174" s="573"/>
      <c r="BA174" s="573"/>
      <c r="BB174" s="573"/>
      <c r="BC174" s="573"/>
      <c r="BD174" s="573"/>
      <c r="BE174" s="573"/>
      <c r="BF174" s="573"/>
      <c r="BG174" s="573"/>
      <c r="BH174" s="573"/>
      <c r="BI174" s="573"/>
      <c r="BJ174" s="573"/>
      <c r="BK174" s="573"/>
      <c r="BL174" s="573"/>
      <c r="BM174" s="573"/>
      <c r="BN174" s="573"/>
      <c r="BO174" s="573"/>
      <c r="BP174" s="573"/>
      <c r="BQ174" s="573"/>
      <c r="BR174" s="573"/>
    </row>
    <row r="175" spans="1:70" s="572" customFormat="1" ht="31.5" hidden="1" customHeight="1">
      <c r="A175" s="633" t="s">
        <v>386</v>
      </c>
      <c r="B175" s="901">
        <f>SUM(B176:B182)</f>
        <v>3576.6</v>
      </c>
      <c r="C175" s="634" t="s">
        <v>387</v>
      </c>
      <c r="D175" s="635">
        <f>SUM(D176:D180)</f>
        <v>963.45000000000016</v>
      </c>
      <c r="E175" s="635">
        <f>E176+E179</f>
        <v>0</v>
      </c>
      <c r="F175" s="635"/>
      <c r="G175" s="636"/>
      <c r="H175" s="2040" t="s">
        <v>388</v>
      </c>
      <c r="I175" s="2040" t="s">
        <v>478</v>
      </c>
      <c r="J175" s="1892" t="s">
        <v>389</v>
      </c>
      <c r="K175" s="631"/>
      <c r="L175" s="631"/>
      <c r="M175" s="631"/>
      <c r="N175" s="631"/>
      <c r="O175" s="631"/>
      <c r="P175" s="631"/>
      <c r="Q175" s="631"/>
      <c r="R175" s="578"/>
      <c r="S175" s="578"/>
      <c r="T175" s="573"/>
      <c r="U175" s="573"/>
      <c r="V175" s="573"/>
      <c r="W175" s="573"/>
      <c r="X175" s="573"/>
      <c r="Y175" s="573"/>
      <c r="Z175" s="573"/>
      <c r="AA175" s="573"/>
      <c r="AB175" s="573"/>
      <c r="AC175" s="573"/>
      <c r="AD175" s="573"/>
      <c r="AE175" s="573"/>
      <c r="AF175" s="573"/>
      <c r="AG175" s="573"/>
      <c r="AH175" s="573"/>
      <c r="AI175" s="573"/>
      <c r="AJ175" s="573"/>
      <c r="AK175" s="573"/>
      <c r="AL175" s="573"/>
      <c r="AM175" s="573"/>
      <c r="AN175" s="573"/>
      <c r="AO175" s="573"/>
      <c r="AP175" s="573"/>
      <c r="AQ175" s="573"/>
      <c r="AR175" s="573"/>
      <c r="AS175" s="573"/>
      <c r="AT175" s="573"/>
      <c r="AU175" s="573"/>
      <c r="AV175" s="573"/>
      <c r="AW175" s="573"/>
      <c r="AX175" s="573"/>
      <c r="AY175" s="573"/>
      <c r="AZ175" s="573"/>
      <c r="BA175" s="573"/>
      <c r="BB175" s="573"/>
      <c r="BC175" s="573"/>
      <c r="BD175" s="573"/>
      <c r="BE175" s="573"/>
      <c r="BF175" s="573"/>
      <c r="BG175" s="573"/>
      <c r="BH175" s="573"/>
      <c r="BI175" s="573"/>
      <c r="BJ175" s="573"/>
      <c r="BK175" s="573"/>
      <c r="BL175" s="573"/>
      <c r="BM175" s="573"/>
      <c r="BN175" s="573"/>
      <c r="BO175" s="573"/>
      <c r="BP175" s="573"/>
      <c r="BQ175" s="573"/>
      <c r="BR175" s="573"/>
    </row>
    <row r="176" spans="1:70" s="572" customFormat="1" ht="31.5" hidden="1" customHeight="1">
      <c r="A176" s="637" t="s">
        <v>390</v>
      </c>
      <c r="B176" s="638">
        <f>208.708+2830.252</f>
        <v>3038.96</v>
      </c>
      <c r="C176" s="637" t="s">
        <v>480</v>
      </c>
      <c r="D176" s="639">
        <v>221.82</v>
      </c>
      <c r="E176" s="640"/>
      <c r="F176" s="641"/>
      <c r="G176" s="641"/>
      <c r="H176" s="2041"/>
      <c r="I176" s="2041"/>
      <c r="J176" s="1903"/>
      <c r="K176" s="631"/>
      <c r="L176" s="631"/>
      <c r="M176" s="631"/>
      <c r="N176" s="631"/>
      <c r="O176" s="631"/>
      <c r="P176" s="631"/>
      <c r="Q176" s="631"/>
      <c r="R176" s="578"/>
      <c r="S176" s="578"/>
      <c r="T176" s="573"/>
      <c r="U176" s="573"/>
      <c r="V176" s="573"/>
      <c r="W176" s="573"/>
      <c r="X176" s="573"/>
      <c r="Y176" s="573"/>
      <c r="Z176" s="573"/>
      <c r="AA176" s="573"/>
      <c r="AB176" s="573"/>
      <c r="AC176" s="573"/>
      <c r="AD176" s="573"/>
      <c r="AE176" s="573"/>
      <c r="AF176" s="573"/>
      <c r="AG176" s="573"/>
      <c r="AH176" s="573"/>
      <c r="AI176" s="573"/>
      <c r="AJ176" s="573"/>
      <c r="AK176" s="573"/>
      <c r="AL176" s="573"/>
      <c r="AM176" s="573"/>
      <c r="AN176" s="573"/>
      <c r="AO176" s="573"/>
      <c r="AP176" s="573"/>
      <c r="AQ176" s="573"/>
      <c r="AR176" s="573"/>
      <c r="AS176" s="573"/>
      <c r="AT176" s="573"/>
      <c r="AU176" s="573"/>
      <c r="AV176" s="573"/>
      <c r="AW176" s="573"/>
      <c r="AX176" s="573"/>
      <c r="AY176" s="573"/>
      <c r="AZ176" s="573"/>
      <c r="BA176" s="573"/>
      <c r="BB176" s="573"/>
      <c r="BC176" s="573"/>
      <c r="BD176" s="573"/>
      <c r="BE176" s="573"/>
      <c r="BF176" s="573"/>
      <c r="BG176" s="573"/>
      <c r="BH176" s="573"/>
      <c r="BI176" s="573"/>
      <c r="BJ176" s="573"/>
      <c r="BK176" s="573"/>
      <c r="BL176" s="573"/>
      <c r="BM176" s="573"/>
      <c r="BN176" s="573"/>
      <c r="BO176" s="573"/>
      <c r="BP176" s="573"/>
      <c r="BQ176" s="573"/>
      <c r="BR176" s="573"/>
    </row>
    <row r="177" spans="1:70" s="572" customFormat="1" ht="33.75" hidden="1" customHeight="1">
      <c r="A177" s="637"/>
      <c r="B177" s="638"/>
      <c r="C177" s="637"/>
      <c r="D177" s="639"/>
      <c r="E177" s="640"/>
      <c r="F177" s="641"/>
      <c r="G177" s="641"/>
      <c r="H177" s="2041"/>
      <c r="I177" s="2041"/>
      <c r="J177" s="1903"/>
      <c r="K177" s="631"/>
      <c r="L177" s="631"/>
      <c r="M177" s="631"/>
      <c r="N177" s="631"/>
      <c r="O177" s="631"/>
      <c r="P177" s="631"/>
      <c r="Q177" s="631"/>
      <c r="R177" s="578"/>
      <c r="S177" s="578"/>
      <c r="T177" s="573"/>
      <c r="U177" s="573"/>
      <c r="V177" s="573"/>
      <c r="W177" s="573"/>
      <c r="X177" s="573"/>
      <c r="Y177" s="573"/>
      <c r="Z177" s="573"/>
      <c r="AA177" s="573"/>
      <c r="AB177" s="573"/>
      <c r="AC177" s="573"/>
      <c r="AD177" s="573"/>
      <c r="AE177" s="573"/>
      <c r="AF177" s="573"/>
      <c r="AG177" s="573"/>
      <c r="AH177" s="573"/>
      <c r="AI177" s="573"/>
      <c r="AJ177" s="573"/>
      <c r="AK177" s="573"/>
      <c r="AL177" s="573"/>
      <c r="AM177" s="573"/>
      <c r="AN177" s="573"/>
      <c r="AO177" s="573"/>
      <c r="AP177" s="573"/>
      <c r="AQ177" s="573"/>
      <c r="AR177" s="573"/>
      <c r="AS177" s="573"/>
      <c r="AT177" s="573"/>
      <c r="AU177" s="573"/>
      <c r="AV177" s="573"/>
      <c r="AW177" s="573"/>
      <c r="AX177" s="573"/>
      <c r="AY177" s="573"/>
      <c r="AZ177" s="573"/>
      <c r="BA177" s="573"/>
      <c r="BB177" s="573"/>
      <c r="BC177" s="573"/>
      <c r="BD177" s="573"/>
      <c r="BE177" s="573"/>
      <c r="BF177" s="573"/>
      <c r="BG177" s="573"/>
      <c r="BH177" s="573"/>
      <c r="BI177" s="573"/>
      <c r="BJ177" s="573"/>
      <c r="BK177" s="573"/>
      <c r="BL177" s="573"/>
      <c r="BM177" s="573"/>
      <c r="BN177" s="573"/>
      <c r="BO177" s="573"/>
      <c r="BP177" s="573"/>
      <c r="BQ177" s="573"/>
      <c r="BR177" s="573"/>
    </row>
    <row r="178" spans="1:70" s="572" customFormat="1" ht="30.75" hidden="1">
      <c r="A178" s="637" t="s">
        <v>482</v>
      </c>
      <c r="B178" s="638">
        <v>142</v>
      </c>
      <c r="C178" s="637" t="s">
        <v>462</v>
      </c>
      <c r="D178" s="639">
        <v>650.77200000000005</v>
      </c>
      <c r="E178" s="640"/>
      <c r="F178" s="641"/>
      <c r="G178" s="641"/>
      <c r="H178" s="2041"/>
      <c r="I178" s="2041"/>
      <c r="J178" s="1903"/>
      <c r="K178" s="631"/>
      <c r="L178" s="631"/>
      <c r="M178" s="631"/>
      <c r="N178" s="631"/>
      <c r="O178" s="631"/>
      <c r="P178" s="631"/>
      <c r="Q178" s="631"/>
      <c r="R178" s="578"/>
      <c r="S178" s="578"/>
      <c r="T178" s="573"/>
      <c r="U178" s="573"/>
      <c r="V178" s="573"/>
      <c r="W178" s="573"/>
      <c r="X178" s="573"/>
      <c r="Y178" s="573"/>
      <c r="Z178" s="573"/>
      <c r="AA178" s="573"/>
      <c r="AB178" s="573"/>
      <c r="AC178" s="573"/>
      <c r="AD178" s="573"/>
      <c r="AE178" s="573"/>
      <c r="AF178" s="573"/>
      <c r="AG178" s="573"/>
      <c r="AH178" s="573"/>
      <c r="AI178" s="573"/>
      <c r="AJ178" s="573"/>
      <c r="AK178" s="573"/>
      <c r="AL178" s="573"/>
      <c r="AM178" s="573"/>
      <c r="AN178" s="573"/>
      <c r="AO178" s="573"/>
      <c r="AP178" s="573"/>
      <c r="AQ178" s="573"/>
      <c r="AR178" s="573"/>
      <c r="AS178" s="573"/>
      <c r="AT178" s="573"/>
      <c r="AU178" s="573"/>
      <c r="AV178" s="573"/>
      <c r="AW178" s="573"/>
      <c r="AX178" s="573"/>
      <c r="AY178" s="573"/>
      <c r="AZ178" s="573"/>
      <c r="BA178" s="573"/>
      <c r="BB178" s="573"/>
      <c r="BC178" s="573"/>
      <c r="BD178" s="573"/>
      <c r="BE178" s="573"/>
      <c r="BF178" s="573"/>
      <c r="BG178" s="573"/>
      <c r="BH178" s="573"/>
      <c r="BI178" s="573"/>
      <c r="BJ178" s="573"/>
      <c r="BK178" s="573"/>
      <c r="BL178" s="573"/>
      <c r="BM178" s="573"/>
      <c r="BN178" s="573"/>
      <c r="BO178" s="573"/>
      <c r="BP178" s="573"/>
      <c r="BQ178" s="573"/>
      <c r="BR178" s="573"/>
    </row>
    <row r="179" spans="1:70" s="572" customFormat="1" ht="30.75" hidden="1">
      <c r="A179" s="637" t="s">
        <v>483</v>
      </c>
      <c r="B179" s="638">
        <v>395.64</v>
      </c>
      <c r="C179" s="637" t="s">
        <v>481</v>
      </c>
      <c r="D179" s="639">
        <v>69.932000000000002</v>
      </c>
      <c r="E179" s="640"/>
      <c r="F179" s="641"/>
      <c r="G179" s="641"/>
      <c r="H179" s="2041"/>
      <c r="I179" s="2041"/>
      <c r="J179" s="1903"/>
      <c r="K179" s="631"/>
      <c r="L179" s="631"/>
      <c r="M179" s="631"/>
      <c r="N179" s="631"/>
      <c r="O179" s="631"/>
      <c r="P179" s="631"/>
      <c r="Q179" s="631"/>
      <c r="R179" s="578"/>
      <c r="S179" s="578"/>
      <c r="T179" s="573"/>
      <c r="U179" s="573"/>
      <c r="V179" s="573"/>
      <c r="W179" s="573"/>
      <c r="X179" s="573"/>
      <c r="Y179" s="573"/>
      <c r="Z179" s="573"/>
      <c r="AA179" s="573"/>
      <c r="AB179" s="573"/>
      <c r="AC179" s="573"/>
      <c r="AD179" s="573"/>
      <c r="AE179" s="573"/>
      <c r="AF179" s="573"/>
      <c r="AG179" s="573"/>
      <c r="AH179" s="573"/>
      <c r="AI179" s="573"/>
      <c r="AJ179" s="573"/>
      <c r="AK179" s="573"/>
      <c r="AL179" s="573"/>
      <c r="AM179" s="573"/>
      <c r="AN179" s="573"/>
      <c r="AO179" s="573"/>
      <c r="AP179" s="573"/>
      <c r="AQ179" s="573"/>
      <c r="AR179" s="573"/>
      <c r="AS179" s="573"/>
      <c r="AT179" s="573"/>
      <c r="AU179" s="573"/>
      <c r="AV179" s="573"/>
      <c r="AW179" s="573"/>
      <c r="AX179" s="573"/>
      <c r="AY179" s="573"/>
      <c r="AZ179" s="573"/>
      <c r="BA179" s="573"/>
      <c r="BB179" s="573"/>
      <c r="BC179" s="573"/>
      <c r="BD179" s="573"/>
      <c r="BE179" s="573"/>
      <c r="BF179" s="573"/>
      <c r="BG179" s="573"/>
      <c r="BH179" s="573"/>
      <c r="BI179" s="573"/>
      <c r="BJ179" s="573"/>
      <c r="BK179" s="573"/>
      <c r="BL179" s="573"/>
      <c r="BM179" s="573"/>
      <c r="BN179" s="573"/>
      <c r="BO179" s="573"/>
      <c r="BP179" s="573"/>
      <c r="BQ179" s="573"/>
      <c r="BR179" s="573"/>
    </row>
    <row r="180" spans="1:70" s="572" customFormat="1" ht="38.25" hidden="1" customHeight="1">
      <c r="A180" s="637"/>
      <c r="B180" s="638"/>
      <c r="C180" s="637" t="s">
        <v>479</v>
      </c>
      <c r="D180" s="639">
        <v>20.925999999999998</v>
      </c>
      <c r="E180" s="640"/>
      <c r="F180" s="641"/>
      <c r="G180" s="641"/>
      <c r="H180" s="2041"/>
      <c r="I180" s="2041"/>
      <c r="J180" s="1903"/>
      <c r="K180" s="631"/>
      <c r="L180" s="631"/>
      <c r="M180" s="631"/>
      <c r="N180" s="631"/>
      <c r="O180" s="631"/>
      <c r="P180" s="631"/>
      <c r="Q180" s="631"/>
      <c r="R180" s="578"/>
      <c r="S180" s="578"/>
      <c r="T180" s="573"/>
      <c r="U180" s="573"/>
      <c r="V180" s="573"/>
      <c r="W180" s="573"/>
      <c r="X180" s="573"/>
      <c r="Y180" s="573"/>
      <c r="Z180" s="573"/>
      <c r="AA180" s="573"/>
      <c r="AB180" s="573"/>
      <c r="AC180" s="573"/>
      <c r="AD180" s="573"/>
      <c r="AE180" s="573"/>
      <c r="AF180" s="573"/>
      <c r="AG180" s="573"/>
      <c r="AH180" s="573"/>
      <c r="AI180" s="573"/>
      <c r="AJ180" s="573"/>
      <c r="AK180" s="573"/>
      <c r="AL180" s="573"/>
      <c r="AM180" s="573"/>
      <c r="AN180" s="573"/>
      <c r="AO180" s="573"/>
      <c r="AP180" s="573"/>
      <c r="AQ180" s="573"/>
      <c r="AR180" s="573"/>
      <c r="AS180" s="573"/>
      <c r="AT180" s="573"/>
      <c r="AU180" s="573"/>
      <c r="AV180" s="573"/>
      <c r="AW180" s="573"/>
      <c r="AX180" s="573"/>
      <c r="AY180" s="573"/>
      <c r="AZ180" s="573"/>
      <c r="BA180" s="573"/>
      <c r="BB180" s="573"/>
      <c r="BC180" s="573"/>
      <c r="BD180" s="573"/>
      <c r="BE180" s="573"/>
      <c r="BF180" s="573"/>
      <c r="BG180" s="573"/>
      <c r="BH180" s="573"/>
      <c r="BI180" s="573"/>
      <c r="BJ180" s="573"/>
      <c r="BK180" s="573"/>
      <c r="BL180" s="573"/>
      <c r="BM180" s="573"/>
      <c r="BN180" s="573"/>
      <c r="BO180" s="573"/>
      <c r="BP180" s="573"/>
      <c r="BQ180" s="573"/>
      <c r="BR180" s="573"/>
    </row>
    <row r="181" spans="1:70" s="572" customFormat="1" ht="18.75" hidden="1">
      <c r="A181" s="656"/>
      <c r="B181" s="638"/>
      <c r="C181" s="744"/>
      <c r="D181" s="642"/>
      <c r="E181" s="642"/>
      <c r="F181" s="643"/>
      <c r="G181" s="641"/>
      <c r="H181" s="2041"/>
      <c r="I181" s="2041"/>
      <c r="J181" s="1903"/>
      <c r="K181" s="631"/>
      <c r="L181" s="631"/>
      <c r="M181" s="631"/>
      <c r="N181" s="631"/>
      <c r="O181" s="631"/>
      <c r="P181" s="631"/>
      <c r="Q181" s="631"/>
      <c r="R181" s="578"/>
      <c r="S181" s="578"/>
      <c r="T181" s="573"/>
      <c r="U181" s="573"/>
      <c r="V181" s="573"/>
      <c r="W181" s="573"/>
      <c r="X181" s="573"/>
      <c r="Y181" s="573"/>
      <c r="Z181" s="573"/>
      <c r="AA181" s="573"/>
      <c r="AB181" s="573"/>
      <c r="AC181" s="573"/>
      <c r="AD181" s="573"/>
      <c r="AE181" s="573"/>
      <c r="AF181" s="573"/>
      <c r="AG181" s="573"/>
      <c r="AH181" s="573"/>
      <c r="AI181" s="573"/>
      <c r="AJ181" s="573"/>
      <c r="AK181" s="573"/>
      <c r="AL181" s="573"/>
      <c r="AM181" s="573"/>
      <c r="AN181" s="573"/>
      <c r="AO181" s="573"/>
      <c r="AP181" s="573"/>
      <c r="AQ181" s="573"/>
      <c r="AR181" s="573"/>
      <c r="AS181" s="573"/>
      <c r="AT181" s="573"/>
      <c r="AU181" s="573"/>
      <c r="AV181" s="573"/>
      <c r="AW181" s="573"/>
      <c r="AX181" s="573"/>
      <c r="AY181" s="573"/>
      <c r="AZ181" s="573"/>
      <c r="BA181" s="573"/>
      <c r="BB181" s="573"/>
      <c r="BC181" s="573"/>
      <c r="BD181" s="573"/>
      <c r="BE181" s="573"/>
      <c r="BF181" s="573"/>
      <c r="BG181" s="573"/>
      <c r="BH181" s="573"/>
      <c r="BI181" s="573"/>
      <c r="BJ181" s="573"/>
      <c r="BK181" s="573"/>
      <c r="BL181" s="573"/>
      <c r="BM181" s="573"/>
      <c r="BN181" s="573"/>
      <c r="BO181" s="573"/>
      <c r="BP181" s="573"/>
      <c r="BQ181" s="573"/>
      <c r="BR181" s="573"/>
    </row>
    <row r="182" spans="1:70" s="572" customFormat="1" ht="50.25" hidden="1" customHeight="1">
      <c r="A182" s="746"/>
      <c r="B182" s="638"/>
      <c r="C182" s="731"/>
      <c r="D182" s="642">
        <f>E182+F182</f>
        <v>0</v>
      </c>
      <c r="E182" s="642"/>
      <c r="F182" s="643"/>
      <c r="G182" s="641"/>
      <c r="H182" s="2041"/>
      <c r="I182" s="2041"/>
      <c r="J182" s="1903"/>
      <c r="K182" s="631"/>
      <c r="L182" s="631"/>
      <c r="M182" s="631"/>
      <c r="N182" s="631"/>
      <c r="O182" s="631"/>
      <c r="P182" s="631"/>
      <c r="Q182" s="631"/>
      <c r="R182" s="578"/>
      <c r="S182" s="578"/>
      <c r="T182" s="573"/>
      <c r="U182" s="573"/>
      <c r="V182" s="573"/>
      <c r="W182" s="573"/>
      <c r="X182" s="573"/>
      <c r="Y182" s="573"/>
      <c r="Z182" s="573"/>
      <c r="AA182" s="573"/>
      <c r="AB182" s="573"/>
      <c r="AC182" s="573"/>
      <c r="AD182" s="573"/>
      <c r="AE182" s="573"/>
      <c r="AF182" s="573"/>
      <c r="AG182" s="573"/>
      <c r="AH182" s="573"/>
      <c r="AI182" s="573"/>
      <c r="AJ182" s="573"/>
      <c r="AK182" s="573"/>
      <c r="AL182" s="573"/>
      <c r="AM182" s="573"/>
      <c r="AN182" s="573"/>
      <c r="AO182" s="573"/>
      <c r="AP182" s="573"/>
      <c r="AQ182" s="573"/>
      <c r="AR182" s="573"/>
      <c r="AS182" s="573"/>
      <c r="AT182" s="573"/>
      <c r="AU182" s="573"/>
      <c r="AV182" s="573"/>
      <c r="AW182" s="573"/>
      <c r="AX182" s="573"/>
      <c r="AY182" s="573"/>
      <c r="AZ182" s="573"/>
      <c r="BA182" s="573"/>
      <c r="BB182" s="573"/>
      <c r="BC182" s="573"/>
      <c r="BD182" s="573"/>
      <c r="BE182" s="573"/>
      <c r="BF182" s="573"/>
      <c r="BG182" s="573"/>
      <c r="BH182" s="573"/>
      <c r="BI182" s="573"/>
      <c r="BJ182" s="573"/>
      <c r="BK182" s="573"/>
      <c r="BL182" s="573"/>
      <c r="BM182" s="573"/>
      <c r="BN182" s="573"/>
      <c r="BO182" s="573"/>
      <c r="BP182" s="573"/>
      <c r="BQ182" s="573"/>
      <c r="BR182" s="573"/>
    </row>
    <row r="183" spans="1:70" s="572" customFormat="1" ht="13.5" hidden="1" customHeight="1">
      <c r="A183" s="645"/>
      <c r="B183" s="646"/>
      <c r="C183" s="647"/>
      <c r="D183" s="648">
        <f>E183+F183</f>
        <v>0</v>
      </c>
      <c r="E183" s="648"/>
      <c r="F183" s="649"/>
      <c r="G183" s="650"/>
      <c r="H183" s="2041"/>
      <c r="I183" s="2041"/>
      <c r="J183" s="1903"/>
      <c r="K183" s="631"/>
      <c r="L183" s="631"/>
      <c r="M183" s="631"/>
      <c r="N183" s="631"/>
      <c r="O183" s="631"/>
      <c r="P183" s="631"/>
      <c r="Q183" s="631"/>
      <c r="R183" s="578"/>
      <c r="S183" s="578"/>
      <c r="T183" s="573"/>
      <c r="U183" s="573"/>
      <c r="V183" s="573"/>
      <c r="W183" s="573"/>
      <c r="X183" s="573"/>
      <c r="Y183" s="573"/>
      <c r="Z183" s="573"/>
      <c r="AA183" s="573"/>
      <c r="AB183" s="573"/>
      <c r="AC183" s="573"/>
      <c r="AD183" s="573"/>
      <c r="AE183" s="573"/>
      <c r="AF183" s="573"/>
      <c r="AG183" s="573"/>
      <c r="AH183" s="573"/>
      <c r="AI183" s="573"/>
      <c r="AJ183" s="573"/>
      <c r="AK183" s="573"/>
      <c r="AL183" s="573"/>
      <c r="AM183" s="573"/>
      <c r="AN183" s="573"/>
      <c r="AO183" s="573"/>
      <c r="AP183" s="573"/>
      <c r="AQ183" s="573"/>
      <c r="AR183" s="573"/>
      <c r="AS183" s="573"/>
      <c r="AT183" s="573"/>
      <c r="AU183" s="573"/>
      <c r="AV183" s="573"/>
      <c r="AW183" s="573"/>
      <c r="AX183" s="573"/>
      <c r="AY183" s="573"/>
      <c r="AZ183" s="573"/>
      <c r="BA183" s="573"/>
      <c r="BB183" s="573"/>
      <c r="BC183" s="573"/>
      <c r="BD183" s="573"/>
      <c r="BE183" s="573"/>
      <c r="BF183" s="573"/>
      <c r="BG183" s="573"/>
      <c r="BH183" s="573"/>
      <c r="BI183" s="573"/>
      <c r="BJ183" s="573"/>
      <c r="BK183" s="573"/>
      <c r="BL183" s="573"/>
      <c r="BM183" s="573"/>
      <c r="BN183" s="573"/>
      <c r="BO183" s="573"/>
      <c r="BP183" s="573"/>
      <c r="BQ183" s="573"/>
      <c r="BR183" s="573"/>
    </row>
    <row r="184" spans="1:70" s="572" customFormat="1" ht="48" hidden="1" customHeight="1">
      <c r="A184" s="651" t="s">
        <v>391</v>
      </c>
      <c r="B184" s="652">
        <f>B185+B186</f>
        <v>515.56700000000001</v>
      </c>
      <c r="C184" s="653" t="s">
        <v>392</v>
      </c>
      <c r="D184" s="654">
        <f>D185+D186</f>
        <v>4554.2</v>
      </c>
      <c r="E184" s="654">
        <f>E185+E186</f>
        <v>4554.2</v>
      </c>
      <c r="F184" s="654">
        <f>F185+F186</f>
        <v>0</v>
      </c>
      <c r="G184" s="655"/>
      <c r="H184" s="2041"/>
      <c r="I184" s="2041"/>
      <c r="J184" s="1903"/>
      <c r="K184" s="631"/>
      <c r="L184" s="631"/>
      <c r="M184" s="631"/>
      <c r="N184" s="631"/>
      <c r="O184" s="631"/>
      <c r="P184" s="631"/>
      <c r="Q184" s="631"/>
      <c r="R184" s="578"/>
      <c r="S184" s="578"/>
      <c r="T184" s="573"/>
      <c r="U184" s="573"/>
      <c r="V184" s="573"/>
      <c r="W184" s="573"/>
      <c r="X184" s="573"/>
      <c r="Y184" s="573"/>
      <c r="Z184" s="573"/>
      <c r="AA184" s="573"/>
      <c r="AB184" s="573"/>
      <c r="AC184" s="573"/>
      <c r="AD184" s="573"/>
      <c r="AE184" s="573"/>
      <c r="AF184" s="573"/>
      <c r="AG184" s="573"/>
      <c r="AH184" s="573"/>
      <c r="AI184" s="573"/>
      <c r="AJ184" s="573"/>
      <c r="AK184" s="573"/>
      <c r="AL184" s="573"/>
      <c r="AM184" s="573"/>
      <c r="AN184" s="573"/>
      <c r="AO184" s="573"/>
      <c r="AP184" s="573"/>
      <c r="AQ184" s="573"/>
      <c r="AR184" s="573"/>
      <c r="AS184" s="573"/>
      <c r="AT184" s="573"/>
      <c r="AU184" s="573"/>
      <c r="AV184" s="573"/>
      <c r="AW184" s="573"/>
      <c r="AX184" s="573"/>
      <c r="AY184" s="573"/>
      <c r="AZ184" s="573"/>
      <c r="BA184" s="573"/>
      <c r="BB184" s="573"/>
      <c r="BC184" s="573"/>
      <c r="BD184" s="573"/>
      <c r="BE184" s="573"/>
      <c r="BF184" s="573"/>
      <c r="BG184" s="573"/>
      <c r="BH184" s="573"/>
      <c r="BI184" s="573"/>
      <c r="BJ184" s="573"/>
      <c r="BK184" s="573"/>
      <c r="BL184" s="573"/>
      <c r="BM184" s="573"/>
      <c r="BN184" s="573"/>
      <c r="BO184" s="573"/>
      <c r="BP184" s="573"/>
      <c r="BQ184" s="573"/>
      <c r="BR184" s="573"/>
    </row>
    <row r="185" spans="1:70" s="572" customFormat="1" ht="18.75" hidden="1">
      <c r="A185" s="656" t="s">
        <v>393</v>
      </c>
      <c r="B185" s="638">
        <v>515.56700000000001</v>
      </c>
      <c r="C185" s="657" t="s">
        <v>394</v>
      </c>
      <c r="D185" s="642">
        <f>E185+F185</f>
        <v>2410.1999999999998</v>
      </c>
      <c r="E185" s="640">
        <v>2410.1999999999998</v>
      </c>
      <c r="F185" s="640"/>
      <c r="G185" s="640"/>
      <c r="H185" s="2041"/>
      <c r="I185" s="2041"/>
      <c r="J185" s="1903"/>
      <c r="K185" s="631"/>
      <c r="L185" s="631"/>
      <c r="M185" s="631"/>
      <c r="N185" s="631"/>
      <c r="O185" s="631"/>
      <c r="P185" s="631"/>
      <c r="Q185" s="631"/>
      <c r="R185" s="578"/>
      <c r="S185" s="578"/>
      <c r="T185" s="573"/>
      <c r="U185" s="573"/>
      <c r="V185" s="573"/>
      <c r="W185" s="573"/>
      <c r="X185" s="573"/>
      <c r="Y185" s="573"/>
      <c r="Z185" s="573"/>
      <c r="AA185" s="573"/>
      <c r="AB185" s="573"/>
      <c r="AC185" s="573"/>
      <c r="AD185" s="573"/>
      <c r="AE185" s="573"/>
      <c r="AF185" s="573"/>
      <c r="AG185" s="573"/>
      <c r="AH185" s="573"/>
      <c r="AI185" s="573"/>
      <c r="AJ185" s="573"/>
      <c r="AK185" s="573"/>
      <c r="AL185" s="573"/>
      <c r="AM185" s="573"/>
      <c r="AN185" s="573"/>
      <c r="AO185" s="573"/>
      <c r="AP185" s="573"/>
      <c r="AQ185" s="573"/>
      <c r="AR185" s="573"/>
      <c r="AS185" s="573"/>
      <c r="AT185" s="573"/>
      <c r="AU185" s="573"/>
      <c r="AV185" s="573"/>
      <c r="AW185" s="573"/>
      <c r="AX185" s="573"/>
      <c r="AY185" s="573"/>
      <c r="AZ185" s="573"/>
      <c r="BA185" s="573"/>
      <c r="BB185" s="573"/>
      <c r="BC185" s="573"/>
      <c r="BD185" s="573"/>
      <c r="BE185" s="573"/>
      <c r="BF185" s="573"/>
      <c r="BG185" s="573"/>
      <c r="BH185" s="573"/>
      <c r="BI185" s="573"/>
      <c r="BJ185" s="573"/>
      <c r="BK185" s="573"/>
      <c r="BL185" s="573"/>
      <c r="BM185" s="573"/>
      <c r="BN185" s="573"/>
      <c r="BO185" s="573"/>
      <c r="BP185" s="573"/>
      <c r="BQ185" s="573"/>
      <c r="BR185" s="573"/>
    </row>
    <row r="186" spans="1:70" s="672" customFormat="1" ht="52.5" hidden="1" customHeight="1">
      <c r="A186" s="658" t="s">
        <v>395</v>
      </c>
      <c r="B186" s="646"/>
      <c r="C186" s="659" t="s">
        <v>396</v>
      </c>
      <c r="D186" s="642">
        <f>E186+F186</f>
        <v>2144</v>
      </c>
      <c r="E186" s="640">
        <v>2144</v>
      </c>
      <c r="F186" s="640"/>
      <c r="G186" s="660"/>
      <c r="H186" s="2042"/>
      <c r="I186" s="2042"/>
      <c r="J186" s="1893"/>
      <c r="K186" s="669"/>
      <c r="L186" s="669"/>
      <c r="M186" s="669"/>
      <c r="N186" s="669"/>
      <c r="O186" s="669"/>
      <c r="P186" s="669"/>
      <c r="Q186" s="669"/>
      <c r="R186" s="670"/>
      <c r="S186" s="670"/>
      <c r="T186" s="671"/>
      <c r="U186" s="671"/>
      <c r="V186" s="671"/>
      <c r="W186" s="671"/>
      <c r="X186" s="671"/>
      <c r="Y186" s="671"/>
      <c r="Z186" s="671"/>
      <c r="AA186" s="671"/>
      <c r="AB186" s="671"/>
      <c r="AC186" s="671"/>
      <c r="AD186" s="671"/>
      <c r="AE186" s="671"/>
      <c r="AF186" s="671"/>
      <c r="AG186" s="671"/>
      <c r="AH186" s="671"/>
      <c r="AI186" s="671"/>
      <c r="AJ186" s="671"/>
      <c r="AK186" s="671"/>
      <c r="AL186" s="671"/>
      <c r="AM186" s="671"/>
      <c r="AN186" s="671"/>
      <c r="AO186" s="671"/>
      <c r="AP186" s="671"/>
      <c r="AQ186" s="671"/>
      <c r="AR186" s="671"/>
      <c r="AS186" s="671"/>
      <c r="AT186" s="671"/>
      <c r="AU186" s="671"/>
      <c r="AV186" s="671"/>
      <c r="AW186" s="671"/>
      <c r="AX186" s="671"/>
      <c r="AY186" s="671"/>
      <c r="AZ186" s="671"/>
      <c r="BA186" s="671"/>
      <c r="BB186" s="671"/>
      <c r="BC186" s="671"/>
      <c r="BD186" s="671"/>
      <c r="BE186" s="671"/>
      <c r="BF186" s="671"/>
      <c r="BG186" s="671"/>
      <c r="BH186" s="671"/>
      <c r="BI186" s="671"/>
      <c r="BJ186" s="671"/>
      <c r="BK186" s="671"/>
      <c r="BL186" s="671"/>
      <c r="BM186" s="671"/>
      <c r="BN186" s="671"/>
      <c r="BO186" s="671"/>
      <c r="BP186" s="671"/>
      <c r="BQ186" s="671"/>
      <c r="BR186" s="671"/>
    </row>
    <row r="187" spans="1:70" s="742" customFormat="1" ht="16.5" hidden="1" customHeight="1">
      <c r="A187" s="1890" t="s">
        <v>165</v>
      </c>
      <c r="B187" s="661">
        <f>B175+B184</f>
        <v>4092.1669999999999</v>
      </c>
      <c r="C187" s="575" t="s">
        <v>165</v>
      </c>
      <c r="D187" s="582">
        <f>D175+D184</f>
        <v>5517.65</v>
      </c>
      <c r="E187" s="582"/>
      <c r="F187" s="582"/>
      <c r="G187" s="582">
        <f>B187-D187</f>
        <v>-1425.4829999999997</v>
      </c>
      <c r="H187" s="582">
        <v>0</v>
      </c>
      <c r="I187" s="662">
        <v>710</v>
      </c>
      <c r="J187" s="662">
        <f>I187-H187</f>
        <v>710</v>
      </c>
      <c r="S187" s="608"/>
      <c r="T187" s="53"/>
      <c r="U187" s="94"/>
      <c r="V187" s="94"/>
    </row>
    <row r="188" spans="1:70" s="742" customFormat="1" ht="27" hidden="1" customHeight="1">
      <c r="A188" s="1891"/>
      <c r="B188" s="663" t="s">
        <v>168</v>
      </c>
      <c r="C188" s="664"/>
      <c r="D188" s="665" t="s">
        <v>169</v>
      </c>
      <c r="E188" s="666"/>
      <c r="F188" s="666"/>
      <c r="G188" s="667"/>
      <c r="H188" s="664"/>
      <c r="I188" s="668"/>
      <c r="J188" s="668" t="s">
        <v>170</v>
      </c>
      <c r="S188" s="608"/>
      <c r="T188" s="53"/>
      <c r="U188" s="94"/>
      <c r="V188" s="94"/>
    </row>
    <row r="189" spans="1:70" s="742" customFormat="1" ht="24" hidden="1" customHeight="1">
      <c r="A189" s="673" t="s">
        <v>397</v>
      </c>
      <c r="B189" s="674"/>
      <c r="C189" s="581"/>
      <c r="D189" s="581"/>
      <c r="E189" s="580"/>
      <c r="F189" s="580"/>
      <c r="G189" s="675"/>
      <c r="H189" s="576"/>
      <c r="I189" s="676"/>
      <c r="J189" s="577"/>
      <c r="S189" s="608"/>
      <c r="T189" s="53"/>
      <c r="U189" s="94"/>
      <c r="V189" s="94"/>
    </row>
    <row r="190" spans="1:70" s="742" customFormat="1" ht="24" hidden="1" customHeight="1">
      <c r="A190" s="677" t="s">
        <v>398</v>
      </c>
      <c r="B190" s="678">
        <f>-(B187-D187)</f>
        <v>1425.4829999999997</v>
      </c>
      <c r="C190" s="679" t="s">
        <v>399</v>
      </c>
      <c r="D190" s="680"/>
      <c r="E190" s="580"/>
      <c r="F190" s="574"/>
      <c r="G190" s="675"/>
      <c r="H190" s="576"/>
      <c r="I190" s="676"/>
      <c r="J190" s="577"/>
      <c r="S190" s="608"/>
      <c r="T190" s="53"/>
      <c r="U190" s="94"/>
      <c r="V190" s="94"/>
    </row>
    <row r="191" spans="1:70" s="742" customFormat="1" ht="28.5" hidden="1" customHeight="1">
      <c r="A191" s="681" t="s">
        <v>400</v>
      </c>
      <c r="B191" s="682">
        <f>G187-J187+D186-B186</f>
        <v>8.5170000000002801</v>
      </c>
      <c r="C191" s="576"/>
      <c r="D191" s="683"/>
      <c r="E191" s="684"/>
      <c r="F191" s="576"/>
      <c r="G191" s="576"/>
      <c r="H191" s="576"/>
      <c r="I191" s="676"/>
      <c r="J191" s="577"/>
      <c r="S191" s="608"/>
      <c r="T191" s="53"/>
      <c r="U191" s="94"/>
      <c r="V191" s="94"/>
    </row>
    <row r="192" spans="1:70" s="742" customFormat="1" ht="16.5" hidden="1" customHeight="1">
      <c r="A192" s="579"/>
      <c r="B192" s="687"/>
      <c r="C192" s="679"/>
      <c r="D192" s="563"/>
      <c r="E192" s="563"/>
      <c r="F192" s="564"/>
      <c r="G192" s="565"/>
      <c r="H192" s="586"/>
      <c r="I192" s="871"/>
      <c r="J192" s="871"/>
      <c r="S192" s="608"/>
      <c r="T192" s="53"/>
      <c r="U192" s="94"/>
      <c r="V192" s="94"/>
    </row>
    <row r="193" spans="1:22" s="742" customFormat="1" ht="16.5" hidden="1" customHeight="1">
      <c r="A193" s="579" t="s">
        <v>417</v>
      </c>
      <c r="B193" s="687"/>
      <c r="C193" s="679"/>
      <c r="D193" s="563"/>
      <c r="E193" s="563"/>
      <c r="F193" s="564"/>
      <c r="G193" s="565"/>
      <c r="H193" s="586"/>
      <c r="I193" s="871"/>
      <c r="J193" s="871"/>
      <c r="S193" s="608"/>
      <c r="T193" s="53"/>
      <c r="U193" s="94"/>
      <c r="V193" s="94"/>
    </row>
    <row r="194" spans="1:22" s="742" customFormat="1" ht="16.5" hidden="1" customHeight="1">
      <c r="A194" s="2033" t="s">
        <v>381</v>
      </c>
      <c r="B194" s="2034"/>
      <c r="C194" s="1894" t="s">
        <v>382</v>
      </c>
      <c r="D194" s="2035"/>
      <c r="E194" s="1895"/>
      <c r="F194" s="1892" t="s">
        <v>408</v>
      </c>
      <c r="G194" s="1896" t="s">
        <v>409</v>
      </c>
      <c r="H194" s="1897"/>
      <c r="I194" s="1898"/>
      <c r="J194" s="871"/>
      <c r="S194" s="608"/>
      <c r="T194" s="53"/>
      <c r="U194" s="94"/>
      <c r="V194" s="94"/>
    </row>
    <row r="195" spans="1:22" s="742" customFormat="1" ht="16.5" hidden="1" customHeight="1">
      <c r="A195" s="1890" t="s">
        <v>385</v>
      </c>
      <c r="B195" s="1892" t="s">
        <v>174</v>
      </c>
      <c r="C195" s="1890" t="s">
        <v>385</v>
      </c>
      <c r="D195" s="1894" t="s">
        <v>164</v>
      </c>
      <c r="E195" s="1895"/>
      <c r="F195" s="1903"/>
      <c r="G195" s="1899"/>
      <c r="H195" s="1900"/>
      <c r="I195" s="1901"/>
      <c r="J195" s="871"/>
      <c r="S195" s="608"/>
      <c r="T195" s="53"/>
      <c r="U195" s="94"/>
      <c r="V195" s="94"/>
    </row>
    <row r="196" spans="1:22" s="742" customFormat="1" ht="37.5" hidden="1" customHeight="1">
      <c r="A196" s="1891"/>
      <c r="B196" s="1893"/>
      <c r="C196" s="1891"/>
      <c r="D196" s="870" t="s">
        <v>166</v>
      </c>
      <c r="E196" s="870" t="s">
        <v>92</v>
      </c>
      <c r="F196" s="1893"/>
      <c r="G196" s="1892" t="s">
        <v>475</v>
      </c>
      <c r="H196" s="1892" t="s">
        <v>476</v>
      </c>
      <c r="I196" s="1892" t="s">
        <v>389</v>
      </c>
      <c r="J196" s="871"/>
      <c r="S196" s="608"/>
      <c r="T196" s="53"/>
      <c r="U196" s="94"/>
      <c r="V196" s="94"/>
    </row>
    <row r="197" spans="1:22" s="742" customFormat="1" ht="16.5" hidden="1" customHeight="1">
      <c r="A197" s="745" t="s">
        <v>386</v>
      </c>
      <c r="B197" s="807">
        <v>2611.6900999999998</v>
      </c>
      <c r="C197" s="745" t="s">
        <v>410</v>
      </c>
      <c r="D197" s="635">
        <v>121.86799999999999</v>
      </c>
      <c r="E197" s="635"/>
      <c r="F197" s="636"/>
      <c r="G197" s="1903"/>
      <c r="H197" s="1903"/>
      <c r="I197" s="1903"/>
      <c r="J197" s="871"/>
      <c r="S197" s="608"/>
      <c r="T197" s="53"/>
      <c r="U197" s="94"/>
      <c r="V197" s="94"/>
    </row>
    <row r="198" spans="1:22" s="742" customFormat="1" ht="16.5" hidden="1" customHeight="1">
      <c r="A198" s="644" t="s">
        <v>436</v>
      </c>
      <c r="B198" s="1219">
        <v>2553.5281</v>
      </c>
      <c r="C198" s="745" t="s">
        <v>411</v>
      </c>
      <c r="D198" s="635">
        <v>0</v>
      </c>
      <c r="E198" s="641"/>
      <c r="F198" s="641"/>
      <c r="G198" s="1903"/>
      <c r="H198" s="1903"/>
      <c r="I198" s="1903"/>
      <c r="J198" s="871"/>
      <c r="S198" s="608"/>
      <c r="T198" s="53"/>
      <c r="U198" s="94"/>
      <c r="V198" s="94"/>
    </row>
    <row r="199" spans="1:22" s="742" customFormat="1" ht="16.5" hidden="1" customHeight="1">
      <c r="A199" s="632" t="s">
        <v>473</v>
      </c>
      <c r="B199" s="808">
        <v>58.161999999999999</v>
      </c>
      <c r="C199" s="746"/>
      <c r="D199" s="747"/>
      <c r="E199" s="650"/>
      <c r="F199" s="650"/>
      <c r="G199" s="1903"/>
      <c r="H199" s="1903"/>
      <c r="I199" s="1903"/>
      <c r="J199" s="871"/>
      <c r="S199" s="608"/>
      <c r="T199" s="53"/>
      <c r="U199" s="94"/>
      <c r="V199" s="94"/>
    </row>
    <row r="200" spans="1:22" s="742" customFormat="1" ht="30.75" hidden="1" customHeight="1">
      <c r="A200" s="745" t="s">
        <v>412</v>
      </c>
      <c r="B200" s="807">
        <v>415.40199999999999</v>
      </c>
      <c r="C200" s="748" t="s">
        <v>413</v>
      </c>
      <c r="D200" s="749">
        <f>+D201+D202</f>
        <v>2897.6889999999999</v>
      </c>
      <c r="E200" s="749">
        <f>+D200</f>
        <v>2897.6889999999999</v>
      </c>
      <c r="F200" s="655"/>
      <c r="G200" s="1903"/>
      <c r="H200" s="1903"/>
      <c r="I200" s="1903"/>
      <c r="J200" s="871"/>
      <c r="S200" s="608"/>
      <c r="T200" s="53"/>
      <c r="U200" s="94"/>
      <c r="V200" s="94"/>
    </row>
    <row r="201" spans="1:22" s="742" customFormat="1" ht="16.5" hidden="1" customHeight="1">
      <c r="A201" s="644" t="s">
        <v>414</v>
      </c>
      <c r="B201" s="808">
        <v>415.40199999999999</v>
      </c>
      <c r="C201" s="644" t="s">
        <v>415</v>
      </c>
      <c r="D201" s="863">
        <v>2312.0709999999999</v>
      </c>
      <c r="E201" s="864">
        <f>+D201</f>
        <v>2312.0709999999999</v>
      </c>
      <c r="F201" s="640"/>
      <c r="G201" s="1903"/>
      <c r="H201" s="1903"/>
      <c r="I201" s="1903"/>
      <c r="J201" s="871"/>
      <c r="S201" s="608"/>
      <c r="T201" s="53"/>
      <c r="U201" s="94"/>
      <c r="V201" s="94"/>
    </row>
    <row r="202" spans="1:22" s="742" customFormat="1" ht="44.25" hidden="1" customHeight="1">
      <c r="A202" s="746" t="s">
        <v>474</v>
      </c>
      <c r="B202" s="865">
        <v>0</v>
      </c>
      <c r="C202" s="750" t="s">
        <v>437</v>
      </c>
      <c r="D202" s="866">
        <v>585.61800000000005</v>
      </c>
      <c r="E202" s="640">
        <f>+D202</f>
        <v>585.61800000000005</v>
      </c>
      <c r="F202" s="660"/>
      <c r="G202" s="1893"/>
      <c r="H202" s="1893"/>
      <c r="I202" s="1893"/>
      <c r="J202" s="871"/>
      <c r="S202" s="608"/>
      <c r="T202" s="53"/>
      <c r="U202" s="94"/>
      <c r="V202" s="94"/>
    </row>
    <row r="203" spans="1:22" s="742" customFormat="1" ht="16.5" hidden="1" customHeight="1">
      <c r="A203" s="1890" t="s">
        <v>165</v>
      </c>
      <c r="B203" s="751">
        <v>3027.0920999999998</v>
      </c>
      <c r="C203" s="575" t="s">
        <v>165</v>
      </c>
      <c r="D203" s="752">
        <f>D197+D200+D198</f>
        <v>3019.5569999999998</v>
      </c>
      <c r="E203" s="752"/>
      <c r="F203" s="752">
        <f>B203-D203</f>
        <v>7.5351000000000568</v>
      </c>
      <c r="G203" s="1220">
        <v>1639.452</v>
      </c>
      <c r="H203" s="1220">
        <v>2232.759</v>
      </c>
      <c r="I203" s="685">
        <f>H203-G203</f>
        <v>593.30700000000002</v>
      </c>
      <c r="J203" s="871"/>
      <c r="S203" s="608"/>
      <c r="T203" s="53"/>
      <c r="U203" s="94"/>
      <c r="V203" s="94"/>
    </row>
    <row r="204" spans="1:22" s="742" customFormat="1" ht="16.5" hidden="1" customHeight="1">
      <c r="A204" s="1891"/>
      <c r="B204" s="753" t="s">
        <v>168</v>
      </c>
      <c r="C204" s="575"/>
      <c r="D204" s="754" t="s">
        <v>169</v>
      </c>
      <c r="E204" s="752"/>
      <c r="F204" s="755" t="s">
        <v>170</v>
      </c>
      <c r="G204" s="756"/>
      <c r="H204" s="757"/>
      <c r="I204" s="758" t="s">
        <v>171</v>
      </c>
      <c r="J204" s="871"/>
      <c r="S204" s="608"/>
      <c r="T204" s="53"/>
      <c r="U204" s="94"/>
      <c r="V204" s="94"/>
    </row>
    <row r="205" spans="1:22" s="742" customFormat="1" ht="16.5" hidden="1" customHeight="1">
      <c r="A205" s="673" t="s">
        <v>397</v>
      </c>
      <c r="B205" s="759"/>
      <c r="C205" s="581"/>
      <c r="D205" s="581"/>
      <c r="E205" s="580"/>
      <c r="F205" s="580"/>
      <c r="G205" s="675"/>
      <c r="H205" s="576"/>
      <c r="I205" s="576"/>
      <c r="J205" s="871"/>
      <c r="S205" s="608"/>
      <c r="T205" s="53"/>
      <c r="U205" s="94"/>
      <c r="V205" s="94"/>
    </row>
    <row r="206" spans="1:22" s="742" customFormat="1" ht="16.5" hidden="1" customHeight="1">
      <c r="A206" s="686" t="s">
        <v>416</v>
      </c>
      <c r="B206" s="760">
        <f>F203</f>
        <v>7.5351000000000568</v>
      </c>
      <c r="C206" s="679" t="s">
        <v>399</v>
      </c>
      <c r="D206" s="1221"/>
      <c r="E206" s="580"/>
      <c r="F206" s="574"/>
      <c r="G206" s="675"/>
      <c r="H206" s="576"/>
      <c r="I206" s="576"/>
      <c r="J206" s="871"/>
      <c r="S206" s="608"/>
      <c r="T206" s="53"/>
      <c r="U206" s="94"/>
      <c r="V206" s="94"/>
    </row>
    <row r="207" spans="1:22" s="742" customFormat="1" ht="31.5" hidden="1" customHeight="1">
      <c r="A207" s="686" t="s">
        <v>400</v>
      </c>
      <c r="B207" s="760">
        <f>F203-I203-B202+D202</f>
        <v>-0.15389999999990778</v>
      </c>
      <c r="C207" s="679"/>
      <c r="D207" s="1221"/>
      <c r="E207" s="580"/>
      <c r="F207" s="574"/>
      <c r="G207" s="675"/>
      <c r="H207" s="576"/>
      <c r="I207" s="576"/>
      <c r="J207" s="871"/>
      <c r="S207" s="608"/>
      <c r="T207" s="53"/>
      <c r="U207" s="94"/>
      <c r="V207" s="94"/>
    </row>
    <row r="208" spans="1:22" s="742" customFormat="1" ht="16.5" hidden="1" customHeight="1">
      <c r="A208" s="686"/>
      <c r="B208" s="760"/>
      <c r="C208" s="679"/>
      <c r="D208" s="1221"/>
      <c r="E208" s="580"/>
      <c r="F208" s="574"/>
      <c r="G208" s="675"/>
      <c r="H208" s="576"/>
      <c r="I208" s="576"/>
      <c r="J208" s="871"/>
      <c r="S208" s="608"/>
      <c r="T208" s="53"/>
      <c r="U208" s="94"/>
      <c r="V208" s="94"/>
    </row>
    <row r="209" spans="1:22" s="742" customFormat="1" ht="16.5" hidden="1" customHeight="1">
      <c r="A209" s="579"/>
      <c r="B209" s="687"/>
      <c r="C209" s="679"/>
      <c r="D209" s="563"/>
      <c r="E209" s="563"/>
      <c r="F209" s="564"/>
      <c r="G209" s="565"/>
      <c r="H209" s="586"/>
      <c r="I209" s="871"/>
      <c r="J209" s="871"/>
      <c r="S209" s="608"/>
      <c r="T209" s="53"/>
      <c r="U209" s="94"/>
      <c r="V209" s="94"/>
    </row>
    <row r="210" spans="1:22" s="742" customFormat="1" ht="31.5" hidden="1" customHeight="1">
      <c r="A210" s="783" t="s">
        <v>54</v>
      </c>
      <c r="B210" s="570" t="s">
        <v>174</v>
      </c>
      <c r="C210" s="570" t="s">
        <v>326</v>
      </c>
      <c r="D210" s="570" t="s">
        <v>120</v>
      </c>
      <c r="E210" s="563"/>
      <c r="F210" s="564"/>
      <c r="G210" s="565"/>
      <c r="H210" s="586"/>
      <c r="I210" s="871"/>
      <c r="J210" s="871"/>
      <c r="S210" s="608"/>
      <c r="T210" s="53"/>
      <c r="U210" s="94"/>
      <c r="V210" s="94"/>
    </row>
    <row r="211" spans="1:22" s="742" customFormat="1" ht="16.5" hidden="1" customHeight="1">
      <c r="A211" s="587" t="s">
        <v>373</v>
      </c>
      <c r="B211" s="784">
        <f>B212+B216</f>
        <v>362</v>
      </c>
      <c r="C211" s="556">
        <f>C212+C216</f>
        <v>0</v>
      </c>
      <c r="D211" s="556">
        <f>D212+D216</f>
        <v>0</v>
      </c>
      <c r="E211" s="562"/>
      <c r="F211" s="562"/>
      <c r="G211" s="562"/>
      <c r="H211" s="562"/>
      <c r="I211" s="562"/>
      <c r="J211" s="871"/>
      <c r="S211" s="608"/>
      <c r="T211" s="53"/>
      <c r="U211" s="94"/>
      <c r="V211" s="94"/>
    </row>
    <row r="212" spans="1:22" s="742" customFormat="1" ht="16.5" hidden="1" customHeight="1">
      <c r="A212" s="785" t="s">
        <v>337</v>
      </c>
      <c r="B212" s="784">
        <f>B213+B214</f>
        <v>362</v>
      </c>
      <c r="C212" s="556">
        <f>C214</f>
        <v>0</v>
      </c>
      <c r="D212" s="556">
        <f>D214</f>
        <v>0</v>
      </c>
      <c r="E212" s="562"/>
      <c r="F212" s="562"/>
      <c r="G212" s="562"/>
      <c r="H212" s="562"/>
      <c r="I212" s="562"/>
      <c r="J212" s="871"/>
      <c r="S212" s="608"/>
      <c r="T212" s="53"/>
      <c r="U212" s="94"/>
      <c r="V212" s="94"/>
    </row>
    <row r="213" spans="1:22" s="742" customFormat="1" ht="36" hidden="1" customHeight="1">
      <c r="A213" s="555" t="s">
        <v>449</v>
      </c>
      <c r="B213" s="1222">
        <v>271</v>
      </c>
      <c r="C213" s="556"/>
      <c r="D213" s="556"/>
      <c r="E213" s="562"/>
      <c r="F213" s="562"/>
      <c r="G213" s="562"/>
      <c r="H213" s="562"/>
      <c r="I213" s="562"/>
      <c r="J213" s="871"/>
      <c r="S213" s="608"/>
      <c r="T213" s="53"/>
      <c r="U213" s="94"/>
      <c r="V213" s="94"/>
    </row>
    <row r="214" spans="1:22" s="742" customFormat="1" ht="32.25" hidden="1" customHeight="1">
      <c r="A214" s="555" t="s">
        <v>340</v>
      </c>
      <c r="B214" s="1222">
        <f>B215</f>
        <v>91</v>
      </c>
      <c r="C214" s="556"/>
      <c r="D214" s="556"/>
      <c r="E214" s="562"/>
      <c r="F214" s="562"/>
      <c r="G214" s="562"/>
      <c r="H214" s="562"/>
      <c r="I214" s="562"/>
      <c r="J214" s="871"/>
      <c r="S214" s="608"/>
      <c r="T214" s="53"/>
      <c r="U214" s="94"/>
      <c r="V214" s="94"/>
    </row>
    <row r="215" spans="1:22" s="722" customFormat="1" ht="21" hidden="1" customHeight="1">
      <c r="A215" s="1223" t="s">
        <v>450</v>
      </c>
      <c r="B215" s="1222">
        <v>91</v>
      </c>
      <c r="C215" s="786"/>
      <c r="D215" s="786"/>
      <c r="E215" s="787"/>
      <c r="F215" s="787"/>
      <c r="G215" s="787"/>
      <c r="H215" s="787"/>
      <c r="I215" s="787"/>
      <c r="J215" s="732"/>
      <c r="S215" s="733"/>
      <c r="T215" s="393"/>
      <c r="U215" s="734"/>
      <c r="V215" s="734"/>
    </row>
    <row r="216" spans="1:22" s="742" customFormat="1" ht="16.5" hidden="1" customHeight="1">
      <c r="A216" s="785" t="s">
        <v>335</v>
      </c>
      <c r="B216" s="788">
        <f>B217</f>
        <v>0</v>
      </c>
      <c r="C216" s="556">
        <f>C217</f>
        <v>0</v>
      </c>
      <c r="D216" s="556">
        <f>D217</f>
        <v>0</v>
      </c>
      <c r="E216" s="562"/>
      <c r="F216" s="562"/>
      <c r="G216" s="562"/>
      <c r="H216" s="562"/>
      <c r="I216" s="562"/>
      <c r="J216" s="871"/>
      <c r="S216" s="608"/>
      <c r="T216" s="53"/>
      <c r="U216" s="94"/>
      <c r="V216" s="94"/>
    </row>
    <row r="217" spans="1:22" s="742" customFormat="1" ht="33.75" hidden="1" customHeight="1">
      <c r="A217" s="555" t="s">
        <v>336</v>
      </c>
      <c r="B217" s="789"/>
      <c r="C217" s="557"/>
      <c r="D217" s="557"/>
      <c r="E217" s="563"/>
      <c r="F217" s="564"/>
      <c r="G217" s="565"/>
      <c r="H217" s="586"/>
      <c r="I217" s="871"/>
      <c r="J217" s="871"/>
      <c r="S217" s="608"/>
      <c r="T217" s="53"/>
      <c r="U217" s="94"/>
      <c r="V217" s="94"/>
    </row>
    <row r="218" spans="1:22" s="528" customFormat="1" ht="16.5" hidden="1" customHeight="1">
      <c r="A218" s="785" t="s">
        <v>374</v>
      </c>
      <c r="B218" s="784" t="e">
        <f>B219</f>
        <v>#REF!</v>
      </c>
      <c r="C218" s="557"/>
      <c r="D218" s="557"/>
      <c r="E218" s="563"/>
      <c r="F218" s="588"/>
      <c r="G218" s="1224"/>
      <c r="H218" s="586"/>
      <c r="I218" s="871"/>
      <c r="J218" s="871"/>
      <c r="S218" s="1225"/>
      <c r="T218" s="54"/>
      <c r="U218" s="1226"/>
      <c r="V218" s="1226"/>
    </row>
    <row r="219" spans="1:22" s="528" customFormat="1" ht="16.5" hidden="1" customHeight="1">
      <c r="A219" s="785" t="s">
        <v>338</v>
      </c>
      <c r="B219" s="784" t="e">
        <f>B220+B221</f>
        <v>#REF!</v>
      </c>
      <c r="C219" s="556"/>
      <c r="D219" s="556"/>
      <c r="E219" s="562"/>
      <c r="F219" s="562"/>
      <c r="G219" s="562"/>
      <c r="H219" s="562"/>
      <c r="I219" s="562"/>
      <c r="J219" s="871"/>
      <c r="S219" s="1225"/>
      <c r="T219" s="54"/>
      <c r="U219" s="1226"/>
      <c r="V219" s="1226"/>
    </row>
    <row r="220" spans="1:22" s="528" customFormat="1" ht="16.5" hidden="1" customHeight="1">
      <c r="A220" s="1227" t="s">
        <v>339</v>
      </c>
      <c r="B220" s="1222" t="e">
        <f>#REF!</f>
        <v>#REF!</v>
      </c>
      <c r="C220" s="790" t="s">
        <v>353</v>
      </c>
      <c r="D220" s="790" t="s">
        <v>405</v>
      </c>
      <c r="E220" s="563"/>
      <c r="F220" s="588"/>
      <c r="G220" s="1224"/>
      <c r="H220" s="586"/>
      <c r="I220" s="871"/>
      <c r="J220" s="871"/>
      <c r="S220" s="1225"/>
      <c r="T220" s="54"/>
      <c r="U220" s="1226"/>
      <c r="V220" s="1226"/>
    </row>
    <row r="221" spans="1:22" s="742" customFormat="1" ht="36.75" hidden="1" customHeight="1">
      <c r="A221" s="555" t="s">
        <v>340</v>
      </c>
      <c r="B221" s="1222" t="e">
        <f>#REF!</f>
        <v>#REF!</v>
      </c>
      <c r="C221" s="557"/>
      <c r="D221" s="557"/>
      <c r="E221" s="563"/>
      <c r="F221" s="564"/>
      <c r="G221" s="565"/>
      <c r="H221" s="586"/>
      <c r="I221" s="871"/>
      <c r="J221" s="871"/>
      <c r="S221" s="608"/>
      <c r="T221" s="53"/>
      <c r="U221" s="94"/>
      <c r="V221" s="94"/>
    </row>
    <row r="222" spans="1:22" s="742" customFormat="1" ht="16.5" hidden="1" customHeight="1">
      <c r="A222" s="785" t="s">
        <v>375</v>
      </c>
      <c r="B222" s="784">
        <f>B223</f>
        <v>167.49300000000002</v>
      </c>
      <c r="C222" s="557"/>
      <c r="D222" s="557"/>
      <c r="E222" s="563"/>
      <c r="F222" s="564"/>
      <c r="G222" s="565"/>
      <c r="H222" s="586"/>
      <c r="I222" s="871"/>
      <c r="J222" s="871"/>
      <c r="S222" s="608"/>
      <c r="T222" s="53"/>
      <c r="U222" s="94"/>
      <c r="V222" s="94"/>
    </row>
    <row r="223" spans="1:22" s="742" customFormat="1" ht="16.5" hidden="1" customHeight="1">
      <c r="A223" s="785" t="s">
        <v>337</v>
      </c>
      <c r="B223" s="784">
        <f>B224+B225</f>
        <v>167.49300000000002</v>
      </c>
      <c r="C223" s="557"/>
      <c r="D223" s="557"/>
      <c r="E223" s="563"/>
      <c r="F223" s="564"/>
      <c r="G223" s="565"/>
      <c r="H223" s="586"/>
      <c r="I223" s="871"/>
      <c r="J223" s="871"/>
      <c r="S223" s="608"/>
      <c r="T223" s="53"/>
      <c r="U223" s="94"/>
      <c r="V223" s="94"/>
    </row>
    <row r="224" spans="1:22" s="742" customFormat="1" ht="55.5" hidden="1" customHeight="1">
      <c r="A224" s="555" t="s">
        <v>453</v>
      </c>
      <c r="B224" s="1222"/>
      <c r="C224" s="557"/>
      <c r="D224" s="790" t="s">
        <v>454</v>
      </c>
      <c r="E224" s="563"/>
      <c r="F224" s="564"/>
      <c r="G224" s="565"/>
      <c r="H224" s="586"/>
      <c r="I224" s="871"/>
      <c r="J224" s="871"/>
      <c r="S224" s="608"/>
      <c r="T224" s="53"/>
      <c r="U224" s="94"/>
      <c r="V224" s="94"/>
    </row>
    <row r="225" spans="1:22" s="742" customFormat="1" ht="24" hidden="1" customHeight="1">
      <c r="A225" s="555" t="s">
        <v>340</v>
      </c>
      <c r="B225" s="1222">
        <f>SUM(B226:B228)</f>
        <v>167.49300000000002</v>
      </c>
      <c r="C225" s="557"/>
      <c r="D225" s="557"/>
      <c r="E225" s="563"/>
      <c r="F225" s="564"/>
      <c r="G225" s="565"/>
      <c r="H225" s="586"/>
      <c r="I225" s="871"/>
      <c r="J225" s="871"/>
      <c r="S225" s="608"/>
      <c r="T225" s="53"/>
      <c r="U225" s="94"/>
      <c r="V225" s="94"/>
    </row>
    <row r="226" spans="1:22" s="722" customFormat="1" ht="16.5" hidden="1" customHeight="1">
      <c r="A226" s="1228" t="s">
        <v>451</v>
      </c>
      <c r="B226" s="1229">
        <v>153.52000000000001</v>
      </c>
      <c r="C226" s="791"/>
      <c r="D226" s="791"/>
      <c r="E226" s="792"/>
      <c r="F226" s="793"/>
      <c r="G226" s="794"/>
      <c r="H226" s="795"/>
      <c r="I226" s="732"/>
      <c r="J226" s="732"/>
      <c r="S226" s="733"/>
      <c r="T226" s="393"/>
      <c r="U226" s="734"/>
      <c r="V226" s="734"/>
    </row>
    <row r="227" spans="1:22" s="722" customFormat="1" ht="16.5" hidden="1" customHeight="1">
      <c r="A227" s="1230" t="s">
        <v>452</v>
      </c>
      <c r="B227" s="1231">
        <v>3.9729999999999999</v>
      </c>
      <c r="C227" s="814"/>
      <c r="D227" s="814"/>
      <c r="E227" s="792"/>
      <c r="F227" s="793"/>
      <c r="G227" s="794"/>
      <c r="H227" s="795"/>
      <c r="I227" s="732"/>
      <c r="J227" s="732"/>
      <c r="S227" s="733"/>
      <c r="T227" s="393"/>
      <c r="U227" s="734"/>
      <c r="V227" s="734"/>
    </row>
    <row r="228" spans="1:22" s="722" customFormat="1" ht="16.5" hidden="1" customHeight="1">
      <c r="A228" s="1232" t="s">
        <v>469</v>
      </c>
      <c r="B228" s="1233">
        <v>10</v>
      </c>
      <c r="C228" s="796"/>
      <c r="D228" s="796"/>
      <c r="E228" s="792"/>
      <c r="F228" s="793"/>
      <c r="G228" s="794"/>
      <c r="H228" s="795"/>
      <c r="I228" s="732"/>
      <c r="J228" s="732"/>
      <c r="S228" s="733"/>
      <c r="T228" s="393"/>
      <c r="U228" s="734"/>
      <c r="V228" s="734"/>
    </row>
    <row r="229" spans="1:22" s="742" customFormat="1" ht="16.5" hidden="1" customHeight="1">
      <c r="A229" s="587" t="s">
        <v>341</v>
      </c>
      <c r="B229" s="584"/>
      <c r="C229" s="585"/>
      <c r="D229" s="585"/>
      <c r="E229" s="563"/>
      <c r="F229" s="564"/>
      <c r="G229" s="565"/>
      <c r="H229" s="586"/>
      <c r="I229" s="809"/>
      <c r="J229" s="809"/>
      <c r="S229" s="608"/>
      <c r="T229" s="53"/>
      <c r="U229" s="94"/>
      <c r="V229" s="94"/>
    </row>
    <row r="230" spans="1:22" s="742" customFormat="1" ht="16.5" hidden="1" customHeight="1">
      <c r="A230" s="555" t="s">
        <v>340</v>
      </c>
      <c r="B230" s="556"/>
      <c r="C230" s="557"/>
      <c r="D230" s="557"/>
      <c r="E230" s="563"/>
      <c r="F230" s="564"/>
      <c r="G230" s="565"/>
      <c r="H230" s="586"/>
      <c r="I230" s="809"/>
      <c r="J230" s="809"/>
      <c r="S230" s="608"/>
      <c r="T230" s="53"/>
      <c r="U230" s="94"/>
      <c r="V230" s="94"/>
    </row>
    <row r="231" spans="1:22" s="742" customFormat="1" ht="16.5" hidden="1" customHeight="1">
      <c r="A231" s="558" t="s">
        <v>173</v>
      </c>
      <c r="B231" s="559"/>
      <c r="C231" s="560"/>
      <c r="D231" s="560"/>
      <c r="E231" s="563"/>
      <c r="F231" s="564"/>
      <c r="G231" s="565"/>
      <c r="H231" s="566"/>
      <c r="I231" s="809"/>
      <c r="J231" s="809"/>
      <c r="S231" s="608"/>
      <c r="T231" s="53"/>
      <c r="U231" s="94"/>
      <c r="V231" s="94"/>
    </row>
    <row r="232" spans="1:22" s="742" customFormat="1" ht="16.5" hidden="1" customHeight="1">
      <c r="A232" s="561"/>
      <c r="B232" s="562"/>
      <c r="C232" s="563"/>
      <c r="D232" s="563"/>
      <c r="E232" s="563"/>
      <c r="F232" s="564"/>
      <c r="G232" s="565"/>
      <c r="H232" s="566"/>
      <c r="I232" s="809"/>
      <c r="J232" s="809"/>
      <c r="S232" s="608"/>
      <c r="T232" s="53"/>
      <c r="U232" s="94"/>
      <c r="V232" s="94"/>
    </row>
    <row r="233" spans="1:22" s="742" customFormat="1" ht="16.5" hidden="1" customHeight="1">
      <c r="A233" s="1902" t="s">
        <v>402</v>
      </c>
      <c r="B233" s="1902"/>
      <c r="C233" s="622"/>
      <c r="D233" s="568"/>
      <c r="E233" s="622"/>
      <c r="F233" s="568"/>
      <c r="G233" s="568"/>
      <c r="H233" s="569"/>
      <c r="I233" s="623"/>
      <c r="J233" s="809"/>
      <c r="S233" s="608"/>
      <c r="T233" s="53"/>
      <c r="U233" s="94"/>
      <c r="V233" s="94"/>
    </row>
    <row r="234" spans="1:22" s="742" customFormat="1" ht="18" hidden="1" customHeight="1">
      <c r="A234" s="2030" t="s">
        <v>54</v>
      </c>
      <c r="B234" s="2027" t="s">
        <v>342</v>
      </c>
      <c r="C234" s="2027"/>
      <c r="D234" s="2027"/>
      <c r="E234" s="2027"/>
      <c r="F234" s="2027"/>
      <c r="G234" s="2027"/>
      <c r="H234" s="2027" t="s">
        <v>343</v>
      </c>
      <c r="I234" s="2027"/>
      <c r="J234" s="809"/>
      <c r="S234" s="608"/>
      <c r="T234" s="53"/>
      <c r="U234" s="94"/>
      <c r="V234" s="94"/>
    </row>
    <row r="235" spans="1:22" s="742" customFormat="1" ht="35.25" hidden="1" customHeight="1">
      <c r="A235" s="2031"/>
      <c r="B235" s="2028" t="s">
        <v>344</v>
      </c>
      <c r="C235" s="2029"/>
      <c r="D235" s="2028" t="s">
        <v>345</v>
      </c>
      <c r="E235" s="2029"/>
      <c r="F235" s="2028" t="s">
        <v>346</v>
      </c>
      <c r="G235" s="2029"/>
      <c r="H235" s="2027"/>
      <c r="I235" s="2027"/>
      <c r="J235" s="809"/>
      <c r="S235" s="608"/>
      <c r="T235" s="53"/>
      <c r="U235" s="94"/>
      <c r="V235" s="94"/>
    </row>
    <row r="236" spans="1:22" s="742" customFormat="1" ht="35.25" hidden="1" customHeight="1">
      <c r="A236" s="2032"/>
      <c r="B236" s="885" t="s">
        <v>347</v>
      </c>
      <c r="C236" s="885" t="s">
        <v>348</v>
      </c>
      <c r="D236" s="885" t="s">
        <v>347</v>
      </c>
      <c r="E236" s="885" t="s">
        <v>348</v>
      </c>
      <c r="F236" s="885" t="s">
        <v>347</v>
      </c>
      <c r="G236" s="885" t="s">
        <v>348</v>
      </c>
      <c r="H236" s="2027"/>
      <c r="I236" s="2027"/>
      <c r="J236" s="871"/>
      <c r="S236" s="608"/>
      <c r="T236" s="53"/>
      <c r="U236" s="94"/>
      <c r="V236" s="94"/>
    </row>
    <row r="237" spans="1:22" s="742" customFormat="1" ht="23.25" hidden="1" customHeight="1">
      <c r="A237" s="1193" t="s">
        <v>232</v>
      </c>
      <c r="B237" s="1194" t="e">
        <f>#REF!</f>
        <v>#REF!</v>
      </c>
      <c r="C237" s="1195" t="e">
        <f>B237/#REF!</f>
        <v>#REF!</v>
      </c>
      <c r="D237" s="1196"/>
      <c r="E237" s="1197"/>
      <c r="F237" s="1198"/>
      <c r="G237" s="1198"/>
      <c r="H237" s="1845" t="s">
        <v>349</v>
      </c>
      <c r="I237" s="1846"/>
      <c r="J237" s="871"/>
      <c r="S237" s="608"/>
      <c r="T237" s="53"/>
      <c r="U237" s="94"/>
      <c r="V237" s="94"/>
    </row>
    <row r="238" spans="1:22" s="742" customFormat="1" ht="75" hidden="1" customHeight="1">
      <c r="A238" s="1199" t="s">
        <v>107</v>
      </c>
      <c r="B238" s="1200" t="e">
        <f>#REF!</f>
        <v>#REF!</v>
      </c>
      <c r="C238" s="1201" t="e">
        <f>#REF!</f>
        <v>#REF!</v>
      </c>
      <c r="D238" s="1200" t="e">
        <f>#REF!</f>
        <v>#REF!</v>
      </c>
      <c r="E238" s="1201" t="e">
        <f>#REF!</f>
        <v>#REF!</v>
      </c>
      <c r="F238" s="1202" t="e">
        <f>#REF!</f>
        <v>#REF!</v>
      </c>
      <c r="G238" s="1201" t="e">
        <f>#REF!</f>
        <v>#REF!</v>
      </c>
      <c r="H238" s="1847" t="s">
        <v>352</v>
      </c>
      <c r="I238" s="1848"/>
      <c r="J238" s="871"/>
      <c r="S238" s="608"/>
      <c r="T238" s="53"/>
      <c r="U238" s="94"/>
      <c r="V238" s="94"/>
    </row>
    <row r="239" spans="1:22" s="742" customFormat="1" ht="16.5" hidden="1" customHeight="1">
      <c r="A239" s="1203" t="s">
        <v>87</v>
      </c>
      <c r="B239" s="1204" t="e">
        <f>#REF!</f>
        <v>#REF!</v>
      </c>
      <c r="C239" s="1205" t="e">
        <f>#REF!</f>
        <v>#REF!</v>
      </c>
      <c r="D239" s="1206"/>
      <c r="E239" s="1207"/>
      <c r="F239" s="1208"/>
      <c r="G239" s="1208"/>
      <c r="H239" s="1847" t="s">
        <v>349</v>
      </c>
      <c r="I239" s="1848"/>
      <c r="J239" s="871"/>
      <c r="S239" s="608"/>
      <c r="T239" s="53"/>
      <c r="U239" s="94"/>
      <c r="V239" s="94"/>
    </row>
    <row r="240" spans="1:22" s="742" customFormat="1" ht="16.5" hidden="1" customHeight="1">
      <c r="A240" s="1209" t="s">
        <v>488</v>
      </c>
      <c r="B240" s="1200" t="e">
        <f>#REF!</f>
        <v>#REF!</v>
      </c>
      <c r="C240" s="1210" t="e">
        <f>B240/#REF!</f>
        <v>#REF!</v>
      </c>
      <c r="D240" s="1206"/>
      <c r="E240" s="1211"/>
      <c r="F240" s="1212"/>
      <c r="G240" s="1212"/>
      <c r="H240" s="1847" t="s">
        <v>349</v>
      </c>
      <c r="I240" s="1848"/>
      <c r="J240" s="871"/>
      <c r="S240" s="608"/>
      <c r="T240" s="53"/>
      <c r="U240" s="94"/>
      <c r="V240" s="94"/>
    </row>
    <row r="241" spans="1:44" s="742" customFormat="1" ht="16.5" hidden="1" customHeight="1">
      <c r="A241" s="1213" t="s">
        <v>489</v>
      </c>
      <c r="B241" s="1214" t="e">
        <f>B242+B243</f>
        <v>#REF!</v>
      </c>
      <c r="C241" s="1215" t="e">
        <f>B241/0.335</f>
        <v>#REF!</v>
      </c>
      <c r="D241" s="1216"/>
      <c r="E241" s="1217"/>
      <c r="F241" s="1218"/>
      <c r="G241" s="1218"/>
      <c r="H241" s="1904" t="s">
        <v>487</v>
      </c>
      <c r="I241" s="1905"/>
      <c r="J241" s="871"/>
      <c r="S241" s="608"/>
      <c r="T241" s="53"/>
      <c r="U241" s="94"/>
      <c r="V241" s="94"/>
    </row>
    <row r="242" spans="1:44" s="867" customFormat="1" ht="16.5" hidden="1" customHeight="1">
      <c r="A242" s="902" t="s">
        <v>240</v>
      </c>
      <c r="B242" s="903" t="e">
        <f>#REF!</f>
        <v>#REF!</v>
      </c>
      <c r="C242" s="904"/>
      <c r="D242" s="905"/>
      <c r="E242" s="904"/>
      <c r="F242" s="906"/>
      <c r="G242" s="906"/>
      <c r="H242" s="912"/>
      <c r="I242" s="913"/>
      <c r="J242" s="907"/>
      <c r="S242" s="908"/>
      <c r="T242" s="869"/>
      <c r="U242" s="909"/>
      <c r="V242" s="909"/>
    </row>
    <row r="243" spans="1:44" s="867" customFormat="1" ht="30.75" hidden="1" customHeight="1">
      <c r="A243" s="902" t="s">
        <v>241</v>
      </c>
      <c r="B243" s="910" t="e">
        <f>#REF!/1000</f>
        <v>#REF!</v>
      </c>
      <c r="C243" s="911" t="e">
        <f>B243/0.335</f>
        <v>#REF!</v>
      </c>
      <c r="D243" s="905"/>
      <c r="E243" s="904"/>
      <c r="F243" s="906"/>
      <c r="G243" s="906"/>
      <c r="H243" s="1906" t="s">
        <v>487</v>
      </c>
      <c r="I243" s="1907"/>
      <c r="J243" s="907"/>
      <c r="S243" s="908"/>
      <c r="T243" s="869"/>
      <c r="U243" s="909"/>
      <c r="V243" s="909"/>
    </row>
    <row r="244" spans="1:44" s="742" customFormat="1" ht="16.5" hidden="1" customHeight="1">
      <c r="A244" s="624" t="s">
        <v>65</v>
      </c>
      <c r="B244" s="689" t="e">
        <f>B241+B240+B239+B238+B237</f>
        <v>#REF!</v>
      </c>
      <c r="C244" s="768" t="e">
        <f>B244/37.31</f>
        <v>#REF!</v>
      </c>
      <c r="D244" s="625"/>
      <c r="E244" s="626"/>
      <c r="F244" s="625"/>
      <c r="G244" s="626"/>
      <c r="H244" s="1887"/>
      <c r="I244" s="1888"/>
      <c r="J244" s="809"/>
      <c r="S244" s="608"/>
      <c r="T244" s="53"/>
      <c r="U244" s="94"/>
      <c r="V244" s="94"/>
    </row>
    <row r="245" spans="1:44" s="742" customFormat="1" ht="16.5" hidden="1" customHeight="1">
      <c r="A245" s="561"/>
      <c r="B245" s="562"/>
      <c r="C245" s="563"/>
      <c r="D245" s="563"/>
      <c r="E245" s="563"/>
      <c r="F245" s="564"/>
      <c r="G245" s="565"/>
      <c r="H245" s="566"/>
      <c r="I245" s="809"/>
      <c r="J245" s="809"/>
      <c r="S245" s="608"/>
      <c r="T245" s="53"/>
      <c r="U245" s="94"/>
      <c r="V245" s="94"/>
    </row>
    <row r="246" spans="1:44" s="742" customFormat="1" ht="24.75" hidden="1" customHeight="1">
      <c r="A246" s="1889" t="s">
        <v>403</v>
      </c>
      <c r="B246" s="1889"/>
      <c r="C246" s="1889"/>
      <c r="D246" s="1889"/>
      <c r="E246" s="1889"/>
      <c r="F246" s="1889"/>
      <c r="G246" s="1889"/>
      <c r="H246" s="1889"/>
      <c r="I246" s="15"/>
      <c r="K246" s="15"/>
      <c r="N246" s="133"/>
      <c r="T246" s="53"/>
      <c r="U246" s="94"/>
      <c r="V246" s="94"/>
    </row>
    <row r="247" spans="1:44" s="742" customFormat="1" ht="24.75" hidden="1" customHeight="1">
      <c r="A247" s="2043" t="s">
        <v>492</v>
      </c>
      <c r="B247" s="2043"/>
      <c r="C247" s="2043"/>
      <c r="D247" s="2043"/>
      <c r="E247" s="2043"/>
      <c r="F247" s="2043"/>
      <c r="G247" s="2043"/>
      <c r="H247" s="2043"/>
      <c r="I247" s="15"/>
      <c r="K247" s="15"/>
      <c r="N247" s="133"/>
      <c r="T247" s="53"/>
      <c r="U247" s="94"/>
      <c r="V247" s="94"/>
    </row>
    <row r="248" spans="1:44" s="742" customFormat="1" ht="20.25" customHeight="1">
      <c r="I248" s="15"/>
      <c r="K248" s="15"/>
      <c r="N248" s="133"/>
      <c r="T248" s="53"/>
      <c r="U248" s="94"/>
      <c r="V248" s="94"/>
    </row>
    <row r="249" spans="1:44" ht="39" customHeight="1">
      <c r="A249" s="431" t="s">
        <v>498</v>
      </c>
      <c r="B249" s="431"/>
      <c r="C249" s="431"/>
      <c r="D249" s="431"/>
      <c r="E249" s="431"/>
      <c r="F249" s="431"/>
      <c r="G249" s="431"/>
      <c r="H249" s="431"/>
      <c r="I249" s="431"/>
      <c r="J249" s="431"/>
      <c r="K249" s="431"/>
      <c r="L249" s="431"/>
      <c r="M249" s="431"/>
      <c r="N249" s="431"/>
      <c r="O249" s="431"/>
      <c r="P249" s="431"/>
      <c r="Q249" s="431"/>
      <c r="R249" s="431"/>
      <c r="S249" s="431"/>
      <c r="T249" s="53"/>
      <c r="U249" s="50"/>
      <c r="V249" s="51"/>
      <c r="W249" s="95"/>
      <c r="X249" s="95"/>
      <c r="Y249" s="95"/>
      <c r="Z249" s="95"/>
      <c r="AA249" s="95"/>
      <c r="AB249" s="95"/>
      <c r="AC249" s="95"/>
      <c r="AD249" s="95"/>
      <c r="AE249" s="95"/>
      <c r="AF249" s="95"/>
      <c r="AG249" s="95"/>
      <c r="AH249" s="95"/>
      <c r="AI249" s="95"/>
      <c r="AJ249" s="95"/>
      <c r="AK249" s="95"/>
      <c r="AL249" s="95"/>
      <c r="AM249" s="95"/>
      <c r="AN249" s="95"/>
      <c r="AO249" s="95"/>
      <c r="AP249" s="95"/>
      <c r="AQ249" s="95"/>
      <c r="AR249" s="95"/>
    </row>
    <row r="250" spans="1:44" ht="39" customHeight="1">
      <c r="A250" s="765" t="s">
        <v>95</v>
      </c>
      <c r="B250" s="767" t="s">
        <v>234</v>
      </c>
      <c r="C250" s="278" t="s">
        <v>235</v>
      </c>
      <c r="D250" s="766" t="s">
        <v>244</v>
      </c>
      <c r="E250" s="1839" t="s">
        <v>243</v>
      </c>
      <c r="F250" s="1840"/>
      <c r="G250" s="1840"/>
      <c r="H250" s="1840"/>
      <c r="I250" s="1841"/>
      <c r="M250" s="542"/>
      <c r="T250" s="267"/>
      <c r="U250" s="50"/>
      <c r="V250" s="51"/>
      <c r="W250" s="95"/>
      <c r="X250" s="95"/>
      <c r="Y250" s="95"/>
      <c r="Z250" s="95"/>
      <c r="AA250" s="95"/>
      <c r="AB250" s="95"/>
      <c r="AC250" s="95"/>
      <c r="AD250" s="95"/>
      <c r="AE250" s="95"/>
      <c r="AF250" s="95"/>
      <c r="AG250" s="95"/>
      <c r="AH250" s="95"/>
      <c r="AI250" s="277" t="s">
        <v>245</v>
      </c>
      <c r="AJ250" s="95"/>
      <c r="AK250" s="95"/>
      <c r="AL250" s="95"/>
      <c r="AM250" s="95"/>
      <c r="AN250" s="95"/>
      <c r="AO250" s="95"/>
      <c r="AQ250" s="95"/>
      <c r="AR250" s="95"/>
    </row>
    <row r="251" spans="1:44" ht="25.5" customHeight="1">
      <c r="A251" s="1457" t="s">
        <v>503</v>
      </c>
      <c r="B251" s="1458"/>
      <c r="C251" s="1459"/>
      <c r="D251" s="1460"/>
      <c r="E251" s="1604"/>
      <c r="F251" s="1604"/>
      <c r="G251" s="1604"/>
      <c r="H251" s="1604"/>
      <c r="I251" s="1604"/>
      <c r="M251" s="542"/>
      <c r="T251" s="267"/>
      <c r="U251" s="50"/>
      <c r="V251" s="51"/>
      <c r="W251" s="95"/>
      <c r="X251" s="95"/>
      <c r="Y251" s="95"/>
      <c r="Z251" s="95"/>
      <c r="AA251" s="95"/>
      <c r="AB251" s="95"/>
      <c r="AC251" s="95"/>
      <c r="AD251" s="95"/>
      <c r="AE251" s="95"/>
      <c r="AF251" s="95"/>
      <c r="AG251" s="95"/>
      <c r="AH251" s="95"/>
      <c r="AI251" s="277"/>
      <c r="AJ251" s="95"/>
      <c r="AK251" s="95"/>
      <c r="AL251" s="95"/>
      <c r="AM251" s="95"/>
      <c r="AN251" s="95"/>
      <c r="AO251" s="95"/>
      <c r="AQ251" s="95"/>
      <c r="AR251" s="95"/>
    </row>
    <row r="252" spans="1:44" ht="22.5" customHeight="1">
      <c r="A252" s="1461" t="s">
        <v>86</v>
      </c>
      <c r="B252" s="1462"/>
      <c r="C252" s="1462"/>
      <c r="D252" s="551"/>
      <c r="E252" s="1608"/>
      <c r="F252" s="1608"/>
      <c r="G252" s="1608"/>
      <c r="H252" s="1608"/>
      <c r="I252" s="1608"/>
      <c r="M252" s="368"/>
      <c r="T252" s="53"/>
      <c r="U252" s="50"/>
      <c r="V252" s="51"/>
      <c r="W252" s="95"/>
      <c r="X252" s="95"/>
      <c r="Y252" s="95"/>
      <c r="Z252" s="95"/>
      <c r="AA252" s="95"/>
      <c r="AB252" s="318" t="s">
        <v>86</v>
      </c>
      <c r="AC252" s="518">
        <v>7858.7883685342213</v>
      </c>
      <c r="AD252" s="518">
        <v>21617.78836853422</v>
      </c>
      <c r="AE252" s="518">
        <v>7858.7883685342213</v>
      </c>
      <c r="AF252" s="815">
        <v>21617.78836853422</v>
      </c>
      <c r="AG252" s="517">
        <v>0.10094871794871794</v>
      </c>
      <c r="AH252" s="518"/>
      <c r="AI252" s="95">
        <v>78000</v>
      </c>
      <c r="AJ252" s="518"/>
      <c r="AK252" s="311"/>
      <c r="AL252" s="95"/>
      <c r="AM252" s="95"/>
      <c r="AN252" s="95" t="s">
        <v>86</v>
      </c>
      <c r="AO252" s="95"/>
      <c r="AQ252" s="95"/>
      <c r="AR252" s="95"/>
    </row>
    <row r="253" spans="1:44" ht="21" hidden="1" customHeight="1">
      <c r="A253" s="761" t="s">
        <v>438</v>
      </c>
      <c r="B253" s="811"/>
      <c r="C253" s="811"/>
      <c r="D253" s="325"/>
      <c r="E253" s="1849"/>
      <c r="F253" s="1850"/>
      <c r="G253" s="1850"/>
      <c r="H253" s="1850"/>
      <c r="I253" s="1851"/>
      <c r="M253" s="265"/>
      <c r="T253" s="53"/>
      <c r="U253" s="50"/>
      <c r="V253" s="51"/>
      <c r="W253" s="95"/>
      <c r="X253" s="95"/>
      <c r="Y253" s="95"/>
      <c r="Z253" s="95"/>
      <c r="AA253" s="95"/>
      <c r="AB253" s="318" t="s">
        <v>248</v>
      </c>
      <c r="AC253" s="518"/>
      <c r="AD253" s="518">
        <v>0</v>
      </c>
      <c r="AE253" s="518"/>
      <c r="AF253" s="815">
        <v>0</v>
      </c>
      <c r="AG253" s="517"/>
      <c r="AH253" s="518"/>
      <c r="AI253" s="95"/>
      <c r="AJ253" s="518"/>
      <c r="AK253" s="311"/>
      <c r="AL253" s="95"/>
      <c r="AM253" s="95"/>
      <c r="AN253" s="95" t="s">
        <v>248</v>
      </c>
      <c r="AO253" s="95"/>
      <c r="AQ253" s="95"/>
      <c r="AR253" s="95"/>
    </row>
    <row r="254" spans="1:44" ht="21" customHeight="1">
      <c r="A254" s="454" t="s">
        <v>187</v>
      </c>
      <c r="B254" s="923"/>
      <c r="C254" s="324"/>
      <c r="D254" s="551"/>
      <c r="E254" s="1849"/>
      <c r="F254" s="1850"/>
      <c r="G254" s="1850"/>
      <c r="H254" s="1850"/>
      <c r="I254" s="1851"/>
      <c r="M254" s="436"/>
      <c r="T254" s="53"/>
      <c r="U254" s="50"/>
      <c r="V254" s="51"/>
      <c r="W254" s="95"/>
      <c r="X254" s="95"/>
      <c r="Y254" s="95"/>
      <c r="Z254" s="95"/>
      <c r="AA254" s="95"/>
      <c r="AB254" s="318" t="s">
        <v>187</v>
      </c>
      <c r="AC254" s="518">
        <v>6972.4779064438926</v>
      </c>
      <c r="AD254" s="518">
        <v>18572.477906443892</v>
      </c>
      <c r="AE254" s="518">
        <v>6972.4779064438926</v>
      </c>
      <c r="AF254" s="815">
        <v>18572.477906443892</v>
      </c>
      <c r="AG254" s="517">
        <v>0.15668116928477099</v>
      </c>
      <c r="AH254" s="518"/>
      <c r="AI254" s="1809">
        <v>48400</v>
      </c>
      <c r="AJ254" s="518"/>
      <c r="AK254" s="311"/>
      <c r="AL254" s="95"/>
      <c r="AM254" s="95"/>
      <c r="AN254" s="95" t="s">
        <v>187</v>
      </c>
      <c r="AO254" s="95"/>
      <c r="AQ254" s="95"/>
      <c r="AR254" s="95"/>
    </row>
    <row r="255" spans="1:44" ht="21" customHeight="1">
      <c r="A255" s="454" t="s">
        <v>419</v>
      </c>
      <c r="B255" s="923"/>
      <c r="C255" s="324"/>
      <c r="D255" s="325"/>
      <c r="E255" s="1849"/>
      <c r="F255" s="1850"/>
      <c r="G255" s="1850"/>
      <c r="H255" s="1850"/>
      <c r="I255" s="1851"/>
      <c r="M255" s="436"/>
      <c r="T255" s="53"/>
      <c r="U255" s="50"/>
      <c r="V255" s="51"/>
      <c r="W255" s="95"/>
      <c r="X255" s="95"/>
      <c r="Y255" s="95"/>
      <c r="Z255" s="95"/>
      <c r="AA255" s="95"/>
      <c r="AB255" s="318" t="s">
        <v>249</v>
      </c>
      <c r="AC255" s="518">
        <v>886.31046209032866</v>
      </c>
      <c r="AD255" s="518">
        <v>3086.6104620903288</v>
      </c>
      <c r="AE255" s="518">
        <v>886.31046209032866</v>
      </c>
      <c r="AF255" s="815">
        <v>3086.6104620903288</v>
      </c>
      <c r="AG255" s="517"/>
      <c r="AH255" s="518"/>
      <c r="AI255" s="1809"/>
      <c r="AJ255" s="518"/>
      <c r="AK255" s="311"/>
      <c r="AL255" s="95"/>
      <c r="AM255" s="95"/>
      <c r="AN255" s="95" t="s">
        <v>249</v>
      </c>
      <c r="AO255" s="95"/>
      <c r="AQ255" s="95"/>
      <c r="AR255" s="95"/>
    </row>
    <row r="256" spans="1:44" s="392" customFormat="1" ht="22.5" hidden="1" customHeight="1">
      <c r="A256" s="437"/>
      <c r="B256" s="438"/>
      <c r="C256" s="439"/>
      <c r="D256" s="440"/>
      <c r="E256" s="1849"/>
      <c r="F256" s="1850"/>
      <c r="G256" s="1850"/>
      <c r="H256" s="1850"/>
      <c r="I256" s="1851"/>
      <c r="M256" s="436"/>
      <c r="N256" s="441"/>
      <c r="T256" s="393"/>
      <c r="U256" s="394"/>
      <c r="V256" s="395"/>
      <c r="W256" s="396"/>
      <c r="X256" s="396"/>
      <c r="Y256" s="396"/>
      <c r="Z256" s="396"/>
      <c r="AA256" s="396"/>
      <c r="AB256" s="397"/>
      <c r="AC256" s="520"/>
      <c r="AD256" s="520"/>
      <c r="AE256" s="520"/>
      <c r="AF256" s="397"/>
      <c r="AG256" s="519"/>
      <c r="AH256" s="520"/>
      <c r="AI256" s="442"/>
      <c r="AJ256" s="520"/>
      <c r="AK256" s="398"/>
      <c r="AL256" s="396"/>
      <c r="AM256" s="396"/>
      <c r="AN256" s="396"/>
      <c r="AO256" s="396"/>
      <c r="AQ256" s="396"/>
      <c r="AR256" s="396"/>
    </row>
    <row r="257" spans="1:44" s="392" customFormat="1" ht="22.5" hidden="1" customHeight="1">
      <c r="A257" s="437"/>
      <c r="B257" s="438"/>
      <c r="C257" s="439"/>
      <c r="D257" s="440"/>
      <c r="E257" s="1849"/>
      <c r="F257" s="1850"/>
      <c r="G257" s="1850"/>
      <c r="H257" s="1850"/>
      <c r="I257" s="1851"/>
      <c r="M257" s="436"/>
      <c r="N257" s="441"/>
      <c r="T257" s="393"/>
      <c r="U257" s="394"/>
      <c r="V257" s="395"/>
      <c r="W257" s="396"/>
      <c r="X257" s="396"/>
      <c r="Y257" s="396"/>
      <c r="Z257" s="396"/>
      <c r="AA257" s="396"/>
      <c r="AB257" s="607"/>
      <c r="AC257" s="520"/>
      <c r="AD257" s="520"/>
      <c r="AE257" s="520"/>
      <c r="AF257" s="607"/>
      <c r="AG257" s="519"/>
      <c r="AH257" s="520"/>
      <c r="AI257" s="442"/>
      <c r="AJ257" s="520"/>
      <c r="AK257" s="398"/>
      <c r="AL257" s="396"/>
      <c r="AM257" s="396"/>
      <c r="AN257" s="396"/>
      <c r="AO257" s="396"/>
      <c r="AQ257" s="396"/>
      <c r="AR257" s="396"/>
    </row>
    <row r="258" spans="1:44" s="392" customFormat="1" ht="22.5" hidden="1" customHeight="1">
      <c r="A258" s="806" t="s">
        <v>439</v>
      </c>
      <c r="B258" s="811"/>
      <c r="C258" s="811"/>
      <c r="D258" s="812"/>
      <c r="E258" s="1849"/>
      <c r="F258" s="1850"/>
      <c r="G258" s="1850"/>
      <c r="H258" s="1850"/>
      <c r="I258" s="1851"/>
      <c r="M258" s="436"/>
      <c r="N258" s="441"/>
      <c r="T258" s="393"/>
      <c r="U258" s="394"/>
      <c r="V258" s="395"/>
      <c r="W258" s="396"/>
      <c r="X258" s="396"/>
      <c r="Y258" s="396"/>
      <c r="Z258" s="396"/>
      <c r="AA258" s="396"/>
      <c r="AB258" s="607"/>
      <c r="AC258" s="520">
        <v>5357.6371701992803</v>
      </c>
      <c r="AD258" s="520">
        <v>13493.641370733654</v>
      </c>
      <c r="AE258" s="520">
        <v>5357.6371701992803</v>
      </c>
      <c r="AF258" s="607">
        <v>13493.641370733654</v>
      </c>
      <c r="AG258" s="519"/>
      <c r="AH258" s="520"/>
      <c r="AI258" s="442"/>
      <c r="AJ258" s="520"/>
      <c r="AK258" s="398"/>
      <c r="AL258" s="396"/>
      <c r="AM258" s="396"/>
      <c r="AN258" s="396"/>
      <c r="AO258" s="396"/>
      <c r="AQ258" s="396"/>
      <c r="AR258" s="396"/>
    </row>
    <row r="259" spans="1:44" s="392" customFormat="1" ht="32.25" hidden="1" customHeight="1">
      <c r="A259" s="922" t="s">
        <v>289</v>
      </c>
      <c r="B259" s="923"/>
      <c r="C259" s="923"/>
      <c r="D259" s="551"/>
      <c r="E259" s="1852" t="s">
        <v>494</v>
      </c>
      <c r="F259" s="1853"/>
      <c r="G259" s="1853"/>
      <c r="H259" s="1853"/>
      <c r="I259" s="1854"/>
      <c r="M259" s="735"/>
      <c r="T259" s="393"/>
      <c r="U259" s="394"/>
      <c r="V259" s="395"/>
      <c r="W259" s="396"/>
      <c r="X259" s="396"/>
      <c r="Y259" s="396"/>
      <c r="Z259" s="396"/>
      <c r="AA259" s="396"/>
      <c r="AB259" s="397" t="s">
        <v>247</v>
      </c>
      <c r="AC259" s="520">
        <v>4660.6371701992803</v>
      </c>
      <c r="AD259" s="520">
        <v>5582.7513707336539</v>
      </c>
      <c r="AE259" s="520">
        <v>4660.6371701992803</v>
      </c>
      <c r="AF259" s="397">
        <v>5582.7513707336539</v>
      </c>
      <c r="AG259" s="519" t="s">
        <v>327</v>
      </c>
      <c r="AH259" s="520"/>
      <c r="AI259" s="798">
        <v>10500</v>
      </c>
      <c r="AJ259" s="520"/>
      <c r="AK259" s="398"/>
      <c r="AL259" s="396"/>
      <c r="AM259" s="396"/>
      <c r="AN259" s="396" t="s">
        <v>289</v>
      </c>
      <c r="AO259" s="396"/>
      <c r="AQ259" s="396"/>
      <c r="AR259" s="396"/>
    </row>
    <row r="260" spans="1:44" s="392" customFormat="1" ht="33.75" hidden="1" customHeight="1">
      <c r="A260" s="924" t="s">
        <v>440</v>
      </c>
      <c r="B260" s="923"/>
      <c r="C260" s="439"/>
      <c r="D260" s="551"/>
      <c r="E260" s="1858" t="s">
        <v>493</v>
      </c>
      <c r="F260" s="1859"/>
      <c r="G260" s="1859"/>
      <c r="H260" s="1859"/>
      <c r="I260" s="1860"/>
      <c r="M260" s="735"/>
      <c r="T260" s="393"/>
      <c r="U260" s="394"/>
      <c r="V260" s="395"/>
      <c r="W260" s="396"/>
      <c r="X260" s="396"/>
      <c r="Y260" s="396"/>
      <c r="Z260" s="396"/>
      <c r="AA260" s="396"/>
      <c r="AB260" s="607"/>
      <c r="AC260" s="520">
        <v>4636.8288601992799</v>
      </c>
      <c r="AD260" s="520">
        <v>3009.1898574336537</v>
      </c>
      <c r="AE260" s="520">
        <v>4636.8288601992799</v>
      </c>
      <c r="AF260" s="607">
        <v>3009.1898574336537</v>
      </c>
      <c r="AG260" s="519"/>
      <c r="AH260" s="520"/>
      <c r="AI260" s="798"/>
      <c r="AJ260" s="520"/>
      <c r="AK260" s="398"/>
      <c r="AL260" s="396"/>
      <c r="AM260" s="396"/>
      <c r="AN260" s="396"/>
      <c r="AO260" s="396"/>
      <c r="AQ260" s="396"/>
      <c r="AR260" s="396"/>
    </row>
    <row r="261" spans="1:44" s="392" customFormat="1" ht="48.75" hidden="1" customHeight="1">
      <c r="A261" s="925" t="s">
        <v>455</v>
      </c>
      <c r="B261" s="926"/>
      <c r="C261" s="439"/>
      <c r="D261" s="927"/>
      <c r="E261" s="1852"/>
      <c r="F261" s="1853"/>
      <c r="G261" s="1853"/>
      <c r="H261" s="1853"/>
      <c r="I261" s="1854"/>
      <c r="M261" s="735"/>
      <c r="T261" s="393"/>
      <c r="U261" s="394"/>
      <c r="V261" s="395"/>
      <c r="W261" s="396"/>
      <c r="X261" s="396"/>
      <c r="Y261" s="396"/>
      <c r="Z261" s="396"/>
      <c r="AA261" s="396"/>
      <c r="AB261" s="607"/>
      <c r="AC261" s="520">
        <v>2.8083100000000001</v>
      </c>
      <c r="AD261" s="520">
        <v>105.5615133</v>
      </c>
      <c r="AE261" s="520">
        <v>2.8083100000000001</v>
      </c>
      <c r="AF261" s="607">
        <v>105.5615133</v>
      </c>
      <c r="AG261" s="519"/>
      <c r="AH261" s="520"/>
      <c r="AI261" s="798"/>
      <c r="AJ261" s="520"/>
      <c r="AK261" s="398"/>
      <c r="AL261" s="396"/>
      <c r="AM261" s="396"/>
      <c r="AN261" s="396"/>
      <c r="AO261" s="396"/>
      <c r="AQ261" s="396"/>
      <c r="AR261" s="396"/>
    </row>
    <row r="262" spans="1:44" s="392" customFormat="1" ht="24.75" hidden="1" customHeight="1">
      <c r="A262" s="924" t="s">
        <v>441</v>
      </c>
      <c r="B262" s="923"/>
      <c r="C262" s="439"/>
      <c r="D262" s="927"/>
      <c r="E262" s="1861"/>
      <c r="F262" s="1862"/>
      <c r="G262" s="1862"/>
      <c r="H262" s="1862"/>
      <c r="I262" s="1863"/>
      <c r="M262" s="735"/>
      <c r="T262" s="393"/>
      <c r="U262" s="394"/>
      <c r="V262" s="395"/>
      <c r="W262" s="396"/>
      <c r="X262" s="396"/>
      <c r="Y262" s="396"/>
      <c r="Z262" s="396"/>
      <c r="AA262" s="396"/>
      <c r="AB262" s="607"/>
      <c r="AC262" s="520">
        <v>21</v>
      </c>
      <c r="AD262" s="520">
        <v>2468</v>
      </c>
      <c r="AE262" s="520">
        <v>21</v>
      </c>
      <c r="AF262" s="607">
        <v>2468</v>
      </c>
      <c r="AG262" s="519"/>
      <c r="AH262" s="520"/>
      <c r="AI262" s="798"/>
      <c r="AJ262" s="520"/>
      <c r="AK262" s="398"/>
      <c r="AL262" s="396"/>
      <c r="AM262" s="396"/>
      <c r="AN262" s="396"/>
      <c r="AO262" s="396"/>
      <c r="AQ262" s="396"/>
      <c r="AR262" s="396"/>
    </row>
    <row r="263" spans="1:44" s="929" customFormat="1" ht="21.75" hidden="1" customHeight="1">
      <c r="A263" s="928" t="s">
        <v>316</v>
      </c>
      <c r="B263" s="923"/>
      <c r="C263" s="439"/>
      <c r="D263" s="551"/>
      <c r="E263" s="1873"/>
      <c r="F263" s="1874"/>
      <c r="G263" s="1874"/>
      <c r="H263" s="1874"/>
      <c r="I263" s="1875"/>
      <c r="M263" s="735"/>
      <c r="T263" s="393"/>
      <c r="U263" s="393"/>
      <c r="V263" s="930"/>
      <c r="W263" s="931"/>
      <c r="X263" s="931"/>
      <c r="Y263" s="931"/>
      <c r="Z263" s="931"/>
      <c r="AA263" s="931"/>
      <c r="AB263" s="932" t="s">
        <v>324</v>
      </c>
      <c r="AC263" s="933">
        <v>550</v>
      </c>
      <c r="AD263" s="933">
        <v>6168</v>
      </c>
      <c r="AE263" s="933">
        <v>550</v>
      </c>
      <c r="AF263" s="934">
        <v>6168</v>
      </c>
      <c r="AG263" s="935">
        <v>0.29873684210526313</v>
      </c>
      <c r="AH263" s="933"/>
      <c r="AI263" s="936">
        <v>19000</v>
      </c>
      <c r="AJ263" s="933"/>
      <c r="AK263" s="937"/>
      <c r="AL263" s="931"/>
      <c r="AM263" s="931"/>
      <c r="AN263" s="931" t="s">
        <v>316</v>
      </c>
      <c r="AO263" s="931"/>
      <c r="AQ263" s="931"/>
      <c r="AR263" s="931"/>
    </row>
    <row r="264" spans="1:44" s="392" customFormat="1" ht="21.75" hidden="1" customHeight="1">
      <c r="A264" s="938" t="s">
        <v>290</v>
      </c>
      <c r="B264" s="923"/>
      <c r="C264" s="439"/>
      <c r="D264" s="551"/>
      <c r="E264" s="1855" t="s">
        <v>486</v>
      </c>
      <c r="F264" s="1856"/>
      <c r="G264" s="1856"/>
      <c r="H264" s="1856"/>
      <c r="I264" s="1857"/>
      <c r="M264" s="436"/>
      <c r="T264" s="393"/>
      <c r="U264" s="394"/>
      <c r="V264" s="395"/>
      <c r="W264" s="396"/>
      <c r="X264" s="396"/>
      <c r="Y264" s="396"/>
      <c r="Z264" s="396"/>
      <c r="AA264" s="396"/>
      <c r="AB264" s="397" t="s">
        <v>177</v>
      </c>
      <c r="AC264" s="520">
        <v>147</v>
      </c>
      <c r="AD264" s="520">
        <v>1742.8899999999999</v>
      </c>
      <c r="AE264" s="520">
        <v>147</v>
      </c>
      <c r="AF264" s="397">
        <v>1742.8899999999999</v>
      </c>
      <c r="AG264" s="519">
        <v>0.30629666666666661</v>
      </c>
      <c r="AH264" s="520"/>
      <c r="AI264" s="798">
        <v>3000</v>
      </c>
      <c r="AJ264" s="520"/>
      <c r="AK264" s="398"/>
      <c r="AL264" s="396"/>
      <c r="AM264" s="396"/>
      <c r="AN264" s="396" t="s">
        <v>290</v>
      </c>
      <c r="AO264" s="396"/>
      <c r="AQ264" s="396"/>
      <c r="AR264" s="396"/>
    </row>
    <row r="265" spans="1:44" ht="22.5" customHeight="1">
      <c r="A265" s="157" t="s">
        <v>88</v>
      </c>
      <c r="B265" s="939"/>
      <c r="C265" s="940"/>
      <c r="D265" s="551"/>
      <c r="E265" s="1864"/>
      <c r="F265" s="1865"/>
      <c r="G265" s="1865"/>
      <c r="H265" s="1865"/>
      <c r="I265" s="1866"/>
      <c r="K265" s="2"/>
      <c r="M265" s="368"/>
      <c r="N265" s="941"/>
      <c r="O265" s="941"/>
      <c r="T265" s="53"/>
      <c r="U265" s="50"/>
      <c r="V265" s="51"/>
      <c r="W265" s="95"/>
      <c r="X265" s="95"/>
      <c r="Y265" s="95"/>
      <c r="Z265" s="95"/>
      <c r="AA265" s="95"/>
      <c r="AB265" s="318" t="s">
        <v>88</v>
      </c>
      <c r="AC265" s="518">
        <v>-16.05</v>
      </c>
      <c r="AD265" s="518">
        <v>174.21</v>
      </c>
      <c r="AE265" s="518">
        <v>-16.05</v>
      </c>
      <c r="AF265" s="815">
        <v>174.21</v>
      </c>
      <c r="AG265" s="517">
        <v>0.64842500000000003</v>
      </c>
      <c r="AH265" s="518"/>
      <c r="AI265" s="95">
        <v>400</v>
      </c>
      <c r="AJ265" s="518"/>
      <c r="AK265" s="311"/>
      <c r="AL265" s="95"/>
      <c r="AM265" s="95"/>
      <c r="AN265" s="95" t="s">
        <v>88</v>
      </c>
      <c r="AO265" s="95"/>
      <c r="AQ265" s="95"/>
      <c r="AR265" s="95"/>
    </row>
    <row r="266" spans="1:44" s="110" customFormat="1" ht="22.5" customHeight="1">
      <c r="A266" s="453" t="s">
        <v>67</v>
      </c>
      <c r="B266" s="940"/>
      <c r="C266" s="940"/>
      <c r="D266" s="551"/>
      <c r="E266" s="942"/>
      <c r="F266" s="943"/>
      <c r="G266" s="943"/>
      <c r="H266" s="943"/>
      <c r="I266" s="944"/>
      <c r="M266" s="945"/>
      <c r="N266" s="946"/>
      <c r="T266" s="53"/>
      <c r="U266" s="53"/>
      <c r="V266" s="947"/>
      <c r="W266" s="948"/>
      <c r="X266" s="948"/>
      <c r="Y266" s="948"/>
      <c r="Z266" s="948"/>
      <c r="AA266" s="948"/>
      <c r="AB266" s="949" t="s">
        <v>67</v>
      </c>
      <c r="AC266" s="950">
        <v>521.71797700000047</v>
      </c>
      <c r="AD266" s="950">
        <v>5079.6397840000009</v>
      </c>
      <c r="AE266" s="950">
        <v>521.71797700000047</v>
      </c>
      <c r="AF266" s="949">
        <v>5079.6397840000009</v>
      </c>
      <c r="AG266" s="951">
        <v>0.21088665975000004</v>
      </c>
      <c r="AH266" s="950"/>
      <c r="AI266" s="948">
        <v>12000</v>
      </c>
      <c r="AJ266" s="950"/>
      <c r="AK266" s="952"/>
      <c r="AL266" s="948"/>
      <c r="AM266" s="948"/>
      <c r="AN266" s="948" t="s">
        <v>67</v>
      </c>
      <c r="AO266" s="948"/>
      <c r="AQ266" s="948"/>
      <c r="AR266" s="948"/>
    </row>
    <row r="267" spans="1:44" s="929" customFormat="1" ht="20.25" customHeight="1">
      <c r="A267" s="953" t="s">
        <v>350</v>
      </c>
      <c r="B267" s="954"/>
      <c r="C267" s="954"/>
      <c r="D267" s="955"/>
      <c r="E267" s="942"/>
      <c r="F267" s="943"/>
      <c r="G267" s="943"/>
      <c r="H267" s="943"/>
      <c r="I267" s="944"/>
      <c r="M267" s="956"/>
      <c r="N267" s="957"/>
      <c r="T267" s="393"/>
      <c r="U267" s="393"/>
      <c r="V267" s="930"/>
      <c r="W267" s="931"/>
      <c r="X267" s="931"/>
      <c r="Y267" s="931"/>
      <c r="Z267" s="931"/>
      <c r="AA267" s="931"/>
      <c r="AB267" s="958"/>
      <c r="AC267" s="933">
        <v>294.97091900000021</v>
      </c>
      <c r="AD267" s="933">
        <v>3054.284429999997</v>
      </c>
      <c r="AE267" s="933">
        <v>294.97091900000021</v>
      </c>
      <c r="AF267" s="958">
        <v>3054.284429999997</v>
      </c>
      <c r="AG267" s="935"/>
      <c r="AH267" s="933"/>
      <c r="AI267" s="931"/>
      <c r="AJ267" s="933"/>
      <c r="AK267" s="937"/>
      <c r="AL267" s="931"/>
      <c r="AM267" s="931"/>
      <c r="AN267" s="931"/>
      <c r="AO267" s="931"/>
      <c r="AQ267" s="931"/>
      <c r="AR267" s="931"/>
    </row>
    <row r="268" spans="1:44" s="929" customFormat="1" ht="20.25" customHeight="1">
      <c r="A268" s="953" t="s">
        <v>351</v>
      </c>
      <c r="B268" s="954"/>
      <c r="C268" s="954"/>
      <c r="D268" s="955"/>
      <c r="E268" s="942"/>
      <c r="F268" s="943"/>
      <c r="G268" s="943"/>
      <c r="H268" s="943"/>
      <c r="I268" s="944"/>
      <c r="M268" s="956"/>
      <c r="N268" s="957"/>
      <c r="T268" s="393"/>
      <c r="U268" s="393"/>
      <c r="V268" s="930"/>
      <c r="W268" s="931"/>
      <c r="X268" s="931"/>
      <c r="Y268" s="931"/>
      <c r="Z268" s="931"/>
      <c r="AA268" s="931"/>
      <c r="AB268" s="958"/>
      <c r="AC268" s="933">
        <v>226.74705800000021</v>
      </c>
      <c r="AD268" s="933">
        <v>2025.3553540000044</v>
      </c>
      <c r="AE268" s="933">
        <v>226.74705800000021</v>
      </c>
      <c r="AF268" s="958">
        <v>2025.3553540000044</v>
      </c>
      <c r="AG268" s="935"/>
      <c r="AH268" s="933"/>
      <c r="AI268" s="931"/>
      <c r="AJ268" s="933"/>
      <c r="AK268" s="937"/>
      <c r="AL268" s="931"/>
      <c r="AM268" s="931"/>
      <c r="AN268" s="931"/>
      <c r="AO268" s="931"/>
      <c r="AQ268" s="931"/>
      <c r="AR268" s="931"/>
    </row>
    <row r="269" spans="1:44" ht="22.5" customHeight="1">
      <c r="A269" s="157" t="s">
        <v>87</v>
      </c>
      <c r="B269" s="959"/>
      <c r="C269" s="940"/>
      <c r="D269" s="927"/>
      <c r="E269" s="942"/>
      <c r="F269" s="943"/>
      <c r="G269" s="943"/>
      <c r="H269" s="943"/>
      <c r="I269" s="944"/>
      <c r="K269" s="2"/>
      <c r="M269" s="402"/>
      <c r="T269" s="53"/>
      <c r="U269" s="50"/>
      <c r="V269" s="51"/>
      <c r="W269" s="95"/>
      <c r="X269" s="95"/>
      <c r="Y269" s="95"/>
      <c r="Z269" s="95"/>
      <c r="AA269" s="95"/>
      <c r="AB269" s="318" t="s">
        <v>87</v>
      </c>
      <c r="AC269" s="518">
        <v>68.92</v>
      </c>
      <c r="AD269" s="518">
        <v>-1849.2163183561083</v>
      </c>
      <c r="AE269" s="518">
        <v>68.92</v>
      </c>
      <c r="AF269" s="318">
        <v>-1849.2163183561083</v>
      </c>
      <c r="AG269" s="517" t="s">
        <v>327</v>
      </c>
      <c r="AH269" s="518"/>
      <c r="AI269" s="960">
        <v>2000</v>
      </c>
      <c r="AJ269" s="518"/>
      <c r="AK269" s="311"/>
      <c r="AL269" s="95"/>
      <c r="AM269" s="95"/>
      <c r="AN269" s="95" t="s">
        <v>87</v>
      </c>
      <c r="AO269" s="95"/>
      <c r="AQ269" s="95"/>
      <c r="AR269" s="95"/>
    </row>
    <row r="270" spans="1:44" s="392" customFormat="1" ht="21" customHeight="1">
      <c r="A270" s="961" t="s">
        <v>320</v>
      </c>
      <c r="B270" s="923"/>
      <c r="C270" s="954"/>
      <c r="D270" s="955"/>
      <c r="E270" s="942"/>
      <c r="F270" s="943"/>
      <c r="G270" s="943"/>
      <c r="H270" s="943"/>
      <c r="I270" s="944"/>
      <c r="M270" s="962"/>
      <c r="T270" s="393"/>
      <c r="U270" s="394"/>
      <c r="V270" s="395"/>
      <c r="W270" s="396"/>
      <c r="X270" s="396"/>
      <c r="Y270" s="396"/>
      <c r="Z270" s="396"/>
      <c r="AA270" s="396"/>
      <c r="AB270" s="397" t="s">
        <v>188</v>
      </c>
      <c r="AC270" s="520">
        <v>68.92</v>
      </c>
      <c r="AD270" s="520">
        <v>109.99535464389901</v>
      </c>
      <c r="AE270" s="520">
        <v>68.92</v>
      </c>
      <c r="AF270" s="397">
        <v>109.99535464389901</v>
      </c>
      <c r="AG270" s="519"/>
      <c r="AH270" s="520"/>
      <c r="AI270" s="396"/>
      <c r="AJ270" s="520"/>
      <c r="AK270" s="398"/>
      <c r="AL270" s="396"/>
      <c r="AM270" s="396"/>
      <c r="AN270" s="396" t="s">
        <v>300</v>
      </c>
      <c r="AO270" s="396"/>
      <c r="AQ270" s="396"/>
      <c r="AR270" s="396"/>
    </row>
    <row r="271" spans="1:44" s="392" customFormat="1" ht="22.5" customHeight="1">
      <c r="A271" s="963" t="s">
        <v>301</v>
      </c>
      <c r="B271" s="923"/>
      <c r="C271" s="954"/>
      <c r="D271" s="955"/>
      <c r="E271" s="942"/>
      <c r="F271" s="943"/>
      <c r="G271" s="943"/>
      <c r="H271" s="943"/>
      <c r="I271" s="944"/>
      <c r="M271" s="962"/>
      <c r="T271" s="393"/>
      <c r="U271" s="394"/>
      <c r="V271" s="395"/>
      <c r="W271" s="396"/>
      <c r="X271" s="396"/>
      <c r="Y271" s="396"/>
      <c r="Z271" s="396"/>
      <c r="AA271" s="396"/>
      <c r="AB271" s="397" t="s">
        <v>246</v>
      </c>
      <c r="AC271" s="520">
        <v>0</v>
      </c>
      <c r="AD271" s="520">
        <v>-1959.2116730000073</v>
      </c>
      <c r="AE271" s="520">
        <v>0</v>
      </c>
      <c r="AF271" s="397">
        <v>-1959.2116730000073</v>
      </c>
      <c r="AG271" s="519"/>
      <c r="AH271" s="520"/>
      <c r="AI271" s="396"/>
      <c r="AJ271" s="520"/>
      <c r="AK271" s="398"/>
      <c r="AL271" s="396"/>
      <c r="AM271" s="396"/>
      <c r="AN271" s="396" t="s">
        <v>301</v>
      </c>
      <c r="AO271" s="396"/>
      <c r="AQ271" s="396"/>
      <c r="AR271" s="396"/>
    </row>
    <row r="272" spans="1:44" ht="22.5" customHeight="1">
      <c r="A272" s="964" t="s">
        <v>107</v>
      </c>
      <c r="B272" s="939"/>
      <c r="C272" s="940"/>
      <c r="D272" s="551"/>
      <c r="E272" s="942"/>
      <c r="F272" s="943"/>
      <c r="G272" s="943"/>
      <c r="H272" s="943"/>
      <c r="I272" s="944"/>
      <c r="K272" s="2"/>
      <c r="M272" s="402"/>
      <c r="T272" s="53"/>
      <c r="U272" s="50"/>
      <c r="V272" s="51"/>
      <c r="W272" s="95"/>
      <c r="X272" s="95"/>
      <c r="Y272" s="95"/>
      <c r="Z272" s="95"/>
      <c r="AA272" s="95"/>
      <c r="AB272" s="318" t="s">
        <v>107</v>
      </c>
      <c r="AC272" s="518">
        <v>102.74871118496826</v>
      </c>
      <c r="AD272" s="518">
        <v>1160.1309158306849</v>
      </c>
      <c r="AE272" s="518">
        <v>102.74871118496826</v>
      </c>
      <c r="AF272" s="965">
        <v>1160.1309158306849</v>
      </c>
      <c r="AG272" s="517">
        <v>7.2883167697416262E-2</v>
      </c>
      <c r="AH272" s="518"/>
      <c r="AI272" s="95">
        <v>3000</v>
      </c>
      <c r="AJ272" s="518"/>
      <c r="AK272" s="311"/>
      <c r="AL272" s="95"/>
      <c r="AM272" s="95"/>
      <c r="AN272" s="95" t="s">
        <v>107</v>
      </c>
      <c r="AO272" s="95"/>
      <c r="AQ272" s="95"/>
      <c r="AR272" s="95"/>
    </row>
    <row r="273" spans="1:53" s="392" customFormat="1" ht="22.5" customHeight="1">
      <c r="A273" s="961" t="s">
        <v>284</v>
      </c>
      <c r="B273" s="966"/>
      <c r="C273" s="954"/>
      <c r="D273" s="440"/>
      <c r="E273" s="942"/>
      <c r="F273" s="943"/>
      <c r="G273" s="943"/>
      <c r="H273" s="943"/>
      <c r="I273" s="944"/>
      <c r="M273" s="967"/>
      <c r="T273" s="393"/>
      <c r="U273" s="394"/>
      <c r="V273" s="395"/>
      <c r="W273" s="396"/>
      <c r="X273" s="396"/>
      <c r="Y273" s="396"/>
      <c r="Z273" s="396"/>
      <c r="AA273" s="396"/>
      <c r="AB273" s="397" t="s">
        <v>188</v>
      </c>
      <c r="AC273" s="520">
        <v>27.604711184968249</v>
      </c>
      <c r="AD273" s="520">
        <v>260.60791583068482</v>
      </c>
      <c r="AE273" s="520">
        <v>27.604711184968249</v>
      </c>
      <c r="AF273" s="397">
        <v>260.60791583068482</v>
      </c>
      <c r="AG273" s="519"/>
      <c r="AH273" s="520"/>
      <c r="AI273" s="396">
        <v>0</v>
      </c>
      <c r="AJ273" s="520"/>
      <c r="AK273" s="398"/>
      <c r="AL273" s="396"/>
      <c r="AM273" s="396"/>
      <c r="AN273" s="396" t="s">
        <v>284</v>
      </c>
      <c r="AO273" s="396"/>
      <c r="AQ273" s="396"/>
      <c r="AR273" s="396"/>
    </row>
    <row r="274" spans="1:53" s="392" customFormat="1" ht="22.5" hidden="1" customHeight="1">
      <c r="A274" s="968" t="s">
        <v>370</v>
      </c>
      <c r="B274" s="969"/>
      <c r="C274" s="954"/>
      <c r="D274" s="955"/>
      <c r="E274" s="970"/>
      <c r="F274" s="971"/>
      <c r="G274" s="971"/>
      <c r="H274" s="971"/>
      <c r="I274" s="972"/>
      <c r="M274" s="967"/>
      <c r="T274" s="393"/>
      <c r="U274" s="394"/>
      <c r="V274" s="395"/>
      <c r="W274" s="396"/>
      <c r="X274" s="396"/>
      <c r="Y274" s="396"/>
      <c r="Z274" s="396"/>
      <c r="AA274" s="396"/>
      <c r="AB274" s="607"/>
      <c r="AC274" s="520"/>
      <c r="AD274" s="520">
        <v>0</v>
      </c>
      <c r="AE274" s="520"/>
      <c r="AF274" s="607">
        <v>0</v>
      </c>
      <c r="AG274" s="519"/>
      <c r="AH274" s="520"/>
      <c r="AI274" s="396"/>
      <c r="AJ274" s="520"/>
      <c r="AK274" s="398"/>
      <c r="AL274" s="396"/>
      <c r="AM274" s="396"/>
      <c r="AN274" s="396"/>
      <c r="AO274" s="396"/>
      <c r="AQ274" s="396"/>
      <c r="AR274" s="396"/>
    </row>
    <row r="275" spans="1:53" s="392" customFormat="1" ht="22.5" customHeight="1">
      <c r="A275" s="973" t="s">
        <v>331</v>
      </c>
      <c r="B275" s="969"/>
      <c r="C275" s="954"/>
      <c r="D275" s="440"/>
      <c r="E275" s="942"/>
      <c r="F275" s="943"/>
      <c r="G275" s="943"/>
      <c r="H275" s="943"/>
      <c r="I275" s="944"/>
      <c r="M275" s="967"/>
      <c r="T275" s="393"/>
      <c r="U275" s="394"/>
      <c r="V275" s="395"/>
      <c r="W275" s="396"/>
      <c r="X275" s="396"/>
      <c r="Y275" s="396"/>
      <c r="Z275" s="396"/>
      <c r="AA275" s="396"/>
      <c r="AB275" s="397"/>
      <c r="AC275" s="520">
        <v>75.144000000000005</v>
      </c>
      <c r="AD275" s="520">
        <v>899.52300000000002</v>
      </c>
      <c r="AE275" s="520">
        <v>75.144000000000005</v>
      </c>
      <c r="AF275" s="397">
        <v>899.52300000000002</v>
      </c>
      <c r="AG275" s="519">
        <v>3.8171333333333335E-2</v>
      </c>
      <c r="AH275" s="520"/>
      <c r="AI275" s="974">
        <f>AI272</f>
        <v>3000</v>
      </c>
      <c r="AJ275" s="520"/>
      <c r="AK275" s="398"/>
      <c r="AL275" s="396"/>
      <c r="AM275" s="396"/>
      <c r="AN275" s="396" t="s">
        <v>233</v>
      </c>
      <c r="AO275" s="396"/>
      <c r="AQ275" s="396"/>
      <c r="AR275" s="396"/>
    </row>
    <row r="276" spans="1:53" s="392" customFormat="1" ht="26.25" customHeight="1">
      <c r="A276" s="975" t="s">
        <v>283</v>
      </c>
      <c r="B276" s="976"/>
      <c r="C276" s="976"/>
      <c r="D276" s="551"/>
      <c r="E276" s="942"/>
      <c r="F276" s="943"/>
      <c r="G276" s="943"/>
      <c r="H276" s="943"/>
      <c r="I276" s="944"/>
      <c r="M276" s="967"/>
      <c r="T276" s="393"/>
      <c r="U276" s="394"/>
      <c r="V276" s="395"/>
      <c r="W276" s="396"/>
      <c r="X276" s="396"/>
      <c r="Y276" s="396"/>
      <c r="Z276" s="396"/>
      <c r="AA276" s="396"/>
      <c r="AB276" s="397"/>
      <c r="AC276" s="520">
        <v>606.28876220740131</v>
      </c>
      <c r="AD276" s="520">
        <v>1583.2605039999846</v>
      </c>
      <c r="AE276" s="520">
        <v>606.28876220740131</v>
      </c>
      <c r="AF276" s="397">
        <v>1583.2605039999846</v>
      </c>
      <c r="AG276" s="519">
        <f>AF276/AI276</f>
        <v>0.52775350133332821</v>
      </c>
      <c r="AH276" s="520"/>
      <c r="AI276" s="396">
        <v>3000</v>
      </c>
      <c r="AJ276" s="520"/>
      <c r="AK276" s="398"/>
      <c r="AL276" s="396"/>
      <c r="AM276" s="396"/>
      <c r="AN276" s="396" t="s">
        <v>283</v>
      </c>
      <c r="AO276" s="396"/>
      <c r="AQ276" s="396"/>
      <c r="AR276" s="396"/>
    </row>
    <row r="277" spans="1:53" s="392" customFormat="1" ht="22.5" customHeight="1">
      <c r="A277" s="961" t="s">
        <v>284</v>
      </c>
      <c r="B277" s="977"/>
      <c r="C277" s="954"/>
      <c r="D277" s="551"/>
      <c r="E277" s="942"/>
      <c r="F277" s="943"/>
      <c r="G277" s="943"/>
      <c r="H277" s="943"/>
      <c r="I277" s="944"/>
      <c r="M277" s="967"/>
      <c r="T277" s="393"/>
      <c r="U277" s="394"/>
      <c r="V277" s="395"/>
      <c r="W277" s="396"/>
      <c r="X277" s="396"/>
      <c r="Y277" s="396"/>
      <c r="Z277" s="396"/>
      <c r="AA277" s="396"/>
      <c r="AB277" s="397"/>
      <c r="AC277" s="520">
        <v>0</v>
      </c>
      <c r="AD277" s="520">
        <v>-457.86775720741667</v>
      </c>
      <c r="AE277" s="520">
        <v>0</v>
      </c>
      <c r="AF277" s="978">
        <v>-457.86775720741667</v>
      </c>
      <c r="AG277" s="519"/>
      <c r="AH277" s="520"/>
      <c r="AI277" s="396">
        <v>0</v>
      </c>
      <c r="AJ277" s="520"/>
      <c r="AK277" s="398"/>
      <c r="AL277" s="396"/>
      <c r="AM277" s="396"/>
      <c r="AN277" s="396" t="s">
        <v>284</v>
      </c>
      <c r="AO277" s="396"/>
      <c r="AQ277" s="396"/>
      <c r="AR277" s="396"/>
    </row>
    <row r="278" spans="1:53" s="392" customFormat="1" ht="22.5" customHeight="1">
      <c r="A278" s="979" t="s">
        <v>332</v>
      </c>
      <c r="B278" s="980"/>
      <c r="C278" s="954"/>
      <c r="D278" s="1445"/>
      <c r="E278" s="942"/>
      <c r="F278" s="943"/>
      <c r="G278" s="943"/>
      <c r="H278" s="943"/>
      <c r="I278" s="944"/>
      <c r="M278" s="981"/>
      <c r="T278" s="393"/>
      <c r="U278" s="394"/>
      <c r="V278" s="395"/>
      <c r="W278" s="396"/>
      <c r="X278" s="396"/>
      <c r="Y278" s="396"/>
      <c r="Z278" s="396"/>
      <c r="AA278" s="396"/>
      <c r="AB278" s="397" t="s">
        <v>233</v>
      </c>
      <c r="AC278" s="520">
        <v>606.28876220740131</v>
      </c>
      <c r="AD278" s="520">
        <v>2041.1282612074012</v>
      </c>
      <c r="AE278" s="520">
        <v>606.28876220740131</v>
      </c>
      <c r="AF278" s="397">
        <v>2041.1282612074012</v>
      </c>
      <c r="AG278" s="519">
        <v>0.20182103475790325</v>
      </c>
      <c r="AH278" s="520"/>
      <c r="AI278" s="396">
        <f>AI276</f>
        <v>3000</v>
      </c>
      <c r="AJ278" s="520"/>
      <c r="AK278" s="398"/>
      <c r="AL278" s="396"/>
      <c r="AM278" s="396"/>
      <c r="AN278" s="396" t="s">
        <v>233</v>
      </c>
      <c r="AO278" s="396"/>
      <c r="AQ278" s="396"/>
      <c r="AR278" s="396"/>
    </row>
    <row r="279" spans="1:53" ht="22.5" customHeight="1">
      <c r="A279" s="326" t="s">
        <v>505</v>
      </c>
      <c r="B279" s="327"/>
      <c r="C279" s="327"/>
      <c r="D279" s="1446"/>
      <c r="E279" s="762"/>
      <c r="F279" s="763"/>
      <c r="G279" s="763"/>
      <c r="H279" s="763"/>
      <c r="I279" s="764"/>
      <c r="M279" s="402"/>
      <c r="T279" s="53"/>
      <c r="U279" s="50"/>
      <c r="V279" s="51"/>
      <c r="W279" s="95"/>
      <c r="X279" s="95"/>
      <c r="Y279" s="95"/>
      <c r="Z279" s="95"/>
      <c r="AA279" s="95"/>
      <c r="AB279" s="333" t="s">
        <v>81</v>
      </c>
      <c r="AC279" s="522">
        <v>9142.4138189265905</v>
      </c>
      <c r="AD279" s="522">
        <v>27765.813254008783</v>
      </c>
      <c r="AE279" s="522">
        <v>9142.4138189265905</v>
      </c>
      <c r="AF279" s="333">
        <v>27765.813254008783</v>
      </c>
      <c r="AG279" s="521">
        <v>0.105</v>
      </c>
      <c r="AH279" s="518"/>
      <c r="AI279" s="95">
        <f>SUM(AI254:AI276)-AI275</f>
        <v>101300</v>
      </c>
      <c r="AJ279" s="518"/>
      <c r="AK279" s="311"/>
      <c r="AL279" s="95"/>
      <c r="AM279" s="95"/>
      <c r="AN279" s="95" t="s">
        <v>81</v>
      </c>
      <c r="AO279" s="95"/>
      <c r="AQ279" s="95"/>
      <c r="AR279" s="95"/>
    </row>
    <row r="280" spans="1:53" s="50" customFormat="1" ht="33.75" customHeight="1">
      <c r="A280" s="1457" t="s">
        <v>504</v>
      </c>
      <c r="B280" s="1458"/>
      <c r="C280" s="1459"/>
      <c r="D280" s="1460"/>
      <c r="E280" s="1604"/>
      <c r="F280" s="1604"/>
      <c r="G280" s="1604"/>
      <c r="H280" s="1604"/>
      <c r="I280" s="1604"/>
      <c r="J280" s="267"/>
      <c r="K280" s="267"/>
      <c r="L280" s="267"/>
      <c r="M280" s="542"/>
      <c r="N280" s="188"/>
      <c r="O280" s="188"/>
      <c r="P280" s="188"/>
      <c r="Q280" s="188"/>
      <c r="R280" s="188"/>
      <c r="S280" s="188"/>
      <c r="T280" s="188"/>
      <c r="U280" s="98"/>
      <c r="V280" s="98"/>
      <c r="W280" s="51"/>
      <c r="X280" s="98"/>
      <c r="Y280" s="1991" t="s">
        <v>19</v>
      </c>
      <c r="Z280" s="1991"/>
      <c r="AA280" s="1991"/>
      <c r="AB280" s="334" t="s">
        <v>158</v>
      </c>
      <c r="AC280" s="334" t="s">
        <v>151</v>
      </c>
      <c r="AD280" s="508" t="s">
        <v>159</v>
      </c>
      <c r="AE280" s="513"/>
      <c r="AF280" s="514"/>
      <c r="AG280" s="514"/>
      <c r="AH280" s="514"/>
      <c r="AI280" s="98" t="s">
        <v>144</v>
      </c>
      <c r="AJ280" s="514"/>
      <c r="AK280" s="515"/>
      <c r="AL280" s="515"/>
      <c r="AM280" s="515"/>
      <c r="AN280" s="515"/>
      <c r="AO280" s="515"/>
      <c r="AP280" s="53"/>
      <c r="AQ280" s="407"/>
      <c r="AR280" s="407"/>
      <c r="AS280" s="407"/>
      <c r="AT280" s="53"/>
      <c r="AU280" s="53"/>
      <c r="AV280" s="53"/>
      <c r="AW280" s="53"/>
      <c r="AX280" s="53"/>
      <c r="AY280" s="53"/>
      <c r="AZ280" s="53"/>
      <c r="BA280" s="53"/>
    </row>
    <row r="281" spans="1:53" s="873" customFormat="1" ht="18.75" customHeight="1">
      <c r="A281" s="1461" t="s">
        <v>6</v>
      </c>
      <c r="B281" s="1462"/>
      <c r="C281" s="1462"/>
      <c r="D281" s="551"/>
      <c r="E281" s="1608"/>
      <c r="F281" s="1608"/>
      <c r="G281" s="1608"/>
      <c r="H281" s="1608"/>
      <c r="I281" s="1608"/>
      <c r="J281" s="1463"/>
      <c r="K281" s="1463"/>
      <c r="L281" s="1463"/>
      <c r="M281" s="983"/>
      <c r="N281" s="215"/>
      <c r="O281" s="188"/>
      <c r="P281" s="188"/>
      <c r="Q281" s="188"/>
      <c r="R281" s="188"/>
      <c r="S281" s="188"/>
      <c r="T281" s="188"/>
      <c r="Y281" s="982" t="s">
        <v>6</v>
      </c>
      <c r="Z281" s="982"/>
      <c r="AA281" s="982"/>
      <c r="AB281" s="984">
        <v>625.2469999999995</v>
      </c>
      <c r="AC281" s="985">
        <v>6902.7369999999992</v>
      </c>
      <c r="AD281" s="986">
        <v>0.98610528571428557</v>
      </c>
      <c r="AE281" s="743"/>
      <c r="AF281" s="743"/>
      <c r="AG281" s="743"/>
      <c r="AH281" s="743"/>
      <c r="AI281" s="612">
        <v>7000</v>
      </c>
      <c r="AJ281" s="743"/>
      <c r="AK281" s="743"/>
      <c r="AL281" s="743"/>
      <c r="AM281" s="743"/>
      <c r="AN281" s="743"/>
      <c r="AO281" s="743"/>
      <c r="AP281" s="743"/>
      <c r="AQ281" s="743"/>
      <c r="AR281" s="987"/>
      <c r="AS281" s="743"/>
      <c r="AT281" s="406"/>
      <c r="AU281" s="406"/>
      <c r="AV281" s="406"/>
      <c r="AW281" s="743"/>
      <c r="AX281" s="743"/>
      <c r="AY281" s="743"/>
      <c r="AZ281" s="743"/>
      <c r="BA281" s="743"/>
    </row>
    <row r="282" spans="1:53" s="50" customFormat="1" ht="16.5" customHeight="1">
      <c r="A282" s="988" t="s">
        <v>154</v>
      </c>
      <c r="B282" s="989"/>
      <c r="C282" s="990"/>
      <c r="D282" s="551"/>
      <c r="E282" s="942"/>
      <c r="F282" s="943"/>
      <c r="G282" s="943"/>
      <c r="H282" s="943"/>
      <c r="I282" s="944"/>
      <c r="J282" s="1463"/>
      <c r="K282" s="1463"/>
      <c r="L282" s="1463"/>
      <c r="M282" s="983"/>
      <c r="N282" s="991"/>
      <c r="O282" s="992"/>
      <c r="P282" s="992"/>
      <c r="Q282" s="992"/>
      <c r="R282" s="992"/>
      <c r="S282" s="992"/>
      <c r="T282" s="992"/>
      <c r="U282" s="98"/>
      <c r="V282" s="98"/>
      <c r="W282" s="51"/>
      <c r="X282" s="98"/>
      <c r="Y282" s="988" t="s">
        <v>154</v>
      </c>
      <c r="Z282" s="988"/>
      <c r="AA282" s="988"/>
      <c r="AB282" s="993">
        <v>835</v>
      </c>
      <c r="AC282" s="994">
        <v>5586</v>
      </c>
      <c r="AD282" s="995">
        <v>0.69825000000000004</v>
      </c>
      <c r="AE282" s="513"/>
      <c r="AF282" s="514"/>
      <c r="AG282" s="514"/>
      <c r="AH282" s="514"/>
      <c r="AI282" s="211">
        <v>8000</v>
      </c>
      <c r="AJ282" s="514"/>
      <c r="AK282" s="515"/>
      <c r="AL282" s="898"/>
      <c r="AM282" s="898"/>
      <c r="AN282" s="898"/>
      <c r="AO282" s="898"/>
      <c r="AP282" s="53"/>
      <c r="AQ282" s="407"/>
      <c r="AR282" s="407"/>
      <c r="AS282" s="407"/>
      <c r="AT282" s="996"/>
      <c r="AU282" s="996"/>
      <c r="AV282" s="996"/>
      <c r="AW282" s="53"/>
      <c r="AX282" s="53"/>
      <c r="AY282" s="53"/>
      <c r="AZ282" s="997"/>
      <c r="BA282" s="53"/>
    </row>
    <row r="283" spans="1:53" s="50" customFormat="1" ht="16.5" customHeight="1">
      <c r="A283" s="988" t="s">
        <v>186</v>
      </c>
      <c r="B283" s="990"/>
      <c r="C283" s="990"/>
      <c r="D283" s="551"/>
      <c r="E283" s="942"/>
      <c r="F283" s="943"/>
      <c r="G283" s="943"/>
      <c r="H283" s="943"/>
      <c r="I283" s="944"/>
      <c r="J283" s="1463"/>
      <c r="K283" s="1463"/>
      <c r="L283" s="1463"/>
      <c r="M283" s="983"/>
      <c r="N283" s="991"/>
      <c r="O283" s="992"/>
      <c r="P283" s="992"/>
      <c r="Q283" s="992"/>
      <c r="R283" s="992"/>
      <c r="S283" s="992"/>
      <c r="T283" s="992"/>
      <c r="U283" s="98"/>
      <c r="V283" s="98"/>
      <c r="W283" s="51"/>
      <c r="X283" s="98"/>
      <c r="Y283" s="988" t="s">
        <v>186</v>
      </c>
      <c r="Z283" s="988"/>
      <c r="AA283" s="988"/>
      <c r="AB283" s="998">
        <v>133.99699999999586</v>
      </c>
      <c r="AC283" s="999">
        <v>858.38299999999685</v>
      </c>
      <c r="AD283" s="986">
        <v>0.42919149999999845</v>
      </c>
      <c r="AE283" s="1000"/>
      <c r="AF283" s="510"/>
      <c r="AG283" s="511"/>
      <c r="AH283" s="1001"/>
      <c r="AI283" s="1002">
        <v>2000</v>
      </c>
      <c r="AJ283" s="512"/>
      <c r="AK283" s="515"/>
      <c r="AL283" s="1609"/>
      <c r="AM283" s="1609"/>
      <c r="AN283" s="1609"/>
      <c r="AO283" s="1609"/>
      <c r="AP283" s="53"/>
      <c r="AQ283" s="53"/>
      <c r="AR283" s="53"/>
      <c r="AS283" s="407"/>
      <c r="AT283" s="996"/>
      <c r="AU283" s="996"/>
      <c r="AV283" s="996"/>
      <c r="AW283" s="53"/>
      <c r="AX283" s="53"/>
      <c r="AY283" s="53"/>
      <c r="AZ283" s="53"/>
      <c r="BA283" s="53"/>
    </row>
    <row r="284" spans="1:53" s="50" customFormat="1" ht="16.5" customHeight="1">
      <c r="A284" s="988" t="s">
        <v>202</v>
      </c>
      <c r="B284" s="990"/>
      <c r="C284" s="990"/>
      <c r="D284" s="551"/>
      <c r="E284" s="942"/>
      <c r="F284" s="943"/>
      <c r="G284" s="943"/>
      <c r="H284" s="943"/>
      <c r="I284" s="944"/>
      <c r="J284" s="1463"/>
      <c r="K284" s="1463"/>
      <c r="L284" s="1463"/>
      <c r="M284" s="983"/>
      <c r="N284" s="991"/>
      <c r="O284" s="992"/>
      <c r="P284" s="992"/>
      <c r="Q284" s="992"/>
      <c r="R284" s="992"/>
      <c r="S284" s="992"/>
      <c r="T284" s="992"/>
      <c r="U284" s="98"/>
      <c r="V284" s="98"/>
      <c r="W284" s="51"/>
      <c r="X284" s="98"/>
      <c r="Y284" s="988" t="s">
        <v>202</v>
      </c>
      <c r="Z284" s="988"/>
      <c r="AA284" s="988"/>
      <c r="AB284" s="998">
        <v>-77</v>
      </c>
      <c r="AC284" s="1003">
        <v>1871</v>
      </c>
      <c r="AD284" s="986"/>
      <c r="AE284" s="1000"/>
      <c r="AF284" s="510"/>
      <c r="AG284" s="511"/>
      <c r="AH284" s="1001"/>
      <c r="AI284" s="1002">
        <v>0</v>
      </c>
      <c r="AJ284" s="512"/>
      <c r="AK284" s="515"/>
      <c r="AL284" s="898"/>
      <c r="AM284" s="898"/>
      <c r="AN284" s="898"/>
      <c r="AO284" s="898"/>
      <c r="AP284" s="53"/>
      <c r="AQ284" s="53"/>
      <c r="AR284" s="53"/>
      <c r="AS284" s="407"/>
      <c r="AT284" s="996"/>
      <c r="AU284" s="996"/>
      <c r="AV284" s="996"/>
      <c r="AW284" s="53"/>
      <c r="AX284" s="53"/>
      <c r="AY284" s="53"/>
      <c r="AZ284" s="53"/>
      <c r="BA284" s="53"/>
    </row>
    <row r="285" spans="1:53" s="53" customFormat="1" ht="19.5" customHeight="1">
      <c r="A285" s="1004" t="s">
        <v>190</v>
      </c>
      <c r="B285" s="990"/>
      <c r="C285" s="990"/>
      <c r="D285" s="551"/>
      <c r="E285" s="942"/>
      <c r="F285" s="943"/>
      <c r="G285" s="943"/>
      <c r="H285" s="943"/>
      <c r="I285" s="944"/>
      <c r="J285" s="1463"/>
      <c r="K285" s="1463"/>
      <c r="L285" s="1463"/>
      <c r="M285" s="1005"/>
      <c r="N285" s="1006"/>
      <c r="O285" s="1007"/>
      <c r="P285" s="1007"/>
      <c r="Q285" s="1007"/>
      <c r="R285" s="1007"/>
      <c r="S285" s="1007"/>
      <c r="T285" s="1007"/>
      <c r="U285" s="407"/>
      <c r="V285" s="407"/>
      <c r="W285" s="947"/>
      <c r="X285" s="407"/>
      <c r="Y285" s="1004" t="s">
        <v>190</v>
      </c>
      <c r="Z285" s="1004"/>
      <c r="AA285" s="1004"/>
      <c r="AB285" s="1008">
        <v>2330</v>
      </c>
      <c r="AC285" s="1008">
        <v>17567</v>
      </c>
      <c r="AD285" s="986">
        <v>1.0979375</v>
      </c>
      <c r="AE285" s="1000"/>
      <c r="AF285" s="510"/>
      <c r="AG285" s="511"/>
      <c r="AH285" s="1001"/>
      <c r="AI285" s="1009">
        <v>16000</v>
      </c>
      <c r="AJ285" s="512"/>
      <c r="AK285" s="515"/>
      <c r="AL285" s="1609"/>
      <c r="AM285" s="1609"/>
      <c r="AN285" s="1609"/>
      <c r="AO285" s="1609"/>
      <c r="AQ285" s="407"/>
      <c r="AR285" s="407"/>
      <c r="AS285" s="407"/>
      <c r="AT285" s="996"/>
      <c r="AU285" s="996"/>
      <c r="AV285" s="996"/>
      <c r="AY285" s="61"/>
    </row>
    <row r="286" spans="1:53" s="873" customFormat="1" ht="17.25" customHeight="1">
      <c r="A286" s="1010" t="s">
        <v>304</v>
      </c>
      <c r="B286" s="259"/>
      <c r="C286" s="990"/>
      <c r="D286" s="551"/>
      <c r="E286" s="942"/>
      <c r="F286" s="943"/>
      <c r="G286" s="943"/>
      <c r="H286" s="943"/>
      <c r="I286" s="944"/>
      <c r="J286" s="1463"/>
      <c r="K286" s="1463"/>
      <c r="L286" s="1463"/>
      <c r="M286" s="983"/>
      <c r="N286" s="215"/>
      <c r="O286" s="188"/>
      <c r="P286" s="188"/>
      <c r="Q286" s="188"/>
      <c r="R286" s="188"/>
      <c r="S286" s="188"/>
      <c r="T286" s="188"/>
      <c r="Y286" s="1010" t="s">
        <v>304</v>
      </c>
      <c r="Z286" s="1010"/>
      <c r="AA286" s="1010"/>
      <c r="AB286" s="1008">
        <v>117.265129</v>
      </c>
      <c r="AC286" s="984">
        <v>785.03512899999998</v>
      </c>
      <c r="AD286" s="1011">
        <v>0.98129391124999998</v>
      </c>
      <c r="AE286" s="743"/>
      <c r="AF286" s="743"/>
      <c r="AG286" s="743"/>
      <c r="AH286" s="743"/>
      <c r="AI286" s="209">
        <v>800</v>
      </c>
      <c r="AJ286" s="743"/>
      <c r="AK286" s="743"/>
      <c r="AL286" s="1794"/>
      <c r="AM286" s="1794"/>
      <c r="AN286" s="1794"/>
      <c r="AO286" s="1794"/>
      <c r="AP286" s="743"/>
      <c r="AQ286" s="407"/>
      <c r="AR286" s="407"/>
      <c r="AS286" s="743"/>
      <c r="AT286" s="1012"/>
      <c r="AU286" s="1012"/>
      <c r="AV286" s="1012"/>
      <c r="AW286" s="743"/>
      <c r="AX286" s="743"/>
      <c r="AY286" s="543"/>
      <c r="AZ286" s="743"/>
      <c r="BA286" s="743"/>
    </row>
    <row r="287" spans="1:53" s="50" customFormat="1" ht="17.25" customHeight="1">
      <c r="A287" s="1013" t="s">
        <v>150</v>
      </c>
      <c r="B287" s="259"/>
      <c r="C287" s="990"/>
      <c r="D287" s="551"/>
      <c r="E287" s="942"/>
      <c r="F287" s="943"/>
      <c r="G287" s="943"/>
      <c r="H287" s="943"/>
      <c r="I287" s="944"/>
      <c r="J287" s="1463"/>
      <c r="K287" s="1463"/>
      <c r="L287" s="1463"/>
      <c r="M287" s="1014"/>
      <c r="N287" s="1015"/>
      <c r="O287" s="188"/>
      <c r="P287" s="188"/>
      <c r="Q287" s="188"/>
      <c r="R287" s="188"/>
      <c r="S287" s="188"/>
      <c r="T287" s="188"/>
      <c r="U287" s="98"/>
      <c r="V287" s="98"/>
      <c r="W287" s="51"/>
      <c r="X287" s="98"/>
      <c r="Y287" s="1013" t="s">
        <v>150</v>
      </c>
      <c r="Z287" s="1013"/>
      <c r="AA287" s="1013"/>
      <c r="AB287" s="984">
        <v>1151.501</v>
      </c>
      <c r="AC287" s="1008">
        <v>9509.4210000000003</v>
      </c>
      <c r="AD287" s="986">
        <v>0.63396140000000001</v>
      </c>
      <c r="AE287" s="1000"/>
      <c r="AF287" s="510"/>
      <c r="AG287" s="511"/>
      <c r="AH287" s="1001"/>
      <c r="AI287" s="612">
        <v>15000</v>
      </c>
      <c r="AJ287" s="512"/>
      <c r="AK287" s="515"/>
      <c r="AL287" s="1609"/>
      <c r="AM287" s="1609"/>
      <c r="AN287" s="1609"/>
      <c r="AO287" s="1609"/>
      <c r="AP287" s="53"/>
      <c r="AQ287" s="743"/>
      <c r="AR287" s="743"/>
      <c r="AS287" s="407"/>
      <c r="AT287" s="1016"/>
      <c r="AU287" s="1016"/>
      <c r="AV287" s="1016"/>
      <c r="AW287" s="53"/>
      <c r="AX287" s="53"/>
      <c r="AY287" s="360"/>
      <c r="AZ287" s="53"/>
      <c r="BA287" s="53"/>
    </row>
    <row r="288" spans="1:53" s="873" customFormat="1" ht="18" customHeight="1">
      <c r="A288" s="988" t="s">
        <v>160</v>
      </c>
      <c r="B288" s="259"/>
      <c r="C288" s="990"/>
      <c r="D288" s="551"/>
      <c r="E288" s="942"/>
      <c r="F288" s="943"/>
      <c r="G288" s="943"/>
      <c r="H288" s="943"/>
      <c r="I288" s="944"/>
      <c r="J288" s="1463"/>
      <c r="K288" s="1463"/>
      <c r="L288" s="1463"/>
      <c r="M288" s="983"/>
      <c r="N288" s="1015"/>
      <c r="O288" s="992"/>
      <c r="P288" s="992"/>
      <c r="Q288" s="992"/>
      <c r="R288" s="992"/>
      <c r="S288" s="992"/>
      <c r="T288" s="992"/>
      <c r="Y288" s="988" t="s">
        <v>160</v>
      </c>
      <c r="Z288" s="988"/>
      <c r="AA288" s="988"/>
      <c r="AB288" s="1008">
        <v>904.27300000000002</v>
      </c>
      <c r="AC288" s="984">
        <v>7180.1090000000004</v>
      </c>
      <c r="AD288" s="986">
        <v>0.57440871999999998</v>
      </c>
      <c r="AE288" s="743"/>
      <c r="AF288" s="743"/>
      <c r="AG288" s="743"/>
      <c r="AH288" s="743"/>
      <c r="AI288" s="209">
        <v>12500</v>
      </c>
      <c r="AJ288" s="743"/>
      <c r="AK288" s="743"/>
      <c r="AL288" s="1794"/>
      <c r="AM288" s="1794"/>
      <c r="AN288" s="1794"/>
      <c r="AO288" s="1794"/>
      <c r="AP288" s="743"/>
      <c r="AQ288" s="407"/>
      <c r="AR288" s="407"/>
      <c r="AS288" s="743"/>
      <c r="AT288" s="996"/>
      <c r="AU288" s="996"/>
      <c r="AV288" s="996"/>
      <c r="AW288" s="743"/>
      <c r="AX288" s="743"/>
      <c r="AY288" s="1017"/>
      <c r="AZ288" s="743"/>
      <c r="BA288" s="743"/>
    </row>
    <row r="289" spans="1:53" s="873" customFormat="1" ht="18" customHeight="1">
      <c r="A289" s="1018" t="s">
        <v>152</v>
      </c>
      <c r="B289" s="259"/>
      <c r="C289" s="990"/>
      <c r="D289" s="551"/>
      <c r="E289" s="942"/>
      <c r="F289" s="943"/>
      <c r="G289" s="943"/>
      <c r="H289" s="943"/>
      <c r="I289" s="944"/>
      <c r="J289" s="1463"/>
      <c r="K289" s="1463"/>
      <c r="L289" s="1463"/>
      <c r="M289" s="1014"/>
      <c r="N289" s="215"/>
      <c r="O289" s="188"/>
      <c r="P289" s="188"/>
      <c r="Q289" s="188"/>
      <c r="R289" s="188"/>
      <c r="S289" s="188"/>
      <c r="T289" s="188"/>
      <c r="Y289" s="1018" t="s">
        <v>152</v>
      </c>
      <c r="Z289" s="1018"/>
      <c r="AA289" s="1018"/>
      <c r="AB289" s="984">
        <v>801</v>
      </c>
      <c r="AC289" s="984">
        <v>4030</v>
      </c>
      <c r="AD289" s="986">
        <v>0.80600000000000005</v>
      </c>
      <c r="AE289" s="743"/>
      <c r="AF289" s="743"/>
      <c r="AG289" s="743"/>
      <c r="AH289" s="743"/>
      <c r="AI289" s="210">
        <v>5000</v>
      </c>
      <c r="AJ289" s="743"/>
      <c r="AK289" s="743"/>
      <c r="AL289" s="1794"/>
      <c r="AM289" s="1794"/>
      <c r="AN289" s="1794"/>
      <c r="AO289" s="1794"/>
      <c r="AP289" s="743"/>
      <c r="AQ289" s="743"/>
      <c r="AR289" s="743"/>
      <c r="AS289" s="743"/>
      <c r="AT289" s="406"/>
      <c r="AU289" s="406"/>
      <c r="AV289" s="406"/>
      <c r="AW289" s="743"/>
      <c r="AX289" s="743"/>
      <c r="AY289" s="743"/>
      <c r="AZ289" s="743"/>
      <c r="BA289" s="743"/>
    </row>
    <row r="290" spans="1:53" s="50" customFormat="1" ht="18" customHeight="1">
      <c r="A290" s="1018" t="s">
        <v>7</v>
      </c>
      <c r="B290" s="259"/>
      <c r="C290" s="990"/>
      <c r="D290" s="551"/>
      <c r="E290" s="942"/>
      <c r="F290" s="943"/>
      <c r="G290" s="943"/>
      <c r="H290" s="943"/>
      <c r="I290" s="944"/>
      <c r="J290" s="1463"/>
      <c r="K290" s="1463"/>
      <c r="L290" s="1463"/>
      <c r="M290" s="983"/>
      <c r="N290" s="215"/>
      <c r="O290" s="1019"/>
      <c r="P290" s="188"/>
      <c r="Q290" s="188"/>
      <c r="R290" s="188"/>
      <c r="S290" s="188"/>
      <c r="T290" s="188"/>
      <c r="U290" s="98"/>
      <c r="V290" s="98"/>
      <c r="W290" s="51"/>
      <c r="X290" s="98"/>
      <c r="Y290" s="1018" t="s">
        <v>7</v>
      </c>
      <c r="Z290" s="1018"/>
      <c r="AA290" s="1018"/>
      <c r="AB290" s="984">
        <v>2773.7469999999998</v>
      </c>
      <c r="AC290" s="1008">
        <v>15150.746999999999</v>
      </c>
      <c r="AD290" s="986">
        <v>1.0821962142857142</v>
      </c>
      <c r="AE290" s="1020"/>
      <c r="AF290" s="510"/>
      <c r="AG290" s="511"/>
      <c r="AH290" s="1001"/>
      <c r="AI290" s="612">
        <v>14000</v>
      </c>
      <c r="AJ290" s="512"/>
      <c r="AK290" s="515"/>
      <c r="AL290" s="1609"/>
      <c r="AM290" s="1609"/>
      <c r="AN290" s="1609"/>
      <c r="AO290" s="1609"/>
      <c r="AP290" s="53"/>
      <c r="AQ290" s="743"/>
      <c r="AR290" s="743"/>
      <c r="AS290" s="407"/>
      <c r="AT290" s="406"/>
      <c r="AU290" s="406"/>
      <c r="AV290" s="406"/>
      <c r="AW290" s="53"/>
      <c r="AX290" s="53"/>
      <c r="AY290" s="53"/>
      <c r="AZ290" s="53"/>
      <c r="BA290" s="53"/>
    </row>
    <row r="291" spans="1:53" s="53" customFormat="1" ht="18" customHeight="1">
      <c r="A291" s="1021" t="s">
        <v>8</v>
      </c>
      <c r="B291" s="259"/>
      <c r="C291" s="990"/>
      <c r="D291" s="551"/>
      <c r="E291" s="942"/>
      <c r="F291" s="943"/>
      <c r="G291" s="943"/>
      <c r="H291" s="943"/>
      <c r="I291" s="944"/>
      <c r="J291" s="1463"/>
      <c r="K291" s="1463"/>
      <c r="L291" s="1463"/>
      <c r="M291" s="1005"/>
      <c r="N291" s="1022"/>
      <c r="O291" s="406"/>
      <c r="P291" s="406"/>
      <c r="Q291" s="406"/>
      <c r="R291" s="406"/>
      <c r="S291" s="406"/>
      <c r="T291" s="406"/>
      <c r="U291" s="407"/>
      <c r="V291" s="407"/>
      <c r="W291" s="947"/>
      <c r="X291" s="407"/>
      <c r="Y291" s="1021" t="s">
        <v>8</v>
      </c>
      <c r="Z291" s="1021"/>
      <c r="AA291" s="1021"/>
      <c r="AB291" s="1008">
        <v>1557</v>
      </c>
      <c r="AC291" s="1008">
        <v>14557</v>
      </c>
      <c r="AD291" s="986">
        <v>0.48523333333333335</v>
      </c>
      <c r="AE291" s="1020"/>
      <c r="AF291" s="510"/>
      <c r="AG291" s="511"/>
      <c r="AH291" s="1001"/>
      <c r="AI291" s="1009">
        <v>30000</v>
      </c>
      <c r="AJ291" s="512"/>
      <c r="AK291" s="515"/>
      <c r="AL291" s="898"/>
      <c r="AM291" s="898"/>
      <c r="AN291" s="898"/>
      <c r="AO291" s="898"/>
      <c r="AQ291" s="407"/>
      <c r="AR291" s="407"/>
      <c r="AS291" s="407"/>
      <c r="AT291" s="406"/>
      <c r="AU291" s="406"/>
      <c r="AV291" s="406"/>
    </row>
    <row r="292" spans="1:53" s="53" customFormat="1" ht="18" customHeight="1">
      <c r="A292" s="1023" t="s">
        <v>298</v>
      </c>
      <c r="B292" s="1024"/>
      <c r="C292" s="990"/>
      <c r="D292" s="551"/>
      <c r="E292" s="942"/>
      <c r="F292" s="943"/>
      <c r="G292" s="943"/>
      <c r="H292" s="943"/>
      <c r="I292" s="944"/>
      <c r="J292" s="1463"/>
      <c r="K292" s="1463"/>
      <c r="L292" s="1463"/>
      <c r="M292" s="1005"/>
      <c r="N292" s="1022"/>
      <c r="O292" s="406"/>
      <c r="P292" s="406"/>
      <c r="Q292" s="406"/>
      <c r="R292" s="406"/>
      <c r="S292" s="406"/>
      <c r="T292" s="406"/>
      <c r="U292" s="407"/>
      <c r="V292" s="407"/>
      <c r="W292" s="947"/>
      <c r="X292" s="407"/>
      <c r="Y292" s="1023" t="s">
        <v>298</v>
      </c>
      <c r="Z292" s="1023"/>
      <c r="AA292" s="1023"/>
      <c r="AB292" s="1025">
        <v>104.248109</v>
      </c>
      <c r="AC292" s="1025">
        <v>544.248109</v>
      </c>
      <c r="AD292" s="986">
        <v>1.0268832245283019</v>
      </c>
      <c r="AE292" s="1020"/>
      <c r="AF292" s="510"/>
      <c r="AG292" s="511"/>
      <c r="AH292" s="1001"/>
      <c r="AI292" s="1009">
        <v>530</v>
      </c>
      <c r="AJ292" s="512"/>
      <c r="AK292" s="515"/>
      <c r="AL292" s="898"/>
      <c r="AM292" s="898"/>
      <c r="AN292" s="898"/>
      <c r="AO292" s="898"/>
      <c r="AQ292" s="407"/>
      <c r="AR292" s="407"/>
      <c r="AS292" s="407"/>
      <c r="AT292" s="406"/>
      <c r="AU292" s="406"/>
      <c r="AV292" s="406"/>
    </row>
    <row r="293" spans="1:53" s="53" customFormat="1" ht="18" customHeight="1">
      <c r="A293" s="1023" t="s">
        <v>299</v>
      </c>
      <c r="B293" s="1024"/>
      <c r="C293" s="990"/>
      <c r="D293" s="551"/>
      <c r="E293" s="942"/>
      <c r="F293" s="943"/>
      <c r="G293" s="943"/>
      <c r="H293" s="943"/>
      <c r="I293" s="944"/>
      <c r="J293" s="1463"/>
      <c r="K293" s="1463"/>
      <c r="L293" s="1463"/>
      <c r="M293" s="1005"/>
      <c r="N293" s="1022"/>
      <c r="O293" s="406"/>
      <c r="P293" s="406"/>
      <c r="Q293" s="406"/>
      <c r="R293" s="406"/>
      <c r="S293" s="406"/>
      <c r="T293" s="406"/>
      <c r="U293" s="407"/>
      <c r="V293" s="407"/>
      <c r="W293" s="947"/>
      <c r="X293" s="407"/>
      <c r="Y293" s="1023" t="s">
        <v>299</v>
      </c>
      <c r="Z293" s="1023"/>
      <c r="AA293" s="1023"/>
      <c r="AB293" s="1025">
        <v>154.936317</v>
      </c>
      <c r="AC293" s="1025">
        <v>1284.9363169999999</v>
      </c>
      <c r="AD293" s="986">
        <v>0.64246815849999994</v>
      </c>
      <c r="AE293" s="1020"/>
      <c r="AF293" s="510"/>
      <c r="AG293" s="511"/>
      <c r="AH293" s="1001"/>
      <c r="AI293" s="1009">
        <v>2000</v>
      </c>
      <c r="AJ293" s="512"/>
      <c r="AK293" s="515"/>
      <c r="AL293" s="898"/>
      <c r="AM293" s="898"/>
      <c r="AN293" s="898"/>
      <c r="AO293" s="898"/>
      <c r="AQ293" s="407"/>
      <c r="AR293" s="407"/>
      <c r="AS293" s="407"/>
      <c r="AT293" s="406"/>
      <c r="AU293" s="406"/>
      <c r="AV293" s="406"/>
    </row>
    <row r="294" spans="1:53" s="50" customFormat="1" ht="18" customHeight="1">
      <c r="A294" s="1026" t="s">
        <v>204</v>
      </c>
      <c r="B294" s="1027"/>
      <c r="C294" s="1028"/>
      <c r="D294" s="1029"/>
      <c r="E294" s="942"/>
      <c r="F294" s="943"/>
      <c r="G294" s="943"/>
      <c r="H294" s="943"/>
      <c r="I294" s="944"/>
      <c r="J294" s="1463"/>
      <c r="K294" s="1463"/>
      <c r="L294" s="1463"/>
      <c r="M294" s="1014"/>
      <c r="N294" s="215"/>
      <c r="O294" s="188"/>
      <c r="P294" s="188"/>
      <c r="Q294" s="188"/>
      <c r="R294" s="188"/>
      <c r="S294" s="188"/>
      <c r="T294" s="188"/>
      <c r="U294" s="98"/>
      <c r="V294" s="98"/>
      <c r="W294" s="51"/>
      <c r="X294" s="98"/>
      <c r="Y294" s="1026" t="s">
        <v>204</v>
      </c>
      <c r="Z294" s="1026"/>
      <c r="AA294" s="1026"/>
      <c r="AB294" s="1008">
        <v>794</v>
      </c>
      <c r="AC294" s="1030">
        <v>5033.74</v>
      </c>
      <c r="AD294" s="986">
        <v>0.50337399999999999</v>
      </c>
      <c r="AE294" s="1020"/>
      <c r="AF294" s="510"/>
      <c r="AG294" s="511"/>
      <c r="AH294" s="1001"/>
      <c r="AI294" s="209">
        <v>10000</v>
      </c>
      <c r="AJ294" s="512"/>
      <c r="AK294" s="515"/>
      <c r="AL294" s="898"/>
      <c r="AM294" s="898"/>
      <c r="AN294" s="898"/>
      <c r="AO294" s="898"/>
      <c r="AP294" s="53"/>
      <c r="AQ294" s="407"/>
      <c r="AR294" s="407"/>
      <c r="AS294" s="407"/>
      <c r="AT294" s="406"/>
      <c r="AU294" s="406"/>
      <c r="AV294" s="406"/>
      <c r="AW294" s="53"/>
      <c r="AX294" s="53"/>
      <c r="AY294" s="53"/>
      <c r="AZ294" s="53"/>
      <c r="BA294" s="53"/>
    </row>
    <row r="295" spans="1:53" s="50" customFormat="1" ht="20.25" customHeight="1">
      <c r="A295" s="1464" t="s">
        <v>166</v>
      </c>
      <c r="B295" s="279"/>
      <c r="C295" s="279"/>
      <c r="D295" s="523"/>
      <c r="E295" s="1605"/>
      <c r="F295" s="1606"/>
      <c r="G295" s="1606"/>
      <c r="H295" s="1606"/>
      <c r="I295" s="1607"/>
      <c r="J295" s="1463"/>
      <c r="K295" s="1463"/>
      <c r="L295" s="1463"/>
      <c r="M295" s="337"/>
      <c r="N295" s="215"/>
      <c r="O295" s="216"/>
      <c r="P295" s="317"/>
      <c r="Q295" s="213"/>
      <c r="R295" s="188"/>
      <c r="S295" s="188"/>
      <c r="T295" s="188"/>
      <c r="U295" s="98"/>
      <c r="V295" s="98"/>
      <c r="W295" s="51"/>
      <c r="X295" s="98"/>
      <c r="Y295" s="221" t="s">
        <v>81</v>
      </c>
      <c r="Z295" s="221"/>
      <c r="AA295" s="221"/>
      <c r="AB295" s="214">
        <v>12205.214554999995</v>
      </c>
      <c r="AC295" s="401">
        <v>90950.356555000006</v>
      </c>
      <c r="AD295" s="509">
        <v>0.74045718924529846</v>
      </c>
      <c r="AE295" s="516"/>
      <c r="AF295" s="510"/>
      <c r="AG295" s="511"/>
      <c r="AH295" s="515"/>
      <c r="AI295" s="209">
        <f>SUM(AI281:AI294)</f>
        <v>122830</v>
      </c>
      <c r="AJ295" s="512"/>
      <c r="AK295" s="515"/>
      <c r="AL295" s="1609"/>
      <c r="AM295" s="1609"/>
      <c r="AN295" s="1609"/>
      <c r="AO295" s="1609"/>
      <c r="AP295" s="53"/>
      <c r="AQ295" s="407"/>
      <c r="AR295" s="407"/>
      <c r="AS295" s="407"/>
      <c r="AT295" s="229"/>
      <c r="AU295" s="229"/>
      <c r="AV295" s="229"/>
      <c r="AW295" s="53"/>
      <c r="AX295" s="53"/>
      <c r="AY295" s="53"/>
      <c r="AZ295" s="53"/>
      <c r="BA295" s="53"/>
    </row>
    <row r="296" spans="1:53" s="50" customFormat="1" ht="20.25" customHeight="1">
      <c r="A296" s="1464" t="s">
        <v>81</v>
      </c>
      <c r="B296" s="279"/>
      <c r="C296" s="279"/>
      <c r="D296" s="523"/>
      <c r="E296" s="1605"/>
      <c r="F296" s="1606"/>
      <c r="G296" s="1606"/>
      <c r="H296" s="1606"/>
      <c r="I296" s="1607"/>
      <c r="J296" s="1463"/>
      <c r="K296" s="1463"/>
      <c r="L296" s="1463"/>
      <c r="M296" s="337"/>
      <c r="N296" s="215"/>
      <c r="O296" s="216"/>
      <c r="P296" s="317"/>
      <c r="Q296" s="213"/>
      <c r="R296" s="188"/>
      <c r="S296" s="188"/>
      <c r="T296" s="188"/>
      <c r="U296" s="98"/>
      <c r="V296" s="98"/>
      <c r="W296" s="51"/>
      <c r="X296" s="98"/>
      <c r="Y296" s="221" t="s">
        <v>81</v>
      </c>
      <c r="Z296" s="221"/>
      <c r="AA296" s="221"/>
      <c r="AB296" s="214">
        <v>12205.214554999995</v>
      </c>
      <c r="AC296" s="401">
        <v>90950.356555000006</v>
      </c>
      <c r="AD296" s="509">
        <v>0.74045718924529846</v>
      </c>
      <c r="AE296" s="516"/>
      <c r="AF296" s="510"/>
      <c r="AG296" s="511"/>
      <c r="AH296" s="515"/>
      <c r="AI296" s="209">
        <f>SUM(AI282:AI295)</f>
        <v>238660</v>
      </c>
      <c r="AJ296" s="512"/>
      <c r="AK296" s="515"/>
      <c r="AL296" s="1609"/>
      <c r="AM296" s="1609"/>
      <c r="AN296" s="1609"/>
      <c r="AO296" s="1609"/>
      <c r="AP296" s="53"/>
      <c r="AQ296" s="407"/>
      <c r="AR296" s="407"/>
      <c r="AS296" s="407"/>
      <c r="AT296" s="229"/>
      <c r="AU296" s="229"/>
      <c r="AV296" s="229"/>
      <c r="AW296" s="53"/>
      <c r="AX296" s="53"/>
      <c r="AY296" s="53"/>
      <c r="AZ296" s="53"/>
      <c r="BA296" s="53"/>
    </row>
    <row r="297" spans="1:53" s="50" customFormat="1" ht="16.5" customHeight="1">
      <c r="A297" s="431"/>
      <c r="B297" s="515"/>
      <c r="C297" s="515"/>
      <c r="D297" s="512"/>
      <c r="E297" s="538"/>
      <c r="F297" s="538"/>
      <c r="G297" s="538"/>
      <c r="H297" s="538"/>
      <c r="I297" s="538"/>
      <c r="J297" s="538"/>
      <c r="K297" s="538"/>
      <c r="L297" s="538"/>
      <c r="M297" s="337"/>
      <c r="N297" s="215"/>
      <c r="O297" s="216"/>
      <c r="P297" s="317"/>
      <c r="Q297" s="213"/>
      <c r="R297" s="188"/>
      <c r="S297" s="188"/>
      <c r="T297" s="188"/>
      <c r="U297" s="98"/>
      <c r="V297" s="98"/>
      <c r="W297" s="51"/>
      <c r="X297" s="98"/>
      <c r="Y297" s="1447"/>
      <c r="Z297" s="1447"/>
      <c r="AA297" s="1447"/>
      <c r="AB297" s="539"/>
      <c r="AC297" s="540"/>
      <c r="AD297" s="541"/>
      <c r="AE297" s="516"/>
      <c r="AF297" s="510"/>
      <c r="AG297" s="511"/>
      <c r="AH297" s="515"/>
      <c r="AI297" s="209"/>
      <c r="AJ297" s="512"/>
      <c r="AK297" s="515"/>
      <c r="AL297" s="1448"/>
      <c r="AM297" s="1448"/>
      <c r="AN297" s="1448"/>
      <c r="AO297" s="1448"/>
      <c r="AP297" s="53"/>
      <c r="AQ297" s="407"/>
      <c r="AR297" s="407"/>
      <c r="AS297" s="407"/>
      <c r="AT297" s="229"/>
      <c r="AU297" s="229"/>
      <c r="AV297" s="229"/>
      <c r="AW297" s="53"/>
      <c r="AX297" s="53"/>
      <c r="AY297" s="53"/>
      <c r="AZ297" s="53"/>
      <c r="BA297" s="53"/>
    </row>
    <row r="298" spans="1:53" s="50" customFormat="1" ht="18" customHeight="1">
      <c r="A298" s="736" t="s">
        <v>506</v>
      </c>
      <c r="B298" s="515"/>
      <c r="C298" s="515"/>
      <c r="D298" s="512"/>
      <c r="E298" s="538"/>
      <c r="F298" s="538"/>
      <c r="G298" s="538"/>
      <c r="H298" s="538"/>
      <c r="I298" s="538"/>
      <c r="J298" s="538"/>
      <c r="K298" s="538"/>
      <c r="L298" s="538"/>
      <c r="M298" s="337"/>
      <c r="N298" s="215"/>
      <c r="O298" s="216"/>
      <c r="P298" s="317"/>
      <c r="Q298" s="213"/>
      <c r="R298" s="188"/>
      <c r="S298" s="188"/>
      <c r="T298" s="188"/>
      <c r="U298" s="98"/>
      <c r="V298" s="98"/>
      <c r="W298" s="51"/>
      <c r="X298" s="98"/>
      <c r="Y298" s="874"/>
      <c r="Z298" s="874"/>
      <c r="AA298" s="874"/>
      <c r="AB298" s="539"/>
      <c r="AC298" s="540"/>
      <c r="AD298" s="541"/>
      <c r="AE298" s="516"/>
      <c r="AF298" s="510"/>
      <c r="AG298" s="511"/>
      <c r="AH298" s="515"/>
      <c r="AI298" s="209"/>
      <c r="AJ298" s="512"/>
      <c r="AK298" s="515"/>
      <c r="AL298" s="898"/>
      <c r="AM298" s="898"/>
      <c r="AN298" s="898"/>
      <c r="AO298" s="898"/>
      <c r="AP298" s="53"/>
      <c r="AQ298" s="407"/>
      <c r="AR298" s="407"/>
      <c r="AS298" s="407"/>
      <c r="AT298" s="229"/>
      <c r="AU298" s="229"/>
      <c r="AV298" s="229"/>
      <c r="AW298" s="53"/>
      <c r="AX298" s="53"/>
      <c r="AY298" s="53"/>
      <c r="AZ298" s="53"/>
      <c r="BA298" s="53"/>
    </row>
    <row r="299" spans="1:53" s="50" customFormat="1" ht="62.25" customHeight="1">
      <c r="A299" s="321" t="s">
        <v>95</v>
      </c>
      <c r="B299" s="914" t="s">
        <v>420</v>
      </c>
      <c r="C299" s="914" t="s">
        <v>421</v>
      </c>
      <c r="D299" s="914" t="s">
        <v>422</v>
      </c>
      <c r="E299" s="915" t="s">
        <v>496</v>
      </c>
      <c r="F299" s="914" t="s">
        <v>423</v>
      </c>
      <c r="G299" s="916" t="s">
        <v>424</v>
      </c>
      <c r="H299" s="917" t="s">
        <v>425</v>
      </c>
      <c r="I299" s="914" t="s">
        <v>426</v>
      </c>
      <c r="J299" s="916" t="s">
        <v>495</v>
      </c>
      <c r="K299" s="918" t="s">
        <v>427</v>
      </c>
      <c r="L299" s="914" t="s">
        <v>428</v>
      </c>
      <c r="M299" s="919" t="s">
        <v>467</v>
      </c>
      <c r="N299" s="880" t="s">
        <v>429</v>
      </c>
      <c r="O299" s="740"/>
      <c r="P299" s="740"/>
      <c r="Q299" s="740"/>
      <c r="R299" s="741"/>
      <c r="T299" s="739" t="s">
        <v>430</v>
      </c>
      <c r="U299" s="98"/>
      <c r="V299" s="98"/>
      <c r="W299" s="51"/>
      <c r="X299" s="98"/>
      <c r="Y299" s="874"/>
      <c r="Z299" s="874"/>
      <c r="AA299" s="874"/>
      <c r="AB299" s="539"/>
      <c r="AC299" s="540"/>
      <c r="AD299" s="541"/>
      <c r="AE299" s="516"/>
      <c r="AF299" s="510"/>
      <c r="AG299" s="511"/>
      <c r="AH299" s="515"/>
      <c r="AI299" s="209"/>
      <c r="AJ299" s="512"/>
      <c r="AK299" s="515"/>
      <c r="AL299" s="898"/>
      <c r="AM299" s="898"/>
      <c r="AN299" s="898"/>
      <c r="AO299" s="898"/>
      <c r="AP299" s="53"/>
      <c r="AQ299" s="407"/>
      <c r="AR299" s="407"/>
      <c r="AS299" s="407"/>
      <c r="AT299" s="229"/>
      <c r="AU299" s="229"/>
      <c r="AV299" s="229"/>
      <c r="AW299" s="53"/>
      <c r="AX299" s="53"/>
      <c r="AY299" s="53"/>
      <c r="AZ299" s="53"/>
      <c r="BA299" s="53"/>
    </row>
    <row r="300" spans="1:53" s="50" customFormat="1" ht="26.25" customHeight="1">
      <c r="A300" s="813" t="s">
        <v>6</v>
      </c>
      <c r="B300" s="920"/>
      <c r="C300" s="261"/>
      <c r="D300" s="261"/>
      <c r="E300" s="921"/>
      <c r="F300" s="261"/>
      <c r="G300" s="921"/>
      <c r="H300" s="261"/>
      <c r="I300" s="261"/>
      <c r="J300" s="921"/>
      <c r="K300" s="261"/>
      <c r="L300" s="261"/>
      <c r="M300" s="261"/>
      <c r="N300" s="858"/>
      <c r="O300" s="1031"/>
      <c r="P300" s="1031"/>
      <c r="Q300" s="1031"/>
      <c r="R300" s="1032"/>
      <c r="T300" s="1033">
        <v>1215350400</v>
      </c>
      <c r="U300" s="98"/>
      <c r="V300" s="98"/>
      <c r="W300" s="51"/>
      <c r="X300" s="98"/>
      <c r="Y300" s="874"/>
      <c r="Z300" s="874"/>
      <c r="AA300" s="874"/>
      <c r="AB300" s="539"/>
      <c r="AC300" s="540"/>
      <c r="AD300" s="541"/>
      <c r="AE300" s="516"/>
      <c r="AF300" s="510"/>
      <c r="AG300" s="511"/>
      <c r="AH300" s="515"/>
      <c r="AI300" s="209"/>
      <c r="AJ300" s="512"/>
      <c r="AK300" s="515"/>
      <c r="AL300" s="898"/>
      <c r="AM300" s="898"/>
      <c r="AN300" s="898"/>
      <c r="AO300" s="898"/>
      <c r="AP300" s="53"/>
      <c r="AQ300" s="407"/>
      <c r="AR300" s="407"/>
      <c r="AS300" s="407"/>
      <c r="AT300" s="229"/>
      <c r="AU300" s="229"/>
      <c r="AV300" s="229"/>
      <c r="AW300" s="53"/>
      <c r="AX300" s="53"/>
      <c r="AY300" s="53"/>
      <c r="AZ300" s="53"/>
      <c r="BA300" s="53"/>
    </row>
    <row r="301" spans="1:53" s="50" customFormat="1" ht="26.25" customHeight="1">
      <c r="A301" s="813" t="s">
        <v>433</v>
      </c>
      <c r="B301" s="920"/>
      <c r="C301" s="261"/>
      <c r="D301" s="261"/>
      <c r="E301" s="921"/>
      <c r="F301" s="261"/>
      <c r="G301" s="921"/>
      <c r="H301" s="261"/>
      <c r="I301" s="261"/>
      <c r="J301" s="921"/>
      <c r="K301" s="261"/>
      <c r="L301" s="261"/>
      <c r="M301" s="261"/>
      <c r="N301" s="858"/>
      <c r="O301" s="1031"/>
      <c r="P301" s="1031"/>
      <c r="Q301" s="1031"/>
      <c r="R301" s="1032"/>
      <c r="T301" s="1033">
        <v>412000000</v>
      </c>
      <c r="U301" s="98"/>
      <c r="V301" s="98"/>
      <c r="W301" s="51"/>
      <c r="X301" s="98"/>
      <c r="Y301" s="874"/>
      <c r="Z301" s="874"/>
      <c r="AA301" s="874"/>
      <c r="AB301" s="539"/>
      <c r="AC301" s="540"/>
      <c r="AD301" s="541"/>
      <c r="AE301" s="516"/>
      <c r="AF301" s="510"/>
      <c r="AG301" s="511"/>
      <c r="AH301" s="515"/>
      <c r="AI301" s="209"/>
      <c r="AJ301" s="512"/>
      <c r="AK301" s="515"/>
      <c r="AL301" s="898"/>
      <c r="AM301" s="898"/>
      <c r="AN301" s="898"/>
      <c r="AO301" s="898"/>
      <c r="AP301" s="53"/>
      <c r="AQ301" s="407"/>
      <c r="AR301" s="407"/>
      <c r="AS301" s="407"/>
      <c r="AT301" s="229"/>
      <c r="AU301" s="229"/>
      <c r="AV301" s="229"/>
      <c r="AW301" s="53"/>
      <c r="AX301" s="53"/>
      <c r="AY301" s="53"/>
      <c r="AZ301" s="53"/>
      <c r="BA301" s="53"/>
    </row>
    <row r="302" spans="1:53" s="50" customFormat="1" ht="26.25" customHeight="1">
      <c r="A302" s="813" t="s">
        <v>7</v>
      </c>
      <c r="B302" s="261"/>
      <c r="C302" s="261"/>
      <c r="D302" s="261"/>
      <c r="E302" s="921"/>
      <c r="F302" s="261"/>
      <c r="G302" s="921"/>
      <c r="H302" s="261"/>
      <c r="I302" s="261"/>
      <c r="J302" s="921"/>
      <c r="K302" s="261"/>
      <c r="L302" s="261"/>
      <c r="M302" s="261"/>
      <c r="N302" s="858"/>
      <c r="O302" s="1031"/>
      <c r="P302" s="859"/>
      <c r="Q302" s="859"/>
      <c r="R302" s="860"/>
      <c r="T302" s="261">
        <v>432889600</v>
      </c>
      <c r="U302" s="98"/>
      <c r="V302" s="98"/>
      <c r="W302" s="51"/>
      <c r="X302" s="98"/>
      <c r="Y302" s="874"/>
      <c r="Z302" s="874"/>
      <c r="AA302" s="874"/>
      <c r="AB302" s="539"/>
      <c r="AC302" s="540"/>
      <c r="AD302" s="541"/>
      <c r="AE302" s="516"/>
      <c r="AF302" s="510"/>
      <c r="AG302" s="511"/>
      <c r="AH302" s="515"/>
      <c r="AI302" s="209"/>
      <c r="AJ302" s="512"/>
      <c r="AK302" s="515"/>
      <c r="AL302" s="898"/>
      <c r="AM302" s="898"/>
      <c r="AN302" s="898"/>
      <c r="AO302" s="898"/>
      <c r="AP302" s="53"/>
      <c r="AQ302" s="407"/>
      <c r="AR302" s="407"/>
      <c r="AS302" s="407"/>
      <c r="AT302" s="229"/>
      <c r="AU302" s="229"/>
      <c r="AV302" s="229"/>
      <c r="AW302" s="53"/>
      <c r="AX302" s="53"/>
      <c r="AY302" s="53"/>
      <c r="AZ302" s="53"/>
      <c r="BA302" s="53"/>
    </row>
    <row r="303" spans="1:53" s="50" customFormat="1" ht="26.25" customHeight="1">
      <c r="A303" s="813" t="s">
        <v>431</v>
      </c>
      <c r="B303" s="261"/>
      <c r="C303" s="261"/>
      <c r="D303" s="261"/>
      <c r="E303" s="921"/>
      <c r="F303" s="261"/>
      <c r="G303" s="921"/>
      <c r="H303" s="1456"/>
      <c r="I303" s="261"/>
      <c r="J303" s="921"/>
      <c r="K303" s="261"/>
      <c r="L303" s="261"/>
      <c r="M303" s="261"/>
      <c r="N303" s="858"/>
      <c r="O303" s="1031"/>
      <c r="P303" s="859"/>
      <c r="Q303" s="859"/>
      <c r="R303" s="860"/>
      <c r="T303" s="261">
        <v>351594494.24000001</v>
      </c>
      <c r="U303" s="98"/>
      <c r="V303" s="98"/>
      <c r="W303" s="51"/>
      <c r="X303" s="98"/>
      <c r="Y303" s="874"/>
      <c r="Z303" s="874"/>
      <c r="AA303" s="874"/>
      <c r="AB303" s="539"/>
      <c r="AC303" s="540"/>
      <c r="AD303" s="541"/>
      <c r="AE303" s="516"/>
      <c r="AF303" s="510"/>
      <c r="AG303" s="511"/>
      <c r="AH303" s="515"/>
      <c r="AI303" s="209"/>
      <c r="AJ303" s="512"/>
      <c r="AK303" s="515"/>
      <c r="AL303" s="898"/>
      <c r="AM303" s="898"/>
      <c r="AN303" s="898"/>
      <c r="AO303" s="898"/>
      <c r="AP303" s="53"/>
      <c r="AQ303" s="407"/>
      <c r="AR303" s="407"/>
      <c r="AS303" s="407"/>
      <c r="AT303" s="229"/>
      <c r="AU303" s="229"/>
      <c r="AV303" s="229"/>
      <c r="AW303" s="53"/>
      <c r="AX303" s="53"/>
      <c r="AY303" s="53"/>
      <c r="AZ303" s="53"/>
      <c r="BA303" s="53"/>
    </row>
    <row r="304" spans="1:53" s="50" customFormat="1" ht="26.25" customHeight="1">
      <c r="A304" s="813" t="s">
        <v>8</v>
      </c>
      <c r="B304" s="261"/>
      <c r="C304" s="261"/>
      <c r="D304" s="261"/>
      <c r="E304" s="921"/>
      <c r="F304" s="261"/>
      <c r="G304" s="921"/>
      <c r="H304" s="261"/>
      <c r="I304" s="261"/>
      <c r="J304" s="921"/>
      <c r="K304" s="261"/>
      <c r="L304" s="261"/>
      <c r="M304" s="261"/>
      <c r="N304" s="858"/>
      <c r="O304" s="1031"/>
      <c r="P304" s="859"/>
      <c r="Q304" s="859"/>
      <c r="R304" s="860"/>
      <c r="T304" s="261">
        <v>643737600</v>
      </c>
      <c r="U304" s="98"/>
      <c r="V304" s="98"/>
      <c r="W304" s="51"/>
      <c r="X304" s="98"/>
      <c r="Y304" s="874"/>
      <c r="Z304" s="874"/>
      <c r="AA304" s="874"/>
      <c r="AB304" s="539"/>
      <c r="AC304" s="540"/>
      <c r="AD304" s="541"/>
      <c r="AE304" s="516"/>
      <c r="AF304" s="510"/>
      <c r="AG304" s="511"/>
      <c r="AH304" s="515"/>
      <c r="AI304" s="209"/>
      <c r="AJ304" s="512"/>
      <c r="AK304" s="515"/>
      <c r="AL304" s="898"/>
      <c r="AM304" s="898"/>
      <c r="AN304" s="898"/>
      <c r="AO304" s="898"/>
      <c r="AP304" s="53"/>
      <c r="AQ304" s="407"/>
      <c r="AR304" s="407"/>
      <c r="AS304" s="407"/>
      <c r="AT304" s="229"/>
      <c r="AU304" s="229"/>
      <c r="AV304" s="229"/>
      <c r="AW304" s="53"/>
      <c r="AX304" s="53"/>
      <c r="AY304" s="53"/>
      <c r="AZ304" s="53"/>
      <c r="BA304" s="53"/>
    </row>
    <row r="305" spans="1:258" s="50" customFormat="1" ht="26.25" customHeight="1">
      <c r="A305" s="813" t="s">
        <v>152</v>
      </c>
      <c r="B305" s="261"/>
      <c r="C305" s="261"/>
      <c r="D305" s="261"/>
      <c r="E305" s="921"/>
      <c r="F305" s="261"/>
      <c r="G305" s="921"/>
      <c r="H305" s="261"/>
      <c r="I305" s="261"/>
      <c r="J305" s="921"/>
      <c r="K305" s="261"/>
      <c r="L305" s="261"/>
      <c r="M305" s="261"/>
      <c r="N305" s="858"/>
      <c r="O305" s="1031"/>
      <c r="P305" s="859"/>
      <c r="Q305" s="859"/>
      <c r="R305" s="860"/>
      <c r="T305" s="261">
        <v>1483961600</v>
      </c>
      <c r="U305" s="98"/>
      <c r="V305" s="98"/>
      <c r="W305" s="51"/>
      <c r="X305" s="98"/>
      <c r="Y305" s="874"/>
      <c r="Z305" s="874"/>
      <c r="AA305" s="874"/>
      <c r="AB305" s="539"/>
      <c r="AC305" s="540"/>
      <c r="AD305" s="541"/>
      <c r="AE305" s="516"/>
      <c r="AF305" s="510"/>
      <c r="AG305" s="511"/>
      <c r="AH305" s="515"/>
      <c r="AI305" s="209"/>
      <c r="AJ305" s="512"/>
      <c r="AK305" s="515"/>
      <c r="AL305" s="898"/>
      <c r="AM305" s="898"/>
      <c r="AN305" s="898"/>
      <c r="AO305" s="898"/>
      <c r="AP305" s="53"/>
      <c r="AQ305" s="407"/>
      <c r="AR305" s="407"/>
      <c r="AS305" s="407"/>
      <c r="AT305" s="229"/>
      <c r="AU305" s="229"/>
      <c r="AV305" s="229"/>
      <c r="AW305" s="53"/>
      <c r="AX305" s="53"/>
      <c r="AY305" s="53"/>
      <c r="AZ305" s="53"/>
      <c r="BA305" s="53"/>
    </row>
    <row r="306" spans="1:258" s="50" customFormat="1" ht="26.25" customHeight="1">
      <c r="A306" s="813" t="s">
        <v>432</v>
      </c>
      <c r="B306" s="261"/>
      <c r="C306" s="261"/>
      <c r="D306" s="261"/>
      <c r="E306" s="921"/>
      <c r="F306" s="261"/>
      <c r="G306" s="921"/>
      <c r="H306" s="261"/>
      <c r="I306" s="261"/>
      <c r="J306" s="921"/>
      <c r="K306" s="261"/>
      <c r="L306" s="261"/>
      <c r="M306" s="261"/>
      <c r="N306" s="858"/>
      <c r="O306" s="1031"/>
      <c r="P306" s="859"/>
      <c r="Q306" s="859"/>
      <c r="R306" s="860"/>
      <c r="T306" s="261">
        <v>1800000000</v>
      </c>
      <c r="U306" s="98"/>
      <c r="V306" s="98"/>
      <c r="W306" s="51"/>
      <c r="X306" s="98"/>
      <c r="Y306" s="874"/>
      <c r="Z306" s="874"/>
      <c r="AA306" s="874"/>
      <c r="AB306" s="539"/>
      <c r="AC306" s="540"/>
      <c r="AD306" s="541"/>
      <c r="AE306" s="516"/>
      <c r="AF306" s="510"/>
      <c r="AG306" s="511"/>
      <c r="AH306" s="515"/>
      <c r="AI306" s="209"/>
      <c r="AJ306" s="512"/>
      <c r="AK306" s="515"/>
      <c r="AL306" s="898"/>
      <c r="AM306" s="898"/>
      <c r="AN306" s="898"/>
      <c r="AO306" s="898"/>
      <c r="AP306" s="53"/>
      <c r="AQ306" s="407"/>
      <c r="AR306" s="407"/>
      <c r="AS306" s="407"/>
      <c r="AT306" s="229"/>
      <c r="AU306" s="229"/>
      <c r="AV306" s="229"/>
      <c r="AW306" s="53"/>
      <c r="AX306" s="53"/>
      <c r="AY306" s="53"/>
      <c r="AZ306" s="53"/>
      <c r="BA306" s="53"/>
    </row>
    <row r="307" spans="1:258" s="50" customFormat="1" ht="26.25" customHeight="1">
      <c r="A307" s="813" t="s">
        <v>357</v>
      </c>
      <c r="B307" s="261"/>
      <c r="C307" s="261"/>
      <c r="D307" s="261"/>
      <c r="E307" s="921"/>
      <c r="F307" s="261"/>
      <c r="G307" s="921"/>
      <c r="H307" s="261"/>
      <c r="I307" s="261"/>
      <c r="J307" s="921"/>
      <c r="K307" s="261"/>
      <c r="L307" s="261"/>
      <c r="M307" s="261"/>
      <c r="N307" s="858"/>
      <c r="O307" s="1031"/>
      <c r="P307" s="859"/>
      <c r="Q307" s="859"/>
      <c r="R307" s="860"/>
      <c r="T307" s="861">
        <v>365783200</v>
      </c>
      <c r="U307" s="98"/>
      <c r="V307" s="98"/>
      <c r="W307" s="51"/>
      <c r="X307" s="98"/>
      <c r="Y307" s="874"/>
      <c r="Z307" s="874"/>
      <c r="AA307" s="874"/>
      <c r="AB307" s="539"/>
      <c r="AC307" s="540"/>
      <c r="AD307" s="541"/>
      <c r="AE307" s="516"/>
      <c r="AF307" s="510"/>
      <c r="AG307" s="511"/>
      <c r="AH307" s="515"/>
      <c r="AI307" s="209"/>
      <c r="AJ307" s="512"/>
      <c r="AK307" s="515"/>
      <c r="AL307" s="898"/>
      <c r="AM307" s="898"/>
      <c r="AN307" s="898"/>
      <c r="AO307" s="898"/>
      <c r="AP307" s="53"/>
      <c r="AQ307" s="407"/>
      <c r="AR307" s="407"/>
      <c r="AS307" s="407"/>
      <c r="AT307" s="229"/>
      <c r="AU307" s="229"/>
      <c r="AV307" s="229"/>
      <c r="AW307" s="53"/>
      <c r="AX307" s="53"/>
      <c r="AY307" s="53"/>
      <c r="AZ307" s="53"/>
      <c r="BA307" s="53"/>
    </row>
    <row r="308" spans="1:258" s="50" customFormat="1" ht="24" customHeight="1">
      <c r="A308" s="321" t="s">
        <v>166</v>
      </c>
      <c r="B308" s="1443">
        <f>SUM(B300:B307)</f>
        <v>0</v>
      </c>
      <c r="C308" s="1443">
        <f>SUM(C300:C307)</f>
        <v>0</v>
      </c>
      <c r="D308" s="1443">
        <f>SUM(D300:D307)</f>
        <v>0</v>
      </c>
      <c r="E308" s="1444"/>
      <c r="F308" s="1437"/>
      <c r="G308" s="1437"/>
      <c r="H308" s="1437"/>
      <c r="I308" s="1437"/>
      <c r="J308" s="1438"/>
      <c r="K308" s="1438"/>
      <c r="L308" s="1438"/>
      <c r="M308" s="1439"/>
      <c r="N308" s="1440"/>
      <c r="O308" s="216"/>
      <c r="P308" s="317"/>
      <c r="Q308" s="213"/>
      <c r="R308" s="188"/>
      <c r="S308" s="188"/>
      <c r="T308" s="188"/>
      <c r="U308" s="98"/>
      <c r="V308" s="98"/>
      <c r="W308" s="51"/>
      <c r="X308" s="98"/>
      <c r="Y308" s="874"/>
      <c r="Z308" s="874"/>
      <c r="AA308" s="874"/>
      <c r="AB308" s="539"/>
      <c r="AC308" s="540"/>
      <c r="AD308" s="541"/>
      <c r="AE308" s="516"/>
      <c r="AF308" s="510"/>
      <c r="AG308" s="511"/>
      <c r="AH308" s="515"/>
      <c r="AI308" s="209"/>
      <c r="AJ308" s="512"/>
      <c r="AK308" s="515"/>
      <c r="AL308" s="898"/>
      <c r="AM308" s="898"/>
      <c r="AN308" s="898"/>
      <c r="AO308" s="898"/>
      <c r="AP308" s="53"/>
      <c r="AQ308" s="407"/>
      <c r="AR308" s="407"/>
      <c r="AS308" s="407"/>
      <c r="AT308" s="229"/>
      <c r="AU308" s="229"/>
      <c r="AV308" s="229"/>
      <c r="AW308" s="53"/>
      <c r="AX308" s="53"/>
      <c r="AY308" s="53"/>
      <c r="AZ308" s="53"/>
      <c r="BA308" s="53"/>
    </row>
    <row r="309" spans="1:258" s="50" customFormat="1" ht="25.5" customHeight="1">
      <c r="A309" s="1441" t="s">
        <v>292</v>
      </c>
      <c r="B309" s="1442"/>
      <c r="C309" s="1442"/>
      <c r="D309" s="1442"/>
      <c r="E309" s="1442"/>
      <c r="F309" s="1437"/>
      <c r="G309" s="1437"/>
      <c r="H309" s="1437"/>
      <c r="I309" s="1437"/>
      <c r="J309" s="1438"/>
      <c r="K309" s="1438"/>
      <c r="L309" s="1438"/>
      <c r="M309" s="1439"/>
      <c r="N309" s="1440"/>
      <c r="O309" s="216"/>
      <c r="P309" s="317"/>
      <c r="Q309" s="213"/>
      <c r="R309" s="188"/>
      <c r="S309" s="188"/>
      <c r="T309" s="188"/>
      <c r="U309" s="98"/>
      <c r="V309" s="98"/>
      <c r="W309" s="51"/>
      <c r="X309" s="98"/>
      <c r="Y309" s="1435"/>
      <c r="Z309" s="1435"/>
      <c r="AA309" s="1435"/>
      <c r="AB309" s="539"/>
      <c r="AC309" s="540"/>
      <c r="AD309" s="541"/>
      <c r="AE309" s="516"/>
      <c r="AF309" s="510"/>
      <c r="AG309" s="511"/>
      <c r="AH309" s="515"/>
      <c r="AI309" s="209"/>
      <c r="AJ309" s="512"/>
      <c r="AK309" s="515"/>
      <c r="AL309" s="1436"/>
      <c r="AM309" s="1436"/>
      <c r="AN309" s="1436"/>
      <c r="AO309" s="1436"/>
      <c r="AP309" s="53"/>
      <c r="AQ309" s="407"/>
      <c r="AR309" s="407"/>
      <c r="AS309" s="407"/>
      <c r="AT309" s="229"/>
      <c r="AU309" s="229"/>
      <c r="AV309" s="229"/>
      <c r="AW309" s="53"/>
      <c r="AX309" s="53"/>
      <c r="AY309" s="53"/>
      <c r="AZ309" s="53"/>
      <c r="BA309" s="53"/>
    </row>
    <row r="310" spans="1:258" s="50" customFormat="1" ht="16.5">
      <c r="A310" s="432" t="s">
        <v>155</v>
      </c>
      <c r="B310" s="432"/>
      <c r="C310" s="432"/>
      <c r="D310" s="432"/>
      <c r="E310" s="432"/>
      <c r="F310" s="432"/>
      <c r="G310" s="432"/>
      <c r="H310" s="432"/>
      <c r="I310" s="432"/>
      <c r="J310" s="432"/>
      <c r="K310" s="432"/>
      <c r="L310" s="432"/>
      <c r="M310" s="432"/>
      <c r="N310" s="432"/>
      <c r="O310" s="432"/>
      <c r="P310" s="432"/>
      <c r="Q310" s="432"/>
      <c r="R310" s="432"/>
      <c r="S310" s="432"/>
      <c r="T310" s="177"/>
      <c r="U310" s="178"/>
      <c r="V310" s="179"/>
      <c r="W310" s="98"/>
      <c r="X310" s="98"/>
      <c r="AE310" s="98"/>
      <c r="AF310" s="98"/>
      <c r="AG310" s="98"/>
      <c r="AH310" s="98"/>
      <c r="AI310" s="211">
        <f>AI295+AI279</f>
        <v>224130</v>
      </c>
      <c r="AJ310" s="98"/>
      <c r="AK310" s="98"/>
      <c r="AL310" s="98"/>
      <c r="AM310" s="98"/>
      <c r="AN310" s="98"/>
      <c r="AO310" s="98"/>
      <c r="AP310" s="53"/>
      <c r="AQ310" s="407"/>
      <c r="AR310" s="53"/>
      <c r="AS310" s="53"/>
      <c r="AT310" s="53"/>
      <c r="AU310" s="53"/>
      <c r="AV310" s="53"/>
      <c r="AW310" s="53"/>
      <c r="AX310" s="53"/>
      <c r="AY310" s="53"/>
      <c r="AZ310" s="53"/>
      <c r="BA310" s="53"/>
    </row>
    <row r="311" spans="1:258" s="50" customFormat="1" ht="10.5" customHeight="1">
      <c r="A311" s="1881"/>
      <c r="B311" s="1882"/>
      <c r="C311" s="1882"/>
      <c r="D311" s="1882"/>
      <c r="E311" s="1882"/>
      <c r="F311" s="1882"/>
      <c r="G311" s="1882"/>
      <c r="H311" s="1882"/>
      <c r="I311" s="1882"/>
      <c r="J311" s="1882"/>
      <c r="K311" s="1882"/>
      <c r="L311" s="1882"/>
      <c r="M311" s="1882"/>
      <c r="N311" s="1882"/>
      <c r="O311" s="1882"/>
      <c r="P311" s="1882"/>
      <c r="Q311" s="1882"/>
      <c r="R311" s="1882"/>
      <c r="S311" s="432"/>
      <c r="T311" s="177"/>
      <c r="U311" s="178"/>
      <c r="V311" s="179"/>
      <c r="W311" s="98"/>
      <c r="X311" s="98"/>
      <c r="AE311" s="98"/>
      <c r="AF311" s="98"/>
      <c r="AG311" s="98"/>
      <c r="AH311" s="98"/>
      <c r="AI311" s="211"/>
      <c r="AJ311" s="98"/>
      <c r="AK311" s="98"/>
      <c r="AL311" s="98"/>
      <c r="AM311" s="98"/>
      <c r="AN311" s="98"/>
      <c r="AO311" s="98"/>
      <c r="AP311" s="53"/>
      <c r="AQ311" s="407"/>
      <c r="AR311" s="53"/>
      <c r="AS311" s="53"/>
      <c r="AT311" s="53"/>
      <c r="AU311" s="53"/>
      <c r="AV311" s="53"/>
      <c r="AW311" s="53"/>
      <c r="AX311" s="53"/>
      <c r="AY311" s="53"/>
      <c r="AZ311" s="53"/>
      <c r="BA311" s="53"/>
    </row>
    <row r="312" spans="1:258" s="104" customFormat="1" ht="6.75" customHeight="1">
      <c r="A312" s="1877"/>
      <c r="B312" s="1877"/>
      <c r="C312" s="1877"/>
      <c r="D312" s="1877"/>
      <c r="E312" s="1877"/>
      <c r="F312" s="1877"/>
      <c r="G312" s="1877"/>
      <c r="H312" s="1877"/>
      <c r="I312" s="1877"/>
      <c r="J312" s="1877"/>
      <c r="K312" s="1877"/>
      <c r="L312" s="1877"/>
      <c r="M312" s="1877"/>
      <c r="N312" s="1877"/>
      <c r="O312" s="1877"/>
      <c r="P312" s="1877"/>
      <c r="Q312" s="1877"/>
      <c r="R312" s="1877"/>
      <c r="S312" s="330"/>
      <c r="T312" s="330"/>
      <c r="U312" s="180"/>
      <c r="V312" s="181"/>
      <c r="W312" s="148"/>
      <c r="X312" s="148"/>
      <c r="Y312" s="148"/>
      <c r="Z312" s="148"/>
      <c r="AA312" s="148"/>
      <c r="AB312" s="148"/>
      <c r="AC312" s="148"/>
      <c r="AD312" s="148"/>
      <c r="AE312" s="148"/>
      <c r="AF312" s="148"/>
      <c r="AG312" s="148"/>
      <c r="AH312" s="148"/>
      <c r="AI312" s="148"/>
      <c r="AJ312" s="148"/>
      <c r="AK312" s="148"/>
      <c r="AL312" s="148"/>
      <c r="AM312" s="148"/>
      <c r="AN312" s="148"/>
      <c r="AO312" s="148"/>
      <c r="AP312" s="148"/>
      <c r="AQ312" s="148"/>
    </row>
    <row r="313" spans="1:258" ht="18" customHeight="1">
      <c r="A313" s="1878" t="s">
        <v>507</v>
      </c>
      <c r="B313" s="1878"/>
      <c r="C313" s="1878"/>
      <c r="D313" s="1878"/>
      <c r="E313" s="1879"/>
      <c r="F313" s="1878"/>
      <c r="G313" s="1878"/>
      <c r="H313" s="1878"/>
      <c r="I313" s="1878"/>
      <c r="J313" s="1878"/>
      <c r="K313" s="1878"/>
      <c r="L313" s="1878"/>
      <c r="M313" s="1880"/>
      <c r="N313" s="1880"/>
      <c r="O313" s="1880"/>
      <c r="P313" s="1880"/>
      <c r="Q313" s="1880"/>
      <c r="R313" s="1880"/>
      <c r="S313" s="1880"/>
      <c r="T313" s="1880"/>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c r="HH313" s="4"/>
      <c r="HI313" s="4"/>
      <c r="HJ313" s="4"/>
      <c r="HK313" s="4"/>
      <c r="HL313" s="4"/>
      <c r="HM313" s="4"/>
      <c r="HN313" s="4"/>
      <c r="HO313" s="4"/>
      <c r="HP313" s="4"/>
      <c r="HQ313" s="4"/>
      <c r="HR313" s="4"/>
      <c r="HS313" s="4"/>
      <c r="HT313" s="4"/>
      <c r="HU313" s="4"/>
      <c r="HV313" s="4"/>
      <c r="HW313" s="4"/>
      <c r="HX313" s="4"/>
      <c r="HY313" s="4"/>
      <c r="HZ313" s="4"/>
      <c r="IA313" s="4"/>
      <c r="IB313" s="4"/>
      <c r="IC313" s="4"/>
      <c r="ID313" s="4"/>
      <c r="IE313" s="4"/>
      <c r="IF313" s="4"/>
      <c r="IG313" s="4"/>
      <c r="IH313" s="4"/>
      <c r="II313" s="4"/>
      <c r="IJ313" s="4"/>
      <c r="IK313" s="4"/>
      <c r="IL313" s="4"/>
      <c r="IM313" s="4"/>
      <c r="IN313" s="4"/>
      <c r="IO313" s="4"/>
      <c r="IP313" s="4"/>
      <c r="IQ313" s="4"/>
      <c r="IR313" s="4"/>
      <c r="IS313" s="4"/>
      <c r="IT313" s="4"/>
      <c r="IU313" s="4"/>
      <c r="IV313" s="4"/>
      <c r="IW313" s="4"/>
    </row>
    <row r="314" spans="1:258" s="103" customFormat="1" ht="14.25" customHeight="1">
      <c r="A314" s="1883" t="s">
        <v>55</v>
      </c>
      <c r="B314" s="1842" t="s">
        <v>79</v>
      </c>
      <c r="C314" s="1843"/>
      <c r="D314" s="1843"/>
      <c r="E314" s="1843"/>
      <c r="F314" s="1843"/>
      <c r="G314" s="1844"/>
      <c r="H314" s="1842" t="s">
        <v>113</v>
      </c>
      <c r="I314" s="1844"/>
      <c r="J314" s="1867" t="s">
        <v>161</v>
      </c>
      <c r="K314" s="1870" t="s">
        <v>176</v>
      </c>
      <c r="L314" s="1870" t="s">
        <v>175</v>
      </c>
      <c r="M314" s="1992" t="s">
        <v>120</v>
      </c>
      <c r="N314" s="1993"/>
      <c r="O314" s="328"/>
      <c r="P314" s="1884"/>
      <c r="Q314" s="1884"/>
      <c r="R314" s="1884"/>
      <c r="S314" s="1884"/>
      <c r="T314" s="1884"/>
      <c r="U314" s="4"/>
      <c r="V314" s="182"/>
      <c r="W314" s="1831" t="s">
        <v>55</v>
      </c>
      <c r="X314" s="1823" t="s">
        <v>79</v>
      </c>
      <c r="Y314" s="1824"/>
      <c r="Z314" s="1824"/>
      <c r="AA314" s="1824"/>
      <c r="AB314" s="1824"/>
      <c r="AC314" s="1824"/>
      <c r="AD314" s="1824"/>
      <c r="AE314" s="1825"/>
      <c r="AF314" s="100" t="s">
        <v>113</v>
      </c>
      <c r="AG314" s="101"/>
      <c r="AH314" s="101"/>
      <c r="AI314" s="1802" t="s">
        <v>97</v>
      </c>
      <c r="AJ314" s="1802" t="s">
        <v>142</v>
      </c>
      <c r="AK314" s="1796" t="s">
        <v>120</v>
      </c>
      <c r="AL314" s="1797"/>
      <c r="AM314" s="1797"/>
      <c r="AN314" s="102"/>
      <c r="AO314" s="102"/>
      <c r="AP314" s="102"/>
      <c r="AQ314" s="102"/>
      <c r="AR314" s="102"/>
      <c r="AS314" s="102"/>
      <c r="AT314" s="102"/>
      <c r="AU314" s="102"/>
      <c r="AV314" s="102"/>
      <c r="AW314" s="102"/>
      <c r="AX314" s="102"/>
      <c r="AY314" s="102"/>
      <c r="AZ314" s="102"/>
      <c r="BA314" s="102"/>
      <c r="BB314" s="102"/>
      <c r="BC314" s="102"/>
      <c r="BD314" s="102"/>
      <c r="BE314" s="102"/>
      <c r="BF314" s="102"/>
      <c r="BG314" s="102"/>
      <c r="BH314" s="102"/>
      <c r="BI314" s="102"/>
      <c r="BJ314" s="102"/>
      <c r="BK314" s="102"/>
      <c r="BL314" s="102"/>
      <c r="BM314" s="102"/>
      <c r="BN314" s="102"/>
      <c r="BO314" s="102"/>
      <c r="BP314" s="102"/>
      <c r="BQ314" s="102"/>
      <c r="BR314" s="102"/>
      <c r="BS314" s="102"/>
      <c r="BT314" s="102"/>
      <c r="BU314" s="102"/>
      <c r="BV314" s="102"/>
      <c r="BW314" s="102"/>
      <c r="BX314" s="102"/>
      <c r="BY314" s="102"/>
      <c r="BZ314" s="102"/>
      <c r="CA314" s="102"/>
      <c r="CB314" s="102"/>
      <c r="CC314" s="102"/>
      <c r="CD314" s="102"/>
      <c r="CE314" s="102"/>
      <c r="CF314" s="102"/>
      <c r="CG314" s="102"/>
      <c r="CH314" s="102"/>
      <c r="CI314" s="102"/>
      <c r="CJ314" s="102"/>
      <c r="CK314" s="102"/>
      <c r="CL314" s="102"/>
      <c r="CM314" s="102"/>
      <c r="CN314" s="102"/>
      <c r="CO314" s="102"/>
      <c r="CP314" s="102"/>
      <c r="CQ314" s="102"/>
      <c r="CR314" s="102"/>
      <c r="CS314" s="102"/>
      <c r="CT314" s="102"/>
      <c r="CU314" s="102"/>
      <c r="CV314" s="102"/>
      <c r="CW314" s="102"/>
      <c r="CX314" s="102"/>
      <c r="CY314" s="102"/>
      <c r="CZ314" s="102"/>
      <c r="DA314" s="102"/>
      <c r="DB314" s="102"/>
      <c r="DC314" s="102"/>
      <c r="DD314" s="102"/>
      <c r="DE314" s="102"/>
      <c r="DF314" s="102"/>
      <c r="DG314" s="102"/>
      <c r="DH314" s="102"/>
      <c r="DI314" s="102"/>
      <c r="DJ314" s="102"/>
      <c r="DK314" s="102"/>
      <c r="DL314" s="102"/>
      <c r="DM314" s="102"/>
      <c r="DN314" s="102"/>
      <c r="DO314" s="102"/>
      <c r="DP314" s="102"/>
      <c r="DQ314" s="102"/>
      <c r="DR314" s="102"/>
      <c r="DS314" s="102"/>
      <c r="DT314" s="102"/>
      <c r="DU314" s="102"/>
      <c r="DV314" s="102"/>
      <c r="DW314" s="102"/>
      <c r="DX314" s="102"/>
      <c r="DY314" s="102"/>
      <c r="DZ314" s="102"/>
      <c r="EA314" s="102"/>
      <c r="EB314" s="102"/>
      <c r="EC314" s="102"/>
      <c r="ED314" s="102"/>
      <c r="EE314" s="102"/>
      <c r="EF314" s="102"/>
      <c r="EG314" s="102"/>
      <c r="EH314" s="102"/>
      <c r="EI314" s="102"/>
      <c r="EJ314" s="102"/>
      <c r="EK314" s="102"/>
      <c r="EL314" s="102"/>
      <c r="EM314" s="102"/>
      <c r="EN314" s="102"/>
      <c r="EO314" s="102"/>
      <c r="EP314" s="102"/>
      <c r="EQ314" s="102"/>
      <c r="ER314" s="102"/>
      <c r="ES314" s="102"/>
      <c r="ET314" s="102"/>
      <c r="EU314" s="102"/>
      <c r="EV314" s="102"/>
      <c r="EW314" s="102"/>
      <c r="EX314" s="102"/>
      <c r="EY314" s="102"/>
      <c r="EZ314" s="102"/>
      <c r="FA314" s="102"/>
      <c r="FB314" s="102"/>
      <c r="FC314" s="102"/>
      <c r="FD314" s="102"/>
      <c r="FE314" s="102"/>
      <c r="FF314" s="102"/>
      <c r="FG314" s="102"/>
      <c r="FH314" s="102"/>
      <c r="FI314" s="102"/>
      <c r="FJ314" s="102"/>
      <c r="FK314" s="102"/>
      <c r="FL314" s="102"/>
      <c r="FM314" s="102"/>
      <c r="FN314" s="102"/>
      <c r="FO314" s="102"/>
      <c r="FP314" s="102"/>
      <c r="FQ314" s="102"/>
      <c r="FR314" s="102"/>
      <c r="FS314" s="102"/>
      <c r="FT314" s="102"/>
      <c r="FU314" s="102"/>
      <c r="FV314" s="102"/>
      <c r="FW314" s="102"/>
      <c r="FX314" s="102"/>
      <c r="FY314" s="102"/>
      <c r="FZ314" s="102"/>
      <c r="GA314" s="102"/>
      <c r="GB314" s="102"/>
      <c r="GC314" s="102"/>
      <c r="GD314" s="102"/>
      <c r="GE314" s="102"/>
      <c r="GF314" s="102"/>
      <c r="GG314" s="102"/>
      <c r="GH314" s="102"/>
      <c r="GI314" s="102"/>
      <c r="GJ314" s="102"/>
      <c r="GK314" s="102"/>
      <c r="GL314" s="102"/>
      <c r="GM314" s="102"/>
      <c r="GN314" s="102"/>
      <c r="GO314" s="102"/>
      <c r="GP314" s="102"/>
      <c r="GQ314" s="102"/>
      <c r="GR314" s="102"/>
      <c r="GS314" s="102"/>
      <c r="GT314" s="102"/>
      <c r="GU314" s="102"/>
      <c r="GV314" s="102"/>
      <c r="GW314" s="102"/>
      <c r="GX314" s="102"/>
      <c r="GY314" s="102"/>
      <c r="GZ314" s="102"/>
      <c r="HA314" s="102"/>
      <c r="HB314" s="102"/>
      <c r="HC314" s="102"/>
      <c r="HD314" s="102"/>
      <c r="HE314" s="102"/>
      <c r="HF314" s="102"/>
      <c r="HG314" s="102"/>
      <c r="HH314" s="102"/>
      <c r="HI314" s="102"/>
      <c r="HJ314" s="102"/>
      <c r="HK314" s="102"/>
      <c r="HL314" s="102"/>
      <c r="HM314" s="102"/>
      <c r="HN314" s="102"/>
      <c r="HO314" s="102"/>
      <c r="HP314" s="102"/>
      <c r="HQ314" s="102"/>
      <c r="HR314" s="102"/>
      <c r="HS314" s="102"/>
      <c r="HT314" s="102"/>
      <c r="HU314" s="102"/>
      <c r="HV314" s="102"/>
      <c r="HW314" s="102"/>
      <c r="HX314" s="102"/>
      <c r="HY314" s="102"/>
      <c r="HZ314" s="102"/>
      <c r="IA314" s="102"/>
      <c r="IB314" s="102"/>
      <c r="IC314" s="102"/>
      <c r="ID314" s="102"/>
      <c r="IE314" s="102"/>
      <c r="IF314" s="102"/>
      <c r="IG314" s="102"/>
      <c r="IH314" s="102"/>
      <c r="II314" s="102"/>
      <c r="IJ314" s="102"/>
      <c r="IK314" s="102"/>
      <c r="IL314" s="102"/>
      <c r="IM314" s="102"/>
      <c r="IN314" s="102"/>
      <c r="IO314" s="102"/>
      <c r="IP314" s="102"/>
      <c r="IQ314" s="102"/>
      <c r="IR314" s="102"/>
      <c r="IS314" s="102"/>
      <c r="IT314" s="102"/>
      <c r="IU314" s="102"/>
      <c r="IV314" s="102"/>
      <c r="IW314" s="102"/>
      <c r="IX314" s="102"/>
    </row>
    <row r="315" spans="1:258" s="103" customFormat="1" ht="28.5" customHeight="1">
      <c r="A315" s="1883"/>
      <c r="B315" s="1842" t="s">
        <v>98</v>
      </c>
      <c r="C315" s="1843"/>
      <c r="D315" s="1843"/>
      <c r="E315" s="1844"/>
      <c r="F315" s="1885" t="s">
        <v>99</v>
      </c>
      <c r="G315" s="1870" t="s">
        <v>33</v>
      </c>
      <c r="H315" s="1876" t="s">
        <v>114</v>
      </c>
      <c r="I315" s="1870" t="s">
        <v>141</v>
      </c>
      <c r="J315" s="1868"/>
      <c r="K315" s="1872"/>
      <c r="L315" s="1872"/>
      <c r="M315" s="1994"/>
      <c r="N315" s="1995"/>
      <c r="O315" s="328"/>
      <c r="P315" s="1884"/>
      <c r="Q315" s="1884"/>
      <c r="R315" s="1884"/>
      <c r="S315" s="1884"/>
      <c r="T315" s="1884"/>
      <c r="U315" s="4"/>
      <c r="V315" s="182"/>
      <c r="W315" s="1831"/>
      <c r="X315" s="1823" t="s">
        <v>98</v>
      </c>
      <c r="Y315" s="1824"/>
      <c r="Z315" s="1824"/>
      <c r="AA315" s="1824"/>
      <c r="AB315" s="1824"/>
      <c r="AC315" s="1825"/>
      <c r="AD315" s="1821" t="s">
        <v>99</v>
      </c>
      <c r="AE315" s="1802" t="s">
        <v>33</v>
      </c>
      <c r="AF315" s="1819" t="s">
        <v>114</v>
      </c>
      <c r="AG315" s="1802" t="s">
        <v>141</v>
      </c>
      <c r="AH315" s="1817" t="s">
        <v>54</v>
      </c>
      <c r="AI315" s="1816"/>
      <c r="AJ315" s="1803"/>
      <c r="AK315" s="1798"/>
      <c r="AL315" s="1799"/>
      <c r="AM315" s="1799"/>
      <c r="AN315" s="102"/>
      <c r="AO315" s="102"/>
      <c r="AP315" s="102"/>
      <c r="AQ315" s="102"/>
      <c r="AR315" s="102"/>
      <c r="AS315" s="102"/>
      <c r="AT315" s="102"/>
      <c r="AU315" s="102"/>
      <c r="AV315" s="102"/>
      <c r="AW315" s="102"/>
      <c r="AX315" s="102"/>
      <c r="AY315" s="102"/>
      <c r="AZ315" s="102"/>
      <c r="BA315" s="102"/>
      <c r="BB315" s="102"/>
      <c r="BC315" s="102"/>
      <c r="BD315" s="102"/>
      <c r="BE315" s="102"/>
      <c r="BF315" s="102"/>
      <c r="BG315" s="102"/>
      <c r="BH315" s="102"/>
      <c r="BI315" s="102"/>
      <c r="BJ315" s="102"/>
      <c r="BK315" s="102"/>
      <c r="BL315" s="102"/>
      <c r="BM315" s="102"/>
      <c r="BN315" s="102"/>
      <c r="BO315" s="102"/>
      <c r="BP315" s="102"/>
      <c r="BQ315" s="102"/>
      <c r="BR315" s="102"/>
      <c r="BS315" s="102"/>
      <c r="BT315" s="102"/>
      <c r="BU315" s="102"/>
      <c r="BV315" s="102"/>
      <c r="BW315" s="102"/>
      <c r="BX315" s="102"/>
      <c r="BY315" s="102"/>
      <c r="BZ315" s="102"/>
      <c r="CA315" s="102"/>
      <c r="CB315" s="102"/>
      <c r="CC315" s="102"/>
      <c r="CD315" s="102"/>
      <c r="CE315" s="102"/>
      <c r="CF315" s="102"/>
      <c r="CG315" s="102"/>
      <c r="CH315" s="102"/>
      <c r="CI315" s="102"/>
      <c r="CJ315" s="102"/>
      <c r="CK315" s="102"/>
      <c r="CL315" s="102"/>
      <c r="CM315" s="102"/>
      <c r="CN315" s="102"/>
      <c r="CO315" s="102"/>
      <c r="CP315" s="102"/>
      <c r="CQ315" s="102"/>
      <c r="CR315" s="102"/>
      <c r="CS315" s="102"/>
      <c r="CT315" s="102"/>
      <c r="CU315" s="102"/>
      <c r="CV315" s="102"/>
      <c r="CW315" s="102"/>
      <c r="CX315" s="102"/>
      <c r="CY315" s="102"/>
      <c r="CZ315" s="102"/>
      <c r="DA315" s="102"/>
      <c r="DB315" s="102"/>
      <c r="DC315" s="102"/>
      <c r="DD315" s="102"/>
      <c r="DE315" s="102"/>
      <c r="DF315" s="102"/>
      <c r="DG315" s="102"/>
      <c r="DH315" s="102"/>
      <c r="DI315" s="102"/>
      <c r="DJ315" s="102"/>
      <c r="DK315" s="102"/>
      <c r="DL315" s="102"/>
      <c r="DM315" s="102"/>
      <c r="DN315" s="102"/>
      <c r="DO315" s="102"/>
      <c r="DP315" s="102"/>
      <c r="DQ315" s="102"/>
      <c r="DR315" s="102"/>
      <c r="DS315" s="102"/>
      <c r="DT315" s="102"/>
      <c r="DU315" s="102"/>
      <c r="DV315" s="102"/>
      <c r="DW315" s="102"/>
      <c r="DX315" s="102"/>
      <c r="DY315" s="102"/>
      <c r="DZ315" s="102"/>
      <c r="EA315" s="102"/>
      <c r="EB315" s="102"/>
      <c r="EC315" s="102"/>
      <c r="ED315" s="102"/>
      <c r="EE315" s="102"/>
      <c r="EF315" s="102"/>
      <c r="EG315" s="102"/>
      <c r="EH315" s="102"/>
      <c r="EI315" s="102"/>
      <c r="EJ315" s="102"/>
      <c r="EK315" s="102"/>
      <c r="EL315" s="102"/>
      <c r="EM315" s="102"/>
      <c r="EN315" s="102"/>
      <c r="EO315" s="102"/>
      <c r="EP315" s="102"/>
      <c r="EQ315" s="102"/>
      <c r="ER315" s="102"/>
      <c r="ES315" s="102"/>
      <c r="ET315" s="102"/>
      <c r="EU315" s="102"/>
      <c r="EV315" s="102"/>
      <c r="EW315" s="102"/>
      <c r="EX315" s="102"/>
      <c r="EY315" s="102"/>
      <c r="EZ315" s="102"/>
      <c r="FA315" s="102"/>
      <c r="FB315" s="102"/>
      <c r="FC315" s="102"/>
      <c r="FD315" s="102"/>
      <c r="FE315" s="102"/>
      <c r="FF315" s="102"/>
      <c r="FG315" s="102"/>
      <c r="FH315" s="102"/>
      <c r="FI315" s="102"/>
      <c r="FJ315" s="102"/>
      <c r="FK315" s="102"/>
      <c r="FL315" s="102"/>
      <c r="FM315" s="102"/>
      <c r="FN315" s="102"/>
      <c r="FO315" s="102"/>
      <c r="FP315" s="102"/>
      <c r="FQ315" s="102"/>
      <c r="FR315" s="102"/>
      <c r="FS315" s="102"/>
      <c r="FT315" s="102"/>
      <c r="FU315" s="102"/>
      <c r="FV315" s="102"/>
      <c r="FW315" s="102"/>
      <c r="FX315" s="102"/>
      <c r="FY315" s="102"/>
      <c r="FZ315" s="102"/>
      <c r="GA315" s="102"/>
      <c r="GB315" s="102"/>
      <c r="GC315" s="102"/>
      <c r="GD315" s="102"/>
      <c r="GE315" s="102"/>
      <c r="GF315" s="102"/>
      <c r="GG315" s="102"/>
      <c r="GH315" s="102"/>
      <c r="GI315" s="102"/>
      <c r="GJ315" s="102"/>
      <c r="GK315" s="102"/>
      <c r="GL315" s="102"/>
      <c r="GM315" s="102"/>
      <c r="GN315" s="102"/>
      <c r="GO315" s="102"/>
      <c r="GP315" s="102"/>
      <c r="GQ315" s="102"/>
      <c r="GR315" s="102"/>
      <c r="GS315" s="102"/>
      <c r="GT315" s="102"/>
      <c r="GU315" s="102"/>
      <c r="GV315" s="102"/>
      <c r="GW315" s="102"/>
      <c r="GX315" s="102"/>
      <c r="GY315" s="102"/>
      <c r="GZ315" s="102"/>
      <c r="HA315" s="102"/>
      <c r="HB315" s="102"/>
      <c r="HC315" s="102"/>
      <c r="HD315" s="102"/>
      <c r="HE315" s="102"/>
      <c r="HF315" s="102"/>
      <c r="HG315" s="102"/>
      <c r="HH315" s="102"/>
      <c r="HI315" s="102"/>
      <c r="HJ315" s="102"/>
      <c r="HK315" s="102"/>
      <c r="HL315" s="102"/>
      <c r="HM315" s="102"/>
      <c r="HN315" s="102"/>
      <c r="HO315" s="102"/>
      <c r="HP315" s="102"/>
      <c r="HQ315" s="102"/>
      <c r="HR315" s="102"/>
      <c r="HS315" s="102"/>
      <c r="HT315" s="102"/>
      <c r="HU315" s="102"/>
      <c r="HV315" s="102"/>
      <c r="HW315" s="102"/>
      <c r="HX315" s="102"/>
      <c r="HY315" s="102"/>
      <c r="HZ315" s="102"/>
      <c r="IA315" s="102"/>
      <c r="IB315" s="102"/>
      <c r="IC315" s="102"/>
      <c r="ID315" s="102"/>
      <c r="IE315" s="102"/>
      <c r="IF315" s="102"/>
      <c r="IG315" s="102"/>
      <c r="IH315" s="102"/>
      <c r="II315" s="102"/>
      <c r="IJ315" s="102"/>
      <c r="IK315" s="102"/>
      <c r="IL315" s="102"/>
      <c r="IM315" s="102"/>
      <c r="IN315" s="102"/>
      <c r="IO315" s="102"/>
      <c r="IP315" s="102"/>
      <c r="IQ315" s="102"/>
      <c r="IR315" s="102"/>
      <c r="IS315" s="102"/>
      <c r="IT315" s="102"/>
      <c r="IU315" s="102"/>
      <c r="IV315" s="102"/>
      <c r="IW315" s="102"/>
    </row>
    <row r="316" spans="1:258" s="103" customFormat="1" ht="24.75" customHeight="1">
      <c r="A316" s="1883"/>
      <c r="B316" s="320" t="s">
        <v>58</v>
      </c>
      <c r="C316" s="320" t="s">
        <v>100</v>
      </c>
      <c r="D316" s="312" t="s">
        <v>103</v>
      </c>
      <c r="E316" s="312" t="s">
        <v>62</v>
      </c>
      <c r="F316" s="1886"/>
      <c r="G316" s="1871"/>
      <c r="H316" s="1876"/>
      <c r="I316" s="1871"/>
      <c r="J316" s="1869"/>
      <c r="K316" s="1871"/>
      <c r="L316" s="1871"/>
      <c r="M316" s="1996"/>
      <c r="N316" s="1997"/>
      <c r="O316" s="328"/>
      <c r="P316" s="1884"/>
      <c r="Q316" s="1884"/>
      <c r="R316" s="1884"/>
      <c r="S316" s="1884"/>
      <c r="T316" s="1884"/>
      <c r="U316" s="4"/>
      <c r="V316" s="183"/>
      <c r="W316" s="1817"/>
      <c r="X316" s="897" t="s">
        <v>58</v>
      </c>
      <c r="Y316" s="897" t="s">
        <v>100</v>
      </c>
      <c r="Z316" s="313" t="s">
        <v>103</v>
      </c>
      <c r="AA316" s="313" t="s">
        <v>17</v>
      </c>
      <c r="AB316" s="313" t="s">
        <v>124</v>
      </c>
      <c r="AC316" s="313" t="s">
        <v>140</v>
      </c>
      <c r="AD316" s="1822"/>
      <c r="AE316" s="1815"/>
      <c r="AF316" s="1820"/>
      <c r="AG316" s="1815"/>
      <c r="AH316" s="1818"/>
      <c r="AI316" s="1816"/>
      <c r="AJ316" s="1804"/>
      <c r="AK316" s="1800"/>
      <c r="AL316" s="1801"/>
      <c r="AM316" s="1801"/>
      <c r="AN316" s="102"/>
      <c r="AO316" s="102"/>
      <c r="AP316" s="102"/>
      <c r="AQ316" s="102"/>
      <c r="AR316" s="102"/>
      <c r="AS316" s="102"/>
      <c r="AT316" s="102"/>
      <c r="AU316" s="102"/>
      <c r="AV316" s="102"/>
      <c r="AW316" s="102"/>
      <c r="AX316" s="102"/>
      <c r="AY316" s="102"/>
      <c r="AZ316" s="102"/>
      <c r="BA316" s="102"/>
      <c r="BB316" s="102"/>
      <c r="BC316" s="102"/>
      <c r="BD316" s="102"/>
      <c r="BE316" s="102"/>
      <c r="BF316" s="102"/>
      <c r="BG316" s="102"/>
      <c r="BH316" s="102"/>
      <c r="BI316" s="102"/>
      <c r="BJ316" s="102"/>
      <c r="BK316" s="102"/>
      <c r="BL316" s="102"/>
      <c r="BM316" s="102"/>
      <c r="BN316" s="102"/>
      <c r="BO316" s="102"/>
      <c r="BP316" s="102"/>
      <c r="BQ316" s="102"/>
      <c r="BR316" s="102"/>
      <c r="BS316" s="102"/>
      <c r="BT316" s="102"/>
      <c r="BU316" s="102"/>
      <c r="BV316" s="102"/>
      <c r="BW316" s="102"/>
      <c r="BX316" s="102"/>
      <c r="BY316" s="102"/>
      <c r="BZ316" s="102"/>
      <c r="CA316" s="102"/>
      <c r="CB316" s="102"/>
      <c r="CC316" s="102"/>
      <c r="CD316" s="102"/>
      <c r="CE316" s="102"/>
      <c r="CF316" s="102"/>
      <c r="CG316" s="102"/>
      <c r="CH316" s="102"/>
      <c r="CI316" s="102"/>
      <c r="CJ316" s="102"/>
      <c r="CK316" s="102"/>
      <c r="CL316" s="102"/>
      <c r="CM316" s="102"/>
      <c r="CN316" s="102"/>
      <c r="CO316" s="102"/>
      <c r="CP316" s="102"/>
      <c r="CQ316" s="102"/>
      <c r="CR316" s="102"/>
      <c r="CS316" s="102"/>
      <c r="CT316" s="102"/>
      <c r="CU316" s="102"/>
      <c r="CV316" s="102"/>
      <c r="CW316" s="102"/>
      <c r="CX316" s="102"/>
      <c r="CY316" s="102"/>
      <c r="CZ316" s="102"/>
      <c r="DA316" s="102"/>
      <c r="DB316" s="102"/>
      <c r="DC316" s="102"/>
      <c r="DD316" s="102"/>
      <c r="DE316" s="102"/>
      <c r="DF316" s="102"/>
      <c r="DG316" s="102"/>
      <c r="DH316" s="102"/>
      <c r="DI316" s="102"/>
      <c r="DJ316" s="102"/>
      <c r="DK316" s="102"/>
      <c r="DL316" s="102"/>
      <c r="DM316" s="102"/>
      <c r="DN316" s="102"/>
      <c r="DO316" s="102"/>
      <c r="DP316" s="102"/>
      <c r="DQ316" s="102"/>
      <c r="DR316" s="102"/>
      <c r="DS316" s="102"/>
      <c r="DT316" s="102"/>
      <c r="DU316" s="102"/>
      <c r="DV316" s="102"/>
      <c r="DW316" s="102"/>
      <c r="DX316" s="102"/>
      <c r="DY316" s="102"/>
      <c r="DZ316" s="102"/>
      <c r="EA316" s="102"/>
      <c r="EB316" s="102"/>
      <c r="EC316" s="102"/>
      <c r="ED316" s="102"/>
      <c r="EE316" s="102"/>
      <c r="EF316" s="102"/>
      <c r="EG316" s="102"/>
      <c r="EH316" s="102"/>
      <c r="EI316" s="102"/>
      <c r="EJ316" s="102"/>
      <c r="EK316" s="102"/>
      <c r="EL316" s="102"/>
      <c r="EM316" s="102"/>
      <c r="EN316" s="102"/>
      <c r="EO316" s="102"/>
      <c r="EP316" s="102"/>
      <c r="EQ316" s="102"/>
      <c r="ER316" s="102"/>
      <c r="ES316" s="102"/>
      <c r="ET316" s="102"/>
      <c r="EU316" s="102"/>
      <c r="EV316" s="102"/>
      <c r="EW316" s="102"/>
      <c r="EX316" s="102"/>
      <c r="EY316" s="102"/>
      <c r="EZ316" s="102"/>
      <c r="FA316" s="102"/>
      <c r="FB316" s="102"/>
      <c r="FC316" s="102"/>
      <c r="FD316" s="102"/>
      <c r="FE316" s="102"/>
      <c r="FF316" s="102"/>
      <c r="FG316" s="102"/>
      <c r="FH316" s="102"/>
      <c r="FI316" s="102"/>
      <c r="FJ316" s="102"/>
      <c r="FK316" s="102"/>
      <c r="FL316" s="102"/>
      <c r="FM316" s="102"/>
      <c r="FN316" s="102"/>
      <c r="FO316" s="102"/>
      <c r="FP316" s="102"/>
      <c r="FQ316" s="102"/>
      <c r="FR316" s="102"/>
      <c r="FS316" s="102"/>
      <c r="FT316" s="102"/>
      <c r="FU316" s="102"/>
      <c r="FV316" s="102"/>
      <c r="FW316" s="102"/>
      <c r="FX316" s="102"/>
      <c r="FY316" s="102"/>
      <c r="FZ316" s="102"/>
      <c r="GA316" s="102"/>
      <c r="GB316" s="102"/>
      <c r="GC316" s="102"/>
      <c r="GD316" s="102"/>
      <c r="GE316" s="102"/>
      <c r="GF316" s="102"/>
      <c r="GG316" s="102"/>
      <c r="GH316" s="102"/>
      <c r="GI316" s="102"/>
      <c r="GJ316" s="102"/>
      <c r="GK316" s="102"/>
      <c r="GL316" s="102"/>
      <c r="GM316" s="102"/>
      <c r="GN316" s="102"/>
      <c r="GO316" s="102"/>
      <c r="GP316" s="102"/>
      <c r="GQ316" s="102"/>
      <c r="GR316" s="102"/>
      <c r="GS316" s="102"/>
      <c r="GT316" s="102"/>
      <c r="GU316" s="102"/>
      <c r="GV316" s="102"/>
      <c r="GW316" s="102"/>
      <c r="GX316" s="102"/>
      <c r="GY316" s="102"/>
      <c r="GZ316" s="102"/>
      <c r="HA316" s="102"/>
      <c r="HB316" s="102"/>
      <c r="HC316" s="102"/>
      <c r="HD316" s="102"/>
      <c r="HE316" s="102"/>
      <c r="HF316" s="102"/>
      <c r="HG316" s="102"/>
      <c r="HH316" s="102"/>
      <c r="HI316" s="102"/>
      <c r="HJ316" s="102"/>
      <c r="HK316" s="102"/>
      <c r="HL316" s="102"/>
      <c r="HM316" s="102"/>
      <c r="HN316" s="102"/>
      <c r="HO316" s="102"/>
      <c r="HP316" s="102"/>
      <c r="HQ316" s="102"/>
      <c r="HR316" s="102"/>
      <c r="HS316" s="102"/>
      <c r="HT316" s="102"/>
      <c r="HU316" s="102"/>
      <c r="HV316" s="102"/>
      <c r="HW316" s="102"/>
      <c r="HX316" s="102"/>
      <c r="HY316" s="102"/>
      <c r="HZ316" s="102"/>
      <c r="IA316" s="102"/>
      <c r="IB316" s="102"/>
      <c r="IC316" s="102"/>
      <c r="ID316" s="102"/>
      <c r="IE316" s="102"/>
      <c r="IF316" s="102"/>
      <c r="IG316" s="102"/>
      <c r="IH316" s="102"/>
      <c r="II316" s="102"/>
      <c r="IJ316" s="102"/>
      <c r="IK316" s="102"/>
      <c r="IL316" s="102"/>
      <c r="IM316" s="102"/>
      <c r="IN316" s="102"/>
      <c r="IO316" s="102"/>
      <c r="IP316" s="102"/>
      <c r="IQ316" s="102"/>
      <c r="IR316" s="102"/>
      <c r="IS316" s="102"/>
      <c r="IT316" s="102"/>
      <c r="IU316" s="102"/>
      <c r="IV316" s="102"/>
      <c r="IW316" s="102"/>
    </row>
    <row r="317" spans="1:258" s="103" customFormat="1" ht="17.25" hidden="1" customHeight="1">
      <c r="A317" s="1034" t="s">
        <v>191</v>
      </c>
      <c r="B317" s="1035" t="e">
        <f>#REF!</f>
        <v>#REF!</v>
      </c>
      <c r="C317" s="1035" t="e">
        <f>#REF!</f>
        <v>#REF!</v>
      </c>
      <c r="D317" s="1035" t="e">
        <f>#REF!</f>
        <v>#REF!</v>
      </c>
      <c r="E317" s="1035" t="e">
        <f>#REF!</f>
        <v>#REF!</v>
      </c>
      <c r="F317" s="296" t="e">
        <f>#REF!+#REF!+#REF!</f>
        <v>#REF!</v>
      </c>
      <c r="G317" s="296" t="e">
        <f>+F317*U10/1000000000</f>
        <v>#REF!</v>
      </c>
      <c r="H317" s="1036" t="e">
        <f>#REF!+#REF!+#REF!+#REF!</f>
        <v>#REF!</v>
      </c>
      <c r="I317" s="1036" t="e">
        <f>H317*22300/1000000000</f>
        <v>#REF!</v>
      </c>
      <c r="J317" s="212" t="e">
        <f t="shared" ref="J317:J326" si="8">F317+H317</f>
        <v>#REF!</v>
      </c>
      <c r="K317" s="296"/>
      <c r="L317" s="1037" t="e">
        <f t="shared" ref="L317:L326" si="9">+K317+I317+G317</f>
        <v>#REF!</v>
      </c>
      <c r="M317" s="1998"/>
      <c r="N317" s="1999"/>
      <c r="P317" s="1650"/>
      <c r="Q317" s="1650"/>
      <c r="R317" s="1650"/>
      <c r="S317" s="1650"/>
      <c r="T317" s="1650"/>
      <c r="U317" s="4"/>
      <c r="V317" s="182"/>
      <c r="W317" s="769" t="s">
        <v>66</v>
      </c>
      <c r="X317" s="1038">
        <v>2000</v>
      </c>
      <c r="Y317" s="1038">
        <v>500</v>
      </c>
      <c r="Z317" s="1038">
        <v>500</v>
      </c>
      <c r="AA317" s="1038">
        <v>0</v>
      </c>
      <c r="AB317" s="1038"/>
      <c r="AC317" s="1038"/>
      <c r="AD317" s="1039">
        <v>12579000</v>
      </c>
      <c r="AE317" s="1040">
        <v>262.02057000000002</v>
      </c>
      <c r="AF317" s="1041">
        <v>0</v>
      </c>
      <c r="AG317" s="1042">
        <v>0</v>
      </c>
      <c r="AH317" s="361"/>
      <c r="AI317" s="1043">
        <v>0</v>
      </c>
      <c r="AJ317" s="1044">
        <v>262.02057000000002</v>
      </c>
      <c r="AK317" s="1795" t="s">
        <v>143</v>
      </c>
      <c r="AL317" s="1795"/>
      <c r="AM317" s="1795"/>
      <c r="AN317" s="102"/>
      <c r="AO317" s="102"/>
      <c r="AP317" s="102"/>
      <c r="AQ317" s="102"/>
      <c r="AR317" s="102"/>
      <c r="AS317" s="102"/>
      <c r="AT317" s="102"/>
      <c r="AU317" s="102"/>
      <c r="AV317" s="102"/>
      <c r="AW317" s="102"/>
      <c r="AX317" s="102"/>
      <c r="AY317" s="102"/>
      <c r="AZ317" s="102"/>
      <c r="BA317" s="102"/>
      <c r="BB317" s="102"/>
      <c r="BC317" s="102"/>
      <c r="BD317" s="102"/>
      <c r="BE317" s="102"/>
      <c r="BF317" s="102"/>
      <c r="BG317" s="102"/>
      <c r="BH317" s="102"/>
      <c r="BI317" s="102"/>
      <c r="BJ317" s="102"/>
      <c r="BK317" s="102"/>
      <c r="BL317" s="102"/>
      <c r="BM317" s="102"/>
      <c r="BN317" s="102"/>
      <c r="BO317" s="102"/>
      <c r="BP317" s="102"/>
      <c r="BQ317" s="102"/>
      <c r="BR317" s="102"/>
      <c r="BS317" s="102"/>
      <c r="BT317" s="102"/>
      <c r="BU317" s="102"/>
      <c r="BV317" s="102"/>
      <c r="BW317" s="102"/>
      <c r="BX317" s="102"/>
      <c r="BY317" s="102"/>
      <c r="BZ317" s="102"/>
      <c r="CA317" s="102"/>
      <c r="CB317" s="102"/>
      <c r="CC317" s="102"/>
      <c r="CD317" s="102"/>
      <c r="CE317" s="102"/>
      <c r="CF317" s="102"/>
      <c r="CG317" s="102"/>
      <c r="CH317" s="102"/>
      <c r="CI317" s="102"/>
      <c r="CJ317" s="102"/>
      <c r="CK317" s="102"/>
      <c r="CL317" s="102"/>
      <c r="CM317" s="102"/>
      <c r="CN317" s="102"/>
      <c r="CO317" s="102"/>
      <c r="CP317" s="102"/>
      <c r="CQ317" s="102"/>
      <c r="CR317" s="102"/>
      <c r="CS317" s="102"/>
      <c r="CT317" s="102"/>
      <c r="CU317" s="102"/>
      <c r="CV317" s="102"/>
      <c r="CW317" s="102"/>
      <c r="CX317" s="102"/>
      <c r="CY317" s="102"/>
      <c r="CZ317" s="102"/>
      <c r="DA317" s="102"/>
      <c r="DB317" s="102"/>
      <c r="DC317" s="102"/>
      <c r="DD317" s="102"/>
      <c r="DE317" s="102"/>
      <c r="DF317" s="102"/>
      <c r="DG317" s="102"/>
      <c r="DH317" s="102"/>
      <c r="DI317" s="102"/>
      <c r="DJ317" s="102"/>
      <c r="DK317" s="102"/>
      <c r="DL317" s="102"/>
      <c r="DM317" s="102"/>
      <c r="DN317" s="102"/>
      <c r="DO317" s="102"/>
      <c r="DP317" s="102"/>
      <c r="DQ317" s="102"/>
      <c r="DR317" s="102"/>
      <c r="DS317" s="102"/>
      <c r="DT317" s="102"/>
      <c r="DU317" s="102"/>
      <c r="DV317" s="102"/>
      <c r="DW317" s="102"/>
      <c r="DX317" s="102"/>
      <c r="DY317" s="102"/>
      <c r="DZ317" s="102"/>
      <c r="EA317" s="102"/>
      <c r="EB317" s="102"/>
      <c r="EC317" s="102"/>
      <c r="ED317" s="102"/>
      <c r="EE317" s="102"/>
      <c r="EF317" s="102"/>
      <c r="EG317" s="102"/>
      <c r="EH317" s="102"/>
      <c r="EI317" s="102"/>
      <c r="EJ317" s="102"/>
      <c r="EK317" s="102"/>
      <c r="EL317" s="102"/>
      <c r="EM317" s="102"/>
      <c r="EN317" s="102"/>
      <c r="EO317" s="102"/>
      <c r="EP317" s="102"/>
      <c r="EQ317" s="102"/>
      <c r="ER317" s="102"/>
      <c r="ES317" s="102"/>
      <c r="ET317" s="102"/>
      <c r="EU317" s="102"/>
      <c r="EV317" s="102"/>
      <c r="EW317" s="102"/>
      <c r="EX317" s="102"/>
      <c r="EY317" s="102"/>
      <c r="EZ317" s="102"/>
      <c r="FA317" s="102"/>
      <c r="FB317" s="102"/>
      <c r="FC317" s="102"/>
      <c r="FD317" s="102"/>
      <c r="FE317" s="102"/>
      <c r="FF317" s="102"/>
      <c r="FG317" s="102"/>
      <c r="FH317" s="102"/>
      <c r="FI317" s="102"/>
      <c r="FJ317" s="102"/>
      <c r="FK317" s="102"/>
      <c r="FL317" s="102"/>
      <c r="FM317" s="102"/>
      <c r="FN317" s="102"/>
      <c r="FO317" s="102"/>
      <c r="FP317" s="102"/>
      <c r="FQ317" s="102"/>
      <c r="FR317" s="102"/>
      <c r="FS317" s="102"/>
      <c r="FT317" s="102"/>
      <c r="FU317" s="102"/>
      <c r="FV317" s="102"/>
      <c r="FW317" s="102"/>
      <c r="FX317" s="102"/>
      <c r="FY317" s="102"/>
      <c r="FZ317" s="102"/>
      <c r="GA317" s="102"/>
      <c r="GB317" s="102"/>
      <c r="GC317" s="102"/>
      <c r="GD317" s="102"/>
      <c r="GE317" s="102"/>
      <c r="GF317" s="102"/>
      <c r="GG317" s="102"/>
      <c r="GH317" s="102"/>
      <c r="GI317" s="102"/>
      <c r="GJ317" s="102"/>
      <c r="GK317" s="102"/>
      <c r="GL317" s="102"/>
      <c r="GM317" s="102"/>
      <c r="GN317" s="102"/>
      <c r="GO317" s="102"/>
      <c r="GP317" s="102"/>
      <c r="GQ317" s="102"/>
      <c r="GR317" s="102"/>
      <c r="GS317" s="102"/>
      <c r="GT317" s="102"/>
      <c r="GU317" s="102"/>
      <c r="GV317" s="102"/>
      <c r="GW317" s="102"/>
      <c r="GX317" s="102"/>
      <c r="GY317" s="102"/>
      <c r="GZ317" s="102"/>
      <c r="HA317" s="102"/>
      <c r="HB317" s="102"/>
      <c r="HC317" s="102"/>
      <c r="HD317" s="102"/>
      <c r="HE317" s="102"/>
      <c r="HF317" s="102"/>
      <c r="HG317" s="102"/>
      <c r="HH317" s="102"/>
      <c r="HI317" s="102"/>
      <c r="HJ317" s="102"/>
      <c r="HK317" s="102"/>
      <c r="HL317" s="102"/>
      <c r="HM317" s="102"/>
      <c r="HN317" s="102"/>
      <c r="HO317" s="102"/>
      <c r="HP317" s="102"/>
      <c r="HQ317" s="102"/>
      <c r="HR317" s="102"/>
      <c r="HS317" s="102"/>
      <c r="HT317" s="102"/>
      <c r="HU317" s="102"/>
      <c r="HV317" s="102"/>
      <c r="HW317" s="102"/>
      <c r="HX317" s="102"/>
      <c r="HY317" s="102"/>
      <c r="HZ317" s="102"/>
      <c r="IA317" s="102"/>
      <c r="IB317" s="102"/>
      <c r="IC317" s="102"/>
      <c r="ID317" s="102"/>
      <c r="IE317" s="102"/>
      <c r="IF317" s="102"/>
      <c r="IG317" s="102"/>
      <c r="IH317" s="102"/>
      <c r="II317" s="102"/>
      <c r="IJ317" s="102"/>
      <c r="IK317" s="102"/>
      <c r="IL317" s="102"/>
      <c r="IM317" s="102"/>
      <c r="IN317" s="102"/>
      <c r="IO317" s="102"/>
      <c r="IP317" s="102"/>
      <c r="IQ317" s="102"/>
      <c r="IR317" s="102"/>
      <c r="IS317" s="102"/>
      <c r="IT317" s="102"/>
      <c r="IU317" s="102"/>
      <c r="IV317" s="102"/>
      <c r="IW317" s="102"/>
    </row>
    <row r="318" spans="1:258" s="103" customFormat="1" ht="17.25" hidden="1" customHeight="1">
      <c r="A318" s="1045" t="s">
        <v>325</v>
      </c>
      <c r="B318" s="1046"/>
      <c r="C318" s="1046"/>
      <c r="D318" s="1046"/>
      <c r="E318" s="1046" t="e">
        <f>#REF!</f>
        <v>#REF!</v>
      </c>
      <c r="F318" s="1047" t="e">
        <f>#REF!</f>
        <v>#REF!</v>
      </c>
      <c r="G318" s="611" t="e">
        <f>F318*$U$10/1000000000</f>
        <v>#REF!</v>
      </c>
      <c r="H318" s="1036">
        <v>0</v>
      </c>
      <c r="I318" s="1048"/>
      <c r="J318" s="1036" t="e">
        <f>F318+H318</f>
        <v>#REF!</v>
      </c>
      <c r="K318" s="1036" t="e">
        <f>#REF!</f>
        <v>#REF!</v>
      </c>
      <c r="L318" s="1036" t="e">
        <f>+K318+I318+G318</f>
        <v>#REF!</v>
      </c>
      <c r="M318" s="1049"/>
      <c r="N318" s="1050"/>
      <c r="P318" s="1051"/>
      <c r="Q318" s="1051"/>
      <c r="R318" s="1051"/>
      <c r="S318" s="1051"/>
      <c r="T318" s="1051"/>
      <c r="U318" s="4"/>
      <c r="V318" s="182"/>
      <c r="W318" s="1052"/>
      <c r="X318" s="1053"/>
      <c r="Y318" s="1053"/>
      <c r="Z318" s="1053"/>
      <c r="AA318" s="1053"/>
      <c r="AB318" s="1053"/>
      <c r="AC318" s="1053"/>
      <c r="AD318" s="1054"/>
      <c r="AE318" s="106"/>
      <c r="AF318" s="1055"/>
      <c r="AG318" s="107"/>
      <c r="AH318" s="1056"/>
      <c r="AI318" s="1057"/>
      <c r="AJ318" s="125"/>
      <c r="AK318" s="99"/>
      <c r="AL318" s="99"/>
      <c r="AM318" s="99"/>
      <c r="AN318" s="102"/>
      <c r="AO318" s="102"/>
      <c r="AP318" s="102"/>
      <c r="AQ318" s="102"/>
      <c r="AR318" s="102"/>
      <c r="AS318" s="102"/>
      <c r="AT318" s="102"/>
      <c r="AU318" s="102"/>
      <c r="AV318" s="102"/>
      <c r="AW318" s="102"/>
      <c r="AX318" s="102"/>
      <c r="AY318" s="102"/>
      <c r="AZ318" s="102"/>
      <c r="BA318" s="102"/>
      <c r="BB318" s="102"/>
      <c r="BC318" s="102"/>
      <c r="BD318" s="102"/>
      <c r="BE318" s="102"/>
      <c r="BF318" s="102"/>
      <c r="BG318" s="102"/>
      <c r="BH318" s="102"/>
      <c r="BI318" s="102"/>
      <c r="BJ318" s="102"/>
      <c r="BK318" s="102"/>
      <c r="BL318" s="102"/>
      <c r="BM318" s="102"/>
      <c r="BN318" s="102"/>
      <c r="BO318" s="102"/>
      <c r="BP318" s="102"/>
      <c r="BQ318" s="102"/>
      <c r="BR318" s="102"/>
      <c r="BS318" s="102"/>
      <c r="BT318" s="102"/>
      <c r="BU318" s="102"/>
      <c r="BV318" s="102"/>
      <c r="BW318" s="102"/>
      <c r="BX318" s="102"/>
      <c r="BY318" s="102"/>
      <c r="BZ318" s="102"/>
      <c r="CA318" s="102"/>
      <c r="CB318" s="102"/>
      <c r="CC318" s="102"/>
      <c r="CD318" s="102"/>
      <c r="CE318" s="102"/>
      <c r="CF318" s="102"/>
      <c r="CG318" s="102"/>
      <c r="CH318" s="102"/>
      <c r="CI318" s="102"/>
      <c r="CJ318" s="102"/>
      <c r="CK318" s="102"/>
      <c r="CL318" s="102"/>
      <c r="CM318" s="102"/>
      <c r="CN318" s="102"/>
      <c r="CO318" s="102"/>
      <c r="CP318" s="102"/>
      <c r="CQ318" s="102"/>
      <c r="CR318" s="102"/>
      <c r="CS318" s="102"/>
      <c r="CT318" s="102"/>
      <c r="CU318" s="102"/>
      <c r="CV318" s="102"/>
      <c r="CW318" s="102"/>
      <c r="CX318" s="102"/>
      <c r="CY318" s="102"/>
      <c r="CZ318" s="102"/>
      <c r="DA318" s="102"/>
      <c r="DB318" s="102"/>
      <c r="DC318" s="102"/>
      <c r="DD318" s="102"/>
      <c r="DE318" s="102"/>
      <c r="DF318" s="102"/>
      <c r="DG318" s="102"/>
      <c r="DH318" s="102"/>
      <c r="DI318" s="102"/>
      <c r="DJ318" s="102"/>
      <c r="DK318" s="102"/>
      <c r="DL318" s="102"/>
      <c r="DM318" s="102"/>
      <c r="DN318" s="102"/>
      <c r="DO318" s="102"/>
      <c r="DP318" s="102"/>
      <c r="DQ318" s="102"/>
      <c r="DR318" s="102"/>
      <c r="DS318" s="102"/>
      <c r="DT318" s="102"/>
      <c r="DU318" s="102"/>
      <c r="DV318" s="102"/>
      <c r="DW318" s="102"/>
      <c r="DX318" s="102"/>
      <c r="DY318" s="102"/>
      <c r="DZ318" s="102"/>
      <c r="EA318" s="102"/>
      <c r="EB318" s="102"/>
      <c r="EC318" s="102"/>
      <c r="ED318" s="102"/>
      <c r="EE318" s="102"/>
      <c r="EF318" s="102"/>
      <c r="EG318" s="102"/>
      <c r="EH318" s="102"/>
      <c r="EI318" s="102"/>
      <c r="EJ318" s="102"/>
      <c r="EK318" s="102"/>
      <c r="EL318" s="102"/>
      <c r="EM318" s="102"/>
      <c r="EN318" s="102"/>
      <c r="EO318" s="102"/>
      <c r="EP318" s="102"/>
      <c r="EQ318" s="102"/>
      <c r="ER318" s="102"/>
      <c r="ES318" s="102"/>
      <c r="ET318" s="102"/>
      <c r="EU318" s="102"/>
      <c r="EV318" s="102"/>
      <c r="EW318" s="102"/>
      <c r="EX318" s="102"/>
      <c r="EY318" s="102"/>
      <c r="EZ318" s="102"/>
      <c r="FA318" s="102"/>
      <c r="FB318" s="102"/>
      <c r="FC318" s="102"/>
      <c r="FD318" s="102"/>
      <c r="FE318" s="102"/>
      <c r="FF318" s="102"/>
      <c r="FG318" s="102"/>
      <c r="FH318" s="102"/>
      <c r="FI318" s="102"/>
      <c r="FJ318" s="102"/>
      <c r="FK318" s="102"/>
      <c r="FL318" s="102"/>
      <c r="FM318" s="102"/>
      <c r="FN318" s="102"/>
      <c r="FO318" s="102"/>
      <c r="FP318" s="102"/>
      <c r="FQ318" s="102"/>
      <c r="FR318" s="102"/>
      <c r="FS318" s="102"/>
      <c r="FT318" s="102"/>
      <c r="FU318" s="102"/>
      <c r="FV318" s="102"/>
      <c r="FW318" s="102"/>
      <c r="FX318" s="102"/>
      <c r="FY318" s="102"/>
      <c r="FZ318" s="102"/>
      <c r="GA318" s="102"/>
      <c r="GB318" s="102"/>
      <c r="GC318" s="102"/>
      <c r="GD318" s="102"/>
      <c r="GE318" s="102"/>
      <c r="GF318" s="102"/>
      <c r="GG318" s="102"/>
      <c r="GH318" s="102"/>
      <c r="GI318" s="102"/>
      <c r="GJ318" s="102"/>
      <c r="GK318" s="102"/>
      <c r="GL318" s="102"/>
      <c r="GM318" s="102"/>
      <c r="GN318" s="102"/>
      <c r="GO318" s="102"/>
      <c r="GP318" s="102"/>
      <c r="GQ318" s="102"/>
      <c r="GR318" s="102"/>
      <c r="GS318" s="102"/>
      <c r="GT318" s="102"/>
      <c r="GU318" s="102"/>
      <c r="GV318" s="102"/>
      <c r="GW318" s="102"/>
      <c r="GX318" s="102"/>
      <c r="GY318" s="102"/>
      <c r="GZ318" s="102"/>
      <c r="HA318" s="102"/>
      <c r="HB318" s="102"/>
      <c r="HC318" s="102"/>
      <c r="HD318" s="102"/>
      <c r="HE318" s="102"/>
      <c r="HF318" s="102"/>
      <c r="HG318" s="102"/>
      <c r="HH318" s="102"/>
      <c r="HI318" s="102"/>
      <c r="HJ318" s="102"/>
      <c r="HK318" s="102"/>
      <c r="HL318" s="102"/>
      <c r="HM318" s="102"/>
      <c r="HN318" s="102"/>
      <c r="HO318" s="102"/>
      <c r="HP318" s="102"/>
      <c r="HQ318" s="102"/>
      <c r="HR318" s="102"/>
      <c r="HS318" s="102"/>
      <c r="HT318" s="102"/>
      <c r="HU318" s="102"/>
      <c r="HV318" s="102"/>
      <c r="HW318" s="102"/>
      <c r="HX318" s="102"/>
      <c r="HY318" s="102"/>
      <c r="HZ318" s="102"/>
      <c r="IA318" s="102"/>
      <c r="IB318" s="102"/>
      <c r="IC318" s="102"/>
      <c r="ID318" s="102"/>
      <c r="IE318" s="102"/>
      <c r="IF318" s="102"/>
      <c r="IG318" s="102"/>
      <c r="IH318" s="102"/>
      <c r="II318" s="102"/>
      <c r="IJ318" s="102"/>
      <c r="IK318" s="102"/>
      <c r="IL318" s="102"/>
      <c r="IM318" s="102"/>
      <c r="IN318" s="102"/>
      <c r="IO318" s="102"/>
      <c r="IP318" s="102"/>
      <c r="IQ318" s="102"/>
      <c r="IR318" s="102"/>
      <c r="IS318" s="102"/>
      <c r="IT318" s="102"/>
      <c r="IU318" s="102"/>
      <c r="IV318" s="102"/>
      <c r="IW318" s="102"/>
    </row>
    <row r="319" spans="1:258" s="742" customFormat="1" ht="15.75" hidden="1" customHeight="1">
      <c r="A319" s="409" t="s">
        <v>72</v>
      </c>
      <c r="B319" s="409"/>
      <c r="C319" s="409"/>
      <c r="D319" s="409"/>
      <c r="E319" s="409">
        <v>0</v>
      </c>
      <c r="F319" s="1036"/>
      <c r="G319" s="611">
        <f>F319*$U$10/1000000000</f>
        <v>0</v>
      </c>
      <c r="H319" s="1036">
        <v>0</v>
      </c>
      <c r="I319" s="1048"/>
      <c r="J319" s="1036">
        <f t="shared" si="8"/>
        <v>0</v>
      </c>
      <c r="K319" s="1058" t="e">
        <f>#REF!</f>
        <v>#REF!</v>
      </c>
      <c r="L319" s="1058" t="e">
        <f t="shared" si="9"/>
        <v>#REF!</v>
      </c>
      <c r="M319" s="1648"/>
      <c r="N319" s="1649"/>
      <c r="P319" s="1650"/>
      <c r="Q319" s="1650"/>
      <c r="R319" s="1650"/>
      <c r="S319" s="1650"/>
      <c r="T319" s="1650"/>
      <c r="W319" s="742" t="s">
        <v>72</v>
      </c>
      <c r="X319" s="742">
        <v>0</v>
      </c>
      <c r="Y319" s="742">
        <v>0</v>
      </c>
      <c r="Z319" s="742">
        <v>0</v>
      </c>
      <c r="AA319" s="742">
        <v>0</v>
      </c>
      <c r="AD319" s="742">
        <v>0</v>
      </c>
      <c r="AE319" s="742">
        <v>0</v>
      </c>
      <c r="AF319" s="742">
        <v>1000000</v>
      </c>
      <c r="AG319" s="742">
        <v>20.83</v>
      </c>
      <c r="AH319" s="742" t="s">
        <v>18</v>
      </c>
      <c r="AI319" s="742">
        <v>10</v>
      </c>
      <c r="AJ319" s="742">
        <v>30.83</v>
      </c>
      <c r="AK319" s="1793"/>
      <c r="AL319" s="1793"/>
      <c r="AM319" s="1793"/>
    </row>
    <row r="320" spans="1:258" s="103" customFormat="1" ht="17.25" hidden="1" customHeight="1">
      <c r="A320" s="410" t="s">
        <v>87</v>
      </c>
      <c r="B320" s="1036"/>
      <c r="C320" s="1036"/>
      <c r="D320" s="1036" t="e">
        <f>#REF!</f>
        <v>#REF!</v>
      </c>
      <c r="E320" s="1036">
        <v>0</v>
      </c>
      <c r="F320" s="1059"/>
      <c r="G320" s="611">
        <f>F320*$U$10/1000000000</f>
        <v>0</v>
      </c>
      <c r="H320" s="1059"/>
      <c r="I320" s="408"/>
      <c r="J320" s="1060">
        <f t="shared" si="8"/>
        <v>0</v>
      </c>
      <c r="K320" s="1036" t="e">
        <f>#REF!</f>
        <v>#REF!</v>
      </c>
      <c r="L320" s="1036" t="e">
        <f t="shared" si="9"/>
        <v>#REF!</v>
      </c>
      <c r="M320" s="1646"/>
      <c r="N320" s="1647"/>
      <c r="P320" s="1650"/>
      <c r="Q320" s="1650"/>
      <c r="R320" s="1650"/>
      <c r="S320" s="1650"/>
      <c r="T320" s="1650"/>
      <c r="U320" s="4"/>
      <c r="V320" s="182"/>
      <c r="W320" s="150" t="s">
        <v>87</v>
      </c>
      <c r="X320" s="1061">
        <v>0</v>
      </c>
      <c r="Y320" s="1061">
        <v>0</v>
      </c>
      <c r="Z320" s="1061">
        <v>200</v>
      </c>
      <c r="AA320" s="1061">
        <v>0</v>
      </c>
      <c r="AB320" s="1061"/>
      <c r="AC320" s="1061"/>
      <c r="AD320" s="1062">
        <v>1800000</v>
      </c>
      <c r="AE320" s="1063">
        <v>37.494</v>
      </c>
      <c r="AF320" s="1064">
        <v>700000</v>
      </c>
      <c r="AG320" s="1065">
        <v>14.581</v>
      </c>
      <c r="AH320" s="96"/>
      <c r="AI320" s="1066">
        <v>10</v>
      </c>
      <c r="AJ320" s="1067">
        <v>62.075000000000003</v>
      </c>
      <c r="AK320" s="1811"/>
      <c r="AL320" s="1811"/>
      <c r="AM320" s="1811"/>
      <c r="AN320" s="1068"/>
      <c r="AO320" s="1068"/>
      <c r="AP320" s="1068"/>
      <c r="AQ320" s="1068"/>
      <c r="AR320" s="1068"/>
      <c r="AS320" s="1068"/>
      <c r="AT320" s="1068"/>
      <c r="AU320" s="1068"/>
      <c r="AV320" s="1068"/>
      <c r="AW320" s="1068"/>
      <c r="AX320" s="1068"/>
      <c r="AY320" s="1791"/>
      <c r="AZ320" s="1791"/>
      <c r="BA320" s="1791"/>
      <c r="BB320" s="1791"/>
      <c r="BC320" s="1791"/>
      <c r="BD320" s="1791"/>
      <c r="BE320" s="1791"/>
      <c r="BF320" s="1791"/>
      <c r="BG320" s="1791"/>
      <c r="BH320" s="1791"/>
      <c r="BI320" s="1791"/>
      <c r="BJ320" s="1791"/>
      <c r="BK320" s="1791"/>
      <c r="BL320" s="1791"/>
      <c r="BM320" s="1791"/>
      <c r="BN320" s="1791"/>
      <c r="BO320" s="1791"/>
      <c r="BP320" s="1791"/>
      <c r="BQ320" s="1791"/>
      <c r="BR320" s="1791"/>
      <c r="BS320" s="1791"/>
      <c r="BT320" s="1791"/>
      <c r="BU320" s="1791"/>
      <c r="BV320" s="1791"/>
      <c r="BW320" s="1791"/>
      <c r="BX320" s="1791"/>
      <c r="BY320" s="1791"/>
      <c r="BZ320" s="1791"/>
      <c r="CA320" s="1791"/>
      <c r="CB320" s="1791"/>
      <c r="CC320" s="1791"/>
      <c r="CD320" s="1791"/>
      <c r="CE320" s="1791"/>
      <c r="CF320" s="1791"/>
      <c r="CG320" s="1791"/>
      <c r="CH320" s="1791"/>
      <c r="CI320" s="1791"/>
      <c r="CJ320" s="1791"/>
      <c r="CK320" s="1791"/>
      <c r="CL320" s="1791"/>
      <c r="CM320" s="1791"/>
      <c r="CN320" s="1791"/>
      <c r="CO320" s="1791"/>
      <c r="CP320" s="1791"/>
      <c r="CQ320" s="1791"/>
      <c r="CR320" s="1791"/>
      <c r="CS320" s="1791"/>
      <c r="CT320" s="1791"/>
      <c r="CU320" s="1791"/>
      <c r="CV320" s="1791"/>
      <c r="CW320" s="1791"/>
      <c r="CX320" s="1791"/>
      <c r="CY320" s="1791"/>
      <c r="CZ320" s="1791"/>
      <c r="DA320" s="1791"/>
      <c r="DB320" s="1791"/>
      <c r="DC320" s="1791"/>
      <c r="DD320" s="1791"/>
      <c r="DE320" s="1791"/>
      <c r="DF320" s="1791"/>
      <c r="DG320" s="1791"/>
      <c r="DH320" s="1791"/>
      <c r="DI320" s="1791"/>
      <c r="DJ320" s="1791"/>
      <c r="DK320" s="1791"/>
      <c r="DL320" s="1791"/>
      <c r="DM320" s="1791"/>
      <c r="DN320" s="1791"/>
      <c r="DO320" s="1791"/>
      <c r="DP320" s="1791"/>
      <c r="DQ320" s="1791"/>
      <c r="DR320" s="1791"/>
      <c r="DS320" s="1791"/>
      <c r="DT320" s="1791"/>
      <c r="DU320" s="1791"/>
      <c r="DV320" s="1791"/>
      <c r="DW320" s="1791"/>
      <c r="DX320" s="1791"/>
      <c r="DY320" s="1791"/>
      <c r="DZ320" s="1791"/>
      <c r="EA320" s="1791"/>
      <c r="EB320" s="1791"/>
      <c r="EC320" s="1791"/>
      <c r="ED320" s="1791"/>
      <c r="EE320" s="1791"/>
      <c r="EF320" s="1791"/>
      <c r="EG320" s="1791"/>
      <c r="EH320" s="1791"/>
      <c r="EI320" s="1791"/>
      <c r="EJ320" s="1791"/>
      <c r="EK320" s="1791"/>
      <c r="EL320" s="1791"/>
      <c r="EM320" s="1791"/>
      <c r="EN320" s="1791"/>
      <c r="EO320" s="1791"/>
      <c r="EP320" s="1791"/>
      <c r="EQ320" s="1791"/>
      <c r="ER320" s="1791"/>
      <c r="ES320" s="1791"/>
      <c r="ET320" s="1791"/>
      <c r="EU320" s="1791"/>
      <c r="EV320" s="1791"/>
      <c r="EW320" s="1791"/>
      <c r="EX320" s="1791"/>
      <c r="EY320" s="1791"/>
      <c r="EZ320" s="1791"/>
      <c r="FA320" s="1791"/>
      <c r="FB320" s="1791"/>
      <c r="FC320" s="1791"/>
      <c r="FD320" s="1791"/>
      <c r="FE320" s="1791"/>
      <c r="FF320" s="1791"/>
      <c r="FG320" s="1791"/>
      <c r="FH320" s="1791"/>
      <c r="FI320" s="1791"/>
      <c r="FJ320" s="1791"/>
      <c r="FK320" s="1791"/>
      <c r="FL320" s="1791"/>
      <c r="FM320" s="1791"/>
      <c r="FN320" s="1791"/>
      <c r="FO320" s="1791"/>
      <c r="FP320" s="1791"/>
      <c r="FQ320" s="1791"/>
      <c r="FR320" s="1791"/>
      <c r="FS320" s="1791"/>
      <c r="FT320" s="1791"/>
      <c r="FU320" s="1791"/>
      <c r="FV320" s="1791"/>
      <c r="FW320" s="1791"/>
      <c r="FX320" s="1791"/>
      <c r="FY320" s="1791"/>
      <c r="FZ320" s="1791"/>
      <c r="GA320" s="1791"/>
      <c r="GB320" s="1791"/>
      <c r="GC320" s="1791"/>
      <c r="GD320" s="1791"/>
      <c r="GE320" s="1791"/>
      <c r="GF320" s="1791"/>
      <c r="GG320" s="1791"/>
      <c r="GH320" s="1791"/>
      <c r="GI320" s="1791"/>
      <c r="GJ320" s="1791"/>
      <c r="GK320" s="1791"/>
      <c r="GL320" s="1791"/>
      <c r="GM320" s="1791"/>
      <c r="GN320" s="1791"/>
      <c r="GO320" s="1791"/>
      <c r="GP320" s="1791"/>
      <c r="GQ320" s="1791"/>
      <c r="GR320" s="1791"/>
      <c r="GS320" s="1791"/>
      <c r="GT320" s="1791"/>
      <c r="GU320" s="1791"/>
      <c r="GV320" s="1791"/>
      <c r="GW320" s="1791"/>
      <c r="GX320" s="1791"/>
      <c r="GY320" s="1791"/>
      <c r="GZ320" s="1791"/>
      <c r="HA320" s="1791"/>
      <c r="HB320" s="1791"/>
      <c r="HC320" s="1791"/>
      <c r="HD320" s="1791"/>
      <c r="HE320" s="1791"/>
      <c r="HF320" s="1791"/>
      <c r="HG320" s="1791"/>
      <c r="HH320" s="1791"/>
      <c r="HI320" s="1791"/>
      <c r="HJ320" s="1791"/>
      <c r="HK320" s="1791"/>
      <c r="HL320" s="1791"/>
      <c r="HM320" s="1791"/>
      <c r="HN320" s="1791"/>
      <c r="HO320" s="1791"/>
      <c r="HP320" s="1791"/>
      <c r="HQ320" s="1791"/>
      <c r="HR320" s="1791"/>
      <c r="HS320" s="1791"/>
      <c r="HT320" s="1791"/>
      <c r="HU320" s="1791"/>
      <c r="HV320" s="1791"/>
      <c r="HW320" s="1791"/>
      <c r="HX320" s="1791"/>
      <c r="HY320" s="1791"/>
      <c r="HZ320" s="1791"/>
      <c r="IA320" s="1791"/>
      <c r="IB320" s="1791"/>
      <c r="IC320" s="1791"/>
      <c r="ID320" s="1791"/>
      <c r="IE320" s="1791"/>
      <c r="IF320" s="1791"/>
      <c r="IG320" s="1791"/>
      <c r="IH320" s="1791"/>
      <c r="II320" s="1791"/>
      <c r="IJ320" s="1791"/>
      <c r="IK320" s="1791"/>
      <c r="IL320" s="1791"/>
      <c r="IM320" s="1791"/>
      <c r="IN320" s="1791"/>
      <c r="IO320" s="1791"/>
      <c r="IP320" s="1791"/>
      <c r="IQ320" s="1791"/>
      <c r="IR320" s="1791"/>
      <c r="IS320" s="1791"/>
      <c r="IT320" s="1791"/>
      <c r="IU320" s="1791"/>
      <c r="IV320" s="1791"/>
      <c r="IW320" s="1791"/>
      <c r="IX320" s="1791"/>
    </row>
    <row r="321" spans="1:39" s="103" customFormat="1" ht="17.25" hidden="1" customHeight="1">
      <c r="A321" s="410" t="s">
        <v>67</v>
      </c>
      <c r="B321" s="1036" t="e">
        <f>B322+B323</f>
        <v>#REF!</v>
      </c>
      <c r="C321" s="1036"/>
      <c r="D321" s="1036"/>
      <c r="E321" s="1036">
        <v>0</v>
      </c>
      <c r="F321" s="1036" t="e">
        <f>F322+F323</f>
        <v>#REF!</v>
      </c>
      <c r="G321" s="611" t="e">
        <f>F321*$U$10/1000000000</f>
        <v>#REF!</v>
      </c>
      <c r="H321" s="1059"/>
      <c r="I321" s="408"/>
      <c r="J321" s="1069" t="e">
        <f t="shared" si="8"/>
        <v>#REF!</v>
      </c>
      <c r="K321" s="1036" t="e">
        <f>K322+K323</f>
        <v>#REF!</v>
      </c>
      <c r="L321" s="1036" t="e">
        <f t="shared" si="9"/>
        <v>#REF!</v>
      </c>
      <c r="M321" s="1646" t="s">
        <v>484</v>
      </c>
      <c r="N321" s="1647"/>
      <c r="Q321" s="1070"/>
      <c r="R321" s="1070"/>
      <c r="S321" s="1070"/>
      <c r="T321" s="1070"/>
      <c r="U321" s="4"/>
      <c r="V321" s="328"/>
      <c r="W321" s="150" t="s">
        <v>67</v>
      </c>
      <c r="X321" s="1061">
        <v>100</v>
      </c>
      <c r="Y321" s="1061">
        <v>0</v>
      </c>
      <c r="Z321" s="1061">
        <v>0</v>
      </c>
      <c r="AA321" s="1061">
        <v>0</v>
      </c>
      <c r="AB321" s="1061"/>
      <c r="AC321" s="1061"/>
      <c r="AD321" s="1062">
        <v>203600</v>
      </c>
      <c r="AE321" s="1063">
        <v>4.2409879999999998</v>
      </c>
      <c r="AF321" s="1064">
        <v>0</v>
      </c>
      <c r="AG321" s="1065">
        <v>0</v>
      </c>
      <c r="AH321" s="96"/>
      <c r="AI321" s="1066">
        <v>14.1</v>
      </c>
      <c r="AJ321" s="1067">
        <v>18.340987999999999</v>
      </c>
      <c r="AK321" s="1811"/>
      <c r="AL321" s="1811"/>
      <c r="AM321" s="1811"/>
    </row>
    <row r="322" spans="1:39" s="103" customFormat="1" ht="17.25" hidden="1" customHeight="1">
      <c r="A322" s="1071" t="s">
        <v>3</v>
      </c>
      <c r="B322" s="1036" t="e">
        <f>#REF!</f>
        <v>#REF!</v>
      </c>
      <c r="C322" s="1036"/>
      <c r="D322" s="1036"/>
      <c r="E322" s="1036"/>
      <c r="F322" s="1059" t="e">
        <f>#REF!</f>
        <v>#REF!</v>
      </c>
      <c r="G322" s="1059"/>
      <c r="H322" s="1059"/>
      <c r="I322" s="408"/>
      <c r="J322" s="1069" t="e">
        <f t="shared" si="8"/>
        <v>#REF!</v>
      </c>
      <c r="K322" s="1036" t="e">
        <f>#REF!</f>
        <v>#REF!</v>
      </c>
      <c r="L322" s="1036" t="e">
        <f t="shared" si="9"/>
        <v>#REF!</v>
      </c>
      <c r="M322" s="1646"/>
      <c r="N322" s="1647"/>
      <c r="P322" s="1650"/>
      <c r="Q322" s="1650"/>
      <c r="R322" s="1650"/>
      <c r="S322" s="1650"/>
      <c r="T322" s="1650"/>
      <c r="U322" s="4"/>
      <c r="V322" s="328"/>
      <c r="W322" s="150"/>
      <c r="X322" s="1061"/>
      <c r="Y322" s="1061"/>
      <c r="Z322" s="1061"/>
      <c r="AA322" s="1061"/>
      <c r="AB322" s="1061"/>
      <c r="AC322" s="1061"/>
      <c r="AD322" s="1062"/>
      <c r="AE322" s="1063"/>
      <c r="AF322" s="1064"/>
      <c r="AG322" s="1065"/>
      <c r="AH322" s="96"/>
      <c r="AI322" s="1066"/>
      <c r="AJ322" s="1067"/>
      <c r="AK322" s="1072"/>
      <c r="AL322" s="1072"/>
      <c r="AM322" s="1072"/>
    </row>
    <row r="323" spans="1:39" s="103" customFormat="1" ht="17.25" hidden="1" customHeight="1">
      <c r="A323" s="1071" t="s">
        <v>4</v>
      </c>
      <c r="B323" s="1036" t="e">
        <f>#REF!</f>
        <v>#REF!</v>
      </c>
      <c r="C323" s="1036"/>
      <c r="D323" s="1036"/>
      <c r="E323" s="1036"/>
      <c r="F323" s="1059" t="e">
        <f>#REF!</f>
        <v>#REF!</v>
      </c>
      <c r="G323" s="1059"/>
      <c r="H323" s="1059"/>
      <c r="I323" s="408"/>
      <c r="J323" s="1069" t="e">
        <f t="shared" si="8"/>
        <v>#REF!</v>
      </c>
      <c r="K323" s="1036" t="e">
        <f>#REF!</f>
        <v>#REF!</v>
      </c>
      <c r="L323" s="1036" t="e">
        <f t="shared" si="9"/>
        <v>#REF!</v>
      </c>
      <c r="M323" s="1646"/>
      <c r="N323" s="1647"/>
      <c r="P323" s="1650"/>
      <c r="Q323" s="1650"/>
      <c r="R323" s="1650"/>
      <c r="S323" s="1650"/>
      <c r="T323" s="1650"/>
      <c r="U323" s="4"/>
      <c r="V323" s="328"/>
      <c r="W323" s="150"/>
      <c r="X323" s="1061"/>
      <c r="Y323" s="1061"/>
      <c r="Z323" s="1061"/>
      <c r="AA323" s="1061"/>
      <c r="AB323" s="1061"/>
      <c r="AC323" s="1061"/>
      <c r="AD323" s="1062"/>
      <c r="AE323" s="1063"/>
      <c r="AF323" s="1064"/>
      <c r="AG323" s="1065"/>
      <c r="AH323" s="96"/>
      <c r="AI323" s="1066"/>
      <c r="AJ323" s="1067"/>
      <c r="AK323" s="1072"/>
      <c r="AL323" s="1072"/>
      <c r="AM323" s="1072"/>
    </row>
    <row r="324" spans="1:39" s="742" customFormat="1" ht="20.25" hidden="1" customHeight="1">
      <c r="A324" s="409" t="s">
        <v>88</v>
      </c>
      <c r="B324" s="1073" t="e">
        <f>#REF!</f>
        <v>#REF!</v>
      </c>
      <c r="C324" s="1074" t="e">
        <f>#REF!</f>
        <v>#REF!</v>
      </c>
      <c r="D324" s="1073" t="e">
        <f>#REF!</f>
        <v>#REF!</v>
      </c>
      <c r="E324" s="409"/>
      <c r="F324" s="1036" t="e">
        <f>#REF!</f>
        <v>#REF!</v>
      </c>
      <c r="G324" s="611" t="e">
        <f>F324*$U$10/1000000000</f>
        <v>#REF!</v>
      </c>
      <c r="H324" s="1036" t="e">
        <f>#REF!</f>
        <v>#REF!</v>
      </c>
      <c r="I324" s="1048"/>
      <c r="J324" s="780" t="e">
        <f t="shared" si="8"/>
        <v>#REF!</v>
      </c>
      <c r="K324" s="1036" t="e">
        <f>#REF!</f>
        <v>#REF!</v>
      </c>
      <c r="L324" s="1058" t="e">
        <f t="shared" si="9"/>
        <v>#REF!</v>
      </c>
      <c r="M324" s="1646" t="s">
        <v>406</v>
      </c>
      <c r="N324" s="1647"/>
      <c r="P324" s="1651"/>
      <c r="Q324" s="1651"/>
      <c r="R324" s="1651"/>
      <c r="S324" s="1651"/>
      <c r="T324" s="1651"/>
      <c r="W324" s="742" t="s">
        <v>88</v>
      </c>
      <c r="X324" s="742">
        <v>0</v>
      </c>
      <c r="Y324" s="742">
        <v>0</v>
      </c>
      <c r="Z324" s="742">
        <v>25</v>
      </c>
      <c r="AA324" s="742">
        <v>0</v>
      </c>
      <c r="AB324" s="742">
        <v>5000</v>
      </c>
      <c r="AC324" s="742">
        <v>0</v>
      </c>
      <c r="AD324" s="742">
        <v>1870000</v>
      </c>
      <c r="AE324" s="742">
        <v>38.952100000000002</v>
      </c>
      <c r="AF324" s="742">
        <v>0</v>
      </c>
      <c r="AG324" s="742">
        <v>0</v>
      </c>
      <c r="AI324" s="742">
        <v>5.23</v>
      </c>
      <c r="AJ324" s="742">
        <v>44.182100000000005</v>
      </c>
      <c r="AK324" s="1793"/>
      <c r="AL324" s="1793"/>
      <c r="AM324" s="1793"/>
    </row>
    <row r="325" spans="1:39" s="742" customFormat="1" ht="20.25" hidden="1" customHeight="1">
      <c r="A325" s="1075" t="s">
        <v>107</v>
      </c>
      <c r="B325" s="1076"/>
      <c r="C325" s="1075"/>
      <c r="D325" s="1076"/>
      <c r="E325" s="1075"/>
      <c r="F325" s="1077"/>
      <c r="G325" s="1077"/>
      <c r="H325" s="1077"/>
      <c r="I325" s="1078"/>
      <c r="J325" s="1079"/>
      <c r="K325" s="1077" t="e">
        <f>#REF!</f>
        <v>#REF!</v>
      </c>
      <c r="L325" s="1077" t="e">
        <f t="shared" si="9"/>
        <v>#REF!</v>
      </c>
      <c r="M325" s="1646" t="s">
        <v>463</v>
      </c>
      <c r="N325" s="1647"/>
      <c r="P325" s="1080"/>
      <c r="Q325" s="1080"/>
      <c r="R325" s="1080"/>
      <c r="S325" s="1080"/>
      <c r="T325" s="1080"/>
    </row>
    <row r="326" spans="1:39" s="742" customFormat="1" ht="17.25" hidden="1" customHeight="1">
      <c r="A326" s="1075" t="s">
        <v>283</v>
      </c>
      <c r="B326" s="1075" t="e">
        <f>#REF!</f>
        <v>#REF!</v>
      </c>
      <c r="C326" s="1075">
        <v>0</v>
      </c>
      <c r="D326" s="1075">
        <v>0</v>
      </c>
      <c r="E326" s="1075">
        <v>0</v>
      </c>
      <c r="F326" s="1077" t="e">
        <f>#REF!*1000000</f>
        <v>#REF!</v>
      </c>
      <c r="G326" s="1077"/>
      <c r="H326" s="1077"/>
      <c r="I326" s="1078"/>
      <c r="J326" s="1077" t="e">
        <f t="shared" si="8"/>
        <v>#REF!</v>
      </c>
      <c r="K326" s="1077" t="e">
        <f>#REF!</f>
        <v>#REF!</v>
      </c>
      <c r="L326" s="1077" t="e">
        <f t="shared" si="9"/>
        <v>#REF!</v>
      </c>
      <c r="M326" s="1646" t="s">
        <v>477</v>
      </c>
      <c r="N326" s="1647"/>
      <c r="P326" s="1650"/>
      <c r="Q326" s="1650"/>
      <c r="R326" s="1650"/>
      <c r="S326" s="1650"/>
      <c r="T326" s="1650"/>
      <c r="W326" s="742" t="s">
        <v>107</v>
      </c>
      <c r="X326" s="742">
        <v>400</v>
      </c>
      <c r="Y326" s="742">
        <v>0</v>
      </c>
      <c r="Z326" s="742">
        <v>0</v>
      </c>
      <c r="AA326" s="742">
        <v>0</v>
      </c>
      <c r="AB326" s="742">
        <v>0</v>
      </c>
      <c r="AC326" s="742">
        <v>0</v>
      </c>
      <c r="AD326" s="742">
        <v>840000</v>
      </c>
      <c r="AE326" s="742">
        <v>17.497199999999999</v>
      </c>
      <c r="AF326" s="742">
        <v>0</v>
      </c>
      <c r="AG326" s="742">
        <v>0</v>
      </c>
      <c r="AI326" s="742">
        <v>50</v>
      </c>
      <c r="AJ326" s="742">
        <v>67.497199999999992</v>
      </c>
      <c r="AK326" s="1793"/>
      <c r="AL326" s="1793"/>
      <c r="AM326" s="1793"/>
    </row>
    <row r="327" spans="1:39" s="275" customFormat="1" ht="33" customHeight="1">
      <c r="A327" s="386" t="s">
        <v>242</v>
      </c>
      <c r="B327" s="382"/>
      <c r="C327" s="382"/>
      <c r="D327" s="382"/>
      <c r="E327" s="382"/>
      <c r="F327" s="382"/>
      <c r="G327" s="383"/>
      <c r="H327" s="382"/>
      <c r="I327" s="384"/>
      <c r="J327" s="385"/>
      <c r="K327" s="382"/>
      <c r="L327" s="385"/>
      <c r="M327" s="2013"/>
      <c r="N327" s="2014"/>
      <c r="P327" s="2011"/>
      <c r="Q327" s="2011"/>
      <c r="R327" s="2011"/>
      <c r="S327" s="2011"/>
      <c r="T327" s="2011"/>
      <c r="V327" s="276"/>
      <c r="W327" s="268" t="s">
        <v>96</v>
      </c>
      <c r="X327" s="269">
        <v>2500</v>
      </c>
      <c r="Y327" s="269">
        <v>500</v>
      </c>
      <c r="Z327" s="269">
        <v>725</v>
      </c>
      <c r="AA327" s="269">
        <v>0</v>
      </c>
      <c r="AB327" s="269">
        <v>5000</v>
      </c>
      <c r="AC327" s="269">
        <v>0</v>
      </c>
      <c r="AD327" s="269">
        <v>17292600</v>
      </c>
      <c r="AE327" s="270">
        <v>360.204858</v>
      </c>
      <c r="AF327" s="269">
        <v>1700000</v>
      </c>
      <c r="AG327" s="271">
        <v>35.411000000000001</v>
      </c>
      <c r="AH327" s="272"/>
      <c r="AI327" s="273">
        <v>89.33</v>
      </c>
      <c r="AJ327" s="274">
        <v>484.94585799999999</v>
      </c>
      <c r="AK327" s="1813"/>
      <c r="AL327" s="1814"/>
      <c r="AM327" s="1814"/>
    </row>
    <row r="328" spans="1:39" s="742" customFormat="1" ht="17.25" hidden="1" customHeight="1">
      <c r="A328" s="1081" t="s">
        <v>6</v>
      </c>
      <c r="B328" s="1035"/>
      <c r="C328" s="1081"/>
      <c r="D328" s="1081"/>
      <c r="E328" s="1081"/>
      <c r="F328" s="1035"/>
      <c r="G328" s="1081"/>
      <c r="H328" s="1035"/>
      <c r="I328" s="1081"/>
      <c r="J328" s="1035"/>
      <c r="K328" s="1035"/>
      <c r="L328" s="1037"/>
      <c r="M328" s="2000" t="s">
        <v>472</v>
      </c>
      <c r="N328" s="2001"/>
      <c r="Q328" s="1082"/>
      <c r="R328" s="1082"/>
      <c r="S328" s="1082"/>
      <c r="T328" s="1082"/>
    </row>
    <row r="329" spans="1:39" s="742" customFormat="1" ht="20.25" hidden="1" customHeight="1">
      <c r="A329" s="1083" t="s">
        <v>3</v>
      </c>
      <c r="B329" s="1036"/>
      <c r="C329" s="409"/>
      <c r="D329" s="409"/>
      <c r="E329" s="409"/>
      <c r="F329" s="1036"/>
      <c r="G329" s="409"/>
      <c r="H329" s="1036"/>
      <c r="I329" s="409"/>
      <c r="J329" s="1036"/>
      <c r="K329" s="1036"/>
      <c r="L329" s="1036"/>
      <c r="M329" s="1648"/>
      <c r="N329" s="1649"/>
      <c r="P329" s="567"/>
      <c r="Q329" s="2012"/>
      <c r="R329" s="2012"/>
      <c r="S329" s="2012"/>
      <c r="T329" s="2012"/>
    </row>
    <row r="330" spans="1:39" s="742" customFormat="1" ht="18" hidden="1" customHeight="1">
      <c r="A330" s="1083" t="s">
        <v>4</v>
      </c>
      <c r="B330" s="1036"/>
      <c r="C330" s="409"/>
      <c r="D330" s="409"/>
      <c r="E330" s="409"/>
      <c r="F330" s="1036"/>
      <c r="G330" s="409"/>
      <c r="H330" s="1036"/>
      <c r="I330" s="409"/>
      <c r="J330" s="1036"/>
      <c r="K330" s="1036"/>
      <c r="L330" s="1036"/>
      <c r="M330" s="1648"/>
      <c r="N330" s="1649"/>
      <c r="P330" s="1650"/>
      <c r="Q330" s="1650"/>
      <c r="R330" s="1650"/>
      <c r="S330" s="1650"/>
      <c r="T330" s="1650"/>
    </row>
    <row r="331" spans="1:39" ht="18.75" hidden="1" customHeight="1">
      <c r="A331" s="410" t="s">
        <v>154</v>
      </c>
      <c r="B331" s="780"/>
      <c r="C331" s="780"/>
      <c r="D331" s="780"/>
      <c r="E331" s="780"/>
      <c r="F331" s="780"/>
      <c r="G331" s="1059"/>
      <c r="H331" s="780"/>
      <c r="I331" s="147"/>
      <c r="J331" s="1060"/>
      <c r="K331" s="780"/>
      <c r="L331" s="147"/>
      <c r="M331" s="1646" t="s">
        <v>296</v>
      </c>
      <c r="N331" s="1647"/>
      <c r="P331" s="1070"/>
      <c r="Q331" s="1070"/>
      <c r="R331" s="1070"/>
      <c r="S331" s="1070"/>
      <c r="U331" s="2"/>
      <c r="V331" s="104"/>
      <c r="W331" s="1084"/>
      <c r="X331" s="105"/>
      <c r="Y331" s="105"/>
      <c r="Z331" s="105"/>
      <c r="AA331" s="105"/>
      <c r="AB331" s="105"/>
      <c r="AC331" s="105"/>
      <c r="AD331" s="105"/>
      <c r="AE331" s="106"/>
      <c r="AF331" s="105"/>
      <c r="AG331" s="107"/>
      <c r="AH331" s="108"/>
      <c r="AI331" s="109"/>
      <c r="AJ331" s="125"/>
      <c r="AK331" s="99"/>
      <c r="AL331" s="99"/>
      <c r="AM331" s="99"/>
    </row>
    <row r="332" spans="1:39" ht="18.75" hidden="1" customHeight="1">
      <c r="A332" s="410" t="s">
        <v>186</v>
      </c>
      <c r="B332" s="780"/>
      <c r="C332" s="780"/>
      <c r="D332" s="780"/>
      <c r="E332" s="780"/>
      <c r="F332" s="780"/>
      <c r="G332" s="611"/>
      <c r="H332" s="780"/>
      <c r="I332" s="147"/>
      <c r="J332" s="1060"/>
      <c r="K332" s="780"/>
      <c r="L332" s="147"/>
      <c r="M332" s="1646" t="s">
        <v>434</v>
      </c>
      <c r="N332" s="1647"/>
      <c r="P332" s="1619"/>
      <c r="Q332" s="1619"/>
      <c r="R332" s="1619"/>
      <c r="S332" s="1619"/>
      <c r="T332" s="1619"/>
      <c r="U332" s="2"/>
      <c r="V332" s="104"/>
      <c r="W332" s="1084"/>
      <c r="X332" s="105"/>
      <c r="Y332" s="105"/>
      <c r="Z332" s="105"/>
      <c r="AA332" s="105"/>
      <c r="AB332" s="105"/>
      <c r="AC332" s="105"/>
      <c r="AD332" s="105"/>
      <c r="AE332" s="106"/>
      <c r="AF332" s="105"/>
      <c r="AG332" s="107"/>
      <c r="AH332" s="108"/>
      <c r="AI332" s="109"/>
      <c r="AJ332" s="125"/>
      <c r="AK332" s="99"/>
      <c r="AL332" s="99"/>
      <c r="AM332" s="99"/>
    </row>
    <row r="333" spans="1:39" s="875" customFormat="1" ht="18.75" hidden="1" customHeight="1">
      <c r="A333" s="409" t="s">
        <v>148</v>
      </c>
      <c r="B333" s="409"/>
      <c r="C333" s="409"/>
      <c r="D333" s="409"/>
      <c r="E333" s="409"/>
      <c r="F333" s="1036"/>
      <c r="G333" s="409"/>
      <c r="H333" s="1036"/>
      <c r="I333" s="409"/>
      <c r="J333" s="1060"/>
      <c r="K333" s="1058"/>
      <c r="L333" s="1058"/>
      <c r="M333" s="2015" t="s">
        <v>466</v>
      </c>
      <c r="N333" s="2016"/>
      <c r="P333" s="1085"/>
      <c r="Q333" s="1085"/>
      <c r="R333" s="1085"/>
      <c r="S333" s="1085"/>
    </row>
    <row r="334" spans="1:39" ht="18.75" hidden="1" customHeight="1">
      <c r="A334" s="1086" t="s">
        <v>153</v>
      </c>
      <c r="B334" s="1036"/>
      <c r="C334" s="1036"/>
      <c r="D334" s="1036"/>
      <c r="E334" s="1036"/>
      <c r="F334" s="1036"/>
      <c r="G334" s="611"/>
      <c r="H334" s="1036"/>
      <c r="I334" s="1048"/>
      <c r="J334" s="1060"/>
      <c r="K334" s="1058"/>
      <c r="L334" s="1087"/>
      <c r="M334" s="1648"/>
      <c r="N334" s="1649"/>
      <c r="P334" s="1619"/>
      <c r="Q334" s="1619"/>
      <c r="R334" s="1619"/>
      <c r="S334" s="1619"/>
      <c r="T334" s="1619"/>
      <c r="U334" s="2"/>
      <c r="V334" s="104"/>
      <c r="W334" s="1084"/>
      <c r="X334" s="105"/>
      <c r="Y334" s="105"/>
      <c r="Z334" s="105"/>
      <c r="AA334" s="105"/>
      <c r="AB334" s="105"/>
      <c r="AC334" s="105"/>
      <c r="AD334" s="105"/>
      <c r="AE334" s="106"/>
      <c r="AF334" s="105"/>
      <c r="AG334" s="107"/>
      <c r="AH334" s="108"/>
      <c r="AI334" s="109"/>
      <c r="AJ334" s="125"/>
      <c r="AK334" s="99"/>
      <c r="AL334" s="99"/>
      <c r="AM334" s="99"/>
    </row>
    <row r="335" spans="1:39" s="742" customFormat="1" ht="18.75" hidden="1" customHeight="1">
      <c r="A335" s="409" t="s">
        <v>150</v>
      </c>
      <c r="B335" s="1036"/>
      <c r="C335" s="409"/>
      <c r="D335" s="1073"/>
      <c r="E335" s="409"/>
      <c r="F335" s="1036"/>
      <c r="G335" s="611"/>
      <c r="H335" s="1036"/>
      <c r="I335" s="409"/>
      <c r="J335" s="1060"/>
      <c r="K335" s="1036"/>
      <c r="L335" s="1036"/>
      <c r="M335" s="1646" t="s">
        <v>471</v>
      </c>
      <c r="N335" s="1647"/>
      <c r="P335" s="1619"/>
      <c r="Q335" s="1619"/>
      <c r="R335" s="1619"/>
      <c r="S335" s="1619"/>
      <c r="T335" s="1619"/>
    </row>
    <row r="336" spans="1:39" ht="18.75" hidden="1" customHeight="1">
      <c r="A336" s="410" t="s">
        <v>149</v>
      </c>
      <c r="B336" s="1036"/>
      <c r="C336" s="1036"/>
      <c r="D336" s="1036"/>
      <c r="E336" s="1036"/>
      <c r="F336" s="1036"/>
      <c r="G336" s="611"/>
      <c r="H336" s="1036"/>
      <c r="I336" s="1036"/>
      <c r="J336" s="1060"/>
      <c r="K336" s="1036"/>
      <c r="L336" s="1036"/>
      <c r="M336" s="1648"/>
      <c r="N336" s="1649"/>
      <c r="P336" s="1619"/>
      <c r="Q336" s="1619"/>
      <c r="R336" s="1619"/>
      <c r="S336" s="1619"/>
      <c r="T336" s="1619"/>
      <c r="U336" s="2"/>
      <c r="V336" s="104"/>
      <c r="W336" s="1084"/>
      <c r="X336" s="105"/>
      <c r="Y336" s="105"/>
      <c r="Z336" s="105"/>
      <c r="AA336" s="105"/>
      <c r="AB336" s="105"/>
      <c r="AC336" s="105"/>
      <c r="AD336" s="105"/>
      <c r="AE336" s="106"/>
      <c r="AF336" s="105"/>
      <c r="AG336" s="107"/>
      <c r="AH336" s="108"/>
      <c r="AI336" s="109"/>
      <c r="AJ336" s="125"/>
      <c r="AK336" s="99"/>
      <c r="AL336" s="99"/>
      <c r="AM336" s="99"/>
    </row>
    <row r="337" spans="1:39" ht="18.75" hidden="1" customHeight="1">
      <c r="A337" s="1071" t="s">
        <v>3</v>
      </c>
      <c r="B337" s="1036"/>
      <c r="C337" s="1036"/>
      <c r="D337" s="1036"/>
      <c r="E337" s="1036"/>
      <c r="F337" s="1036"/>
      <c r="G337" s="1059"/>
      <c r="H337" s="1036"/>
      <c r="I337" s="1036"/>
      <c r="J337" s="1060"/>
      <c r="K337" s="1036"/>
      <c r="L337" s="1036"/>
      <c r="M337" s="1648"/>
      <c r="N337" s="1649"/>
      <c r="P337" s="1619"/>
      <c r="Q337" s="1619"/>
      <c r="R337" s="1619"/>
      <c r="S337" s="1619"/>
      <c r="T337" s="1619"/>
      <c r="U337" s="2"/>
      <c r="V337" s="104"/>
      <c r="W337" s="1084"/>
      <c r="X337" s="105"/>
      <c r="Y337" s="105"/>
      <c r="Z337" s="105"/>
      <c r="AA337" s="105"/>
      <c r="AB337" s="105"/>
      <c r="AC337" s="105"/>
      <c r="AD337" s="105"/>
      <c r="AE337" s="106"/>
      <c r="AF337" s="105"/>
      <c r="AG337" s="107"/>
      <c r="AH337" s="108"/>
      <c r="AI337" s="109"/>
      <c r="AJ337" s="125"/>
      <c r="AK337" s="99"/>
      <c r="AL337" s="99"/>
      <c r="AM337" s="99"/>
    </row>
    <row r="338" spans="1:39" ht="18.75" hidden="1" customHeight="1">
      <c r="A338" s="1071" t="s">
        <v>4</v>
      </c>
      <c r="B338" s="1036"/>
      <c r="C338" s="1036"/>
      <c r="D338" s="1036"/>
      <c r="E338" s="1036"/>
      <c r="F338" s="1036"/>
      <c r="G338" s="1059"/>
      <c r="H338" s="1036"/>
      <c r="I338" s="1036"/>
      <c r="J338" s="1060"/>
      <c r="K338" s="1036"/>
      <c r="L338" s="1036"/>
      <c r="M338" s="1648"/>
      <c r="N338" s="1649"/>
      <c r="P338" s="1619"/>
      <c r="Q338" s="1619"/>
      <c r="R338" s="1619"/>
      <c r="S338" s="1619"/>
      <c r="T338" s="1619"/>
      <c r="U338" s="2"/>
      <c r="V338" s="104"/>
      <c r="W338" s="1084"/>
      <c r="X338" s="105"/>
      <c r="Y338" s="105"/>
      <c r="Z338" s="105"/>
      <c r="AA338" s="105"/>
      <c r="AB338" s="105"/>
      <c r="AC338" s="105"/>
      <c r="AD338" s="105"/>
      <c r="AE338" s="106"/>
      <c r="AF338" s="105"/>
      <c r="AG338" s="107"/>
      <c r="AH338" s="108"/>
      <c r="AI338" s="109"/>
      <c r="AJ338" s="125"/>
      <c r="AK338" s="99"/>
      <c r="AL338" s="99"/>
      <c r="AM338" s="99"/>
    </row>
    <row r="339" spans="1:39" ht="18.75" hidden="1" customHeight="1">
      <c r="A339" s="410" t="s">
        <v>152</v>
      </c>
      <c r="B339" s="1036"/>
      <c r="C339" s="1036"/>
      <c r="D339" s="1036"/>
      <c r="E339" s="1036"/>
      <c r="F339" s="1036"/>
      <c r="G339" s="1059"/>
      <c r="H339" s="1036"/>
      <c r="I339" s="1036"/>
      <c r="J339" s="1060"/>
      <c r="K339" s="1036"/>
      <c r="L339" s="147"/>
      <c r="M339" s="1646" t="s">
        <v>468</v>
      </c>
      <c r="N339" s="1647"/>
      <c r="P339" s="1619" t="s">
        <v>250</v>
      </c>
      <c r="Q339" s="1619"/>
      <c r="R339" s="1619"/>
      <c r="S339" s="1619"/>
      <c r="T339" s="1619"/>
      <c r="U339" s="2"/>
      <c r="V339" s="104"/>
      <c r="W339" s="1084"/>
      <c r="X339" s="105"/>
      <c r="Y339" s="105"/>
      <c r="Z339" s="105"/>
      <c r="AA339" s="105"/>
      <c r="AB339" s="105"/>
      <c r="AC339" s="105"/>
      <c r="AD339" s="105"/>
      <c r="AE339" s="106"/>
      <c r="AF339" s="105"/>
      <c r="AG339" s="107"/>
      <c r="AH339" s="108"/>
      <c r="AI339" s="109"/>
      <c r="AJ339" s="125"/>
      <c r="AK339" s="99"/>
      <c r="AL339" s="99"/>
      <c r="AM339" s="99"/>
    </row>
    <row r="340" spans="1:39" s="742" customFormat="1" ht="18.75" hidden="1" customHeight="1">
      <c r="A340" s="409" t="s">
        <v>10</v>
      </c>
      <c r="B340" s="1036"/>
      <c r="C340" s="1036"/>
      <c r="D340" s="409"/>
      <c r="E340" s="409"/>
      <c r="F340" s="1036"/>
      <c r="G340" s="611"/>
      <c r="H340" s="1036"/>
      <c r="I340" s="409"/>
      <c r="J340" s="1060"/>
      <c r="K340" s="1036"/>
      <c r="L340" s="1036"/>
      <c r="M340" s="1648"/>
      <c r="N340" s="1649"/>
      <c r="P340" s="1619"/>
      <c r="Q340" s="1619"/>
      <c r="R340" s="1619"/>
      <c r="S340" s="1619"/>
      <c r="T340" s="1619"/>
    </row>
    <row r="341" spans="1:39" s="742" customFormat="1" ht="18.75" hidden="1" customHeight="1">
      <c r="A341" s="1083" t="s">
        <v>3</v>
      </c>
      <c r="B341" s="1036"/>
      <c r="C341" s="1036"/>
      <c r="D341" s="409"/>
      <c r="E341" s="409"/>
      <c r="F341" s="1036"/>
      <c r="G341" s="409"/>
      <c r="H341" s="1036"/>
      <c r="I341" s="409"/>
      <c r="J341" s="1060"/>
      <c r="K341" s="1036"/>
      <c r="L341" s="1036"/>
      <c r="M341" s="1648"/>
      <c r="N341" s="1649"/>
      <c r="P341" s="1619"/>
      <c r="Q341" s="1619"/>
      <c r="R341" s="1619"/>
      <c r="S341" s="1619"/>
      <c r="T341" s="1619"/>
    </row>
    <row r="342" spans="1:39" s="742" customFormat="1" ht="18.75" hidden="1" customHeight="1">
      <c r="A342" s="1083" t="s">
        <v>4</v>
      </c>
      <c r="B342" s="1036"/>
      <c r="C342" s="1036"/>
      <c r="D342" s="409"/>
      <c r="E342" s="409"/>
      <c r="F342" s="1036"/>
      <c r="G342" s="409"/>
      <c r="H342" s="1036"/>
      <c r="I342" s="409"/>
      <c r="J342" s="1060"/>
      <c r="K342" s="1036"/>
      <c r="L342" s="1036"/>
      <c r="M342" s="1648"/>
      <c r="N342" s="1649"/>
      <c r="P342" s="1619"/>
      <c r="Q342" s="1619"/>
      <c r="R342" s="1619"/>
      <c r="S342" s="1619"/>
      <c r="T342" s="1619"/>
    </row>
    <row r="343" spans="1:39" ht="18.75" hidden="1" customHeight="1">
      <c r="A343" s="410" t="s">
        <v>8</v>
      </c>
      <c r="B343" s="1036"/>
      <c r="C343" s="1036"/>
      <c r="D343" s="1036"/>
      <c r="E343" s="1036"/>
      <c r="F343" s="1036"/>
      <c r="G343" s="611"/>
      <c r="H343" s="1036"/>
      <c r="I343" s="1036"/>
      <c r="J343" s="1060"/>
      <c r="K343" s="1036"/>
      <c r="L343" s="147"/>
      <c r="M343" s="1646" t="s">
        <v>485</v>
      </c>
      <c r="N343" s="1647"/>
      <c r="P343" s="1619"/>
      <c r="Q343" s="1619"/>
      <c r="R343" s="1619"/>
      <c r="S343" s="1619"/>
      <c r="T343" s="1619"/>
      <c r="U343" s="2"/>
      <c r="V343" s="104"/>
      <c r="W343" s="1084"/>
      <c r="X343" s="105"/>
      <c r="Y343" s="105"/>
      <c r="Z343" s="105"/>
      <c r="AA343" s="105"/>
      <c r="AB343" s="105"/>
      <c r="AC343" s="105"/>
      <c r="AD343" s="105"/>
      <c r="AE343" s="106"/>
      <c r="AF343" s="105"/>
      <c r="AG343" s="107"/>
      <c r="AH343" s="108"/>
      <c r="AI343" s="109"/>
      <c r="AJ343" s="125"/>
      <c r="AK343" s="99"/>
      <c r="AL343" s="99"/>
      <c r="AM343" s="99"/>
    </row>
    <row r="344" spans="1:39" ht="18.75" hidden="1" customHeight="1">
      <c r="A344" s="1071" t="s">
        <v>3</v>
      </c>
      <c r="B344" s="1036"/>
      <c r="C344" s="1036"/>
      <c r="D344" s="1036"/>
      <c r="E344" s="1036"/>
      <c r="F344" s="1036"/>
      <c r="G344" s="1059"/>
      <c r="H344" s="1036"/>
      <c r="I344" s="1036"/>
      <c r="J344" s="1060"/>
      <c r="K344" s="1036"/>
      <c r="L344" s="147"/>
      <c r="M344" s="1648"/>
      <c r="N344" s="1649"/>
      <c r="P344" s="1619"/>
      <c r="Q344" s="1619"/>
      <c r="R344" s="1619"/>
      <c r="S344" s="1619"/>
      <c r="T344" s="1619"/>
      <c r="U344" s="2"/>
      <c r="V344" s="104"/>
      <c r="W344" s="1084"/>
      <c r="X344" s="105"/>
      <c r="Y344" s="105"/>
      <c r="Z344" s="105"/>
      <c r="AA344" s="105"/>
      <c r="AB344" s="105"/>
      <c r="AC344" s="105"/>
      <c r="AD344" s="105"/>
      <c r="AE344" s="106"/>
      <c r="AF344" s="105"/>
      <c r="AG344" s="107"/>
      <c r="AH344" s="108"/>
      <c r="AI344" s="109"/>
      <c r="AJ344" s="125"/>
      <c r="AK344" s="99"/>
      <c r="AL344" s="99"/>
      <c r="AM344" s="99"/>
    </row>
    <row r="345" spans="1:39" ht="18.75" hidden="1" customHeight="1">
      <c r="A345" s="1071" t="s">
        <v>4</v>
      </c>
      <c r="B345" s="1036"/>
      <c r="C345" s="1036"/>
      <c r="D345" s="1036"/>
      <c r="E345" s="1036"/>
      <c r="F345" s="1036"/>
      <c r="G345" s="1059"/>
      <c r="H345" s="1036"/>
      <c r="I345" s="1036"/>
      <c r="J345" s="1060"/>
      <c r="K345" s="1036"/>
      <c r="L345" s="147"/>
      <c r="M345" s="1648"/>
      <c r="N345" s="1649"/>
      <c r="P345" s="1619"/>
      <c r="Q345" s="1619"/>
      <c r="R345" s="1619"/>
      <c r="S345" s="1619"/>
      <c r="T345" s="1619"/>
      <c r="U345" s="2"/>
      <c r="V345" s="104"/>
      <c r="W345" s="1084"/>
      <c r="X345" s="105"/>
      <c r="Y345" s="105"/>
      <c r="Z345" s="105"/>
      <c r="AA345" s="105"/>
      <c r="AB345" s="105"/>
      <c r="AC345" s="105"/>
      <c r="AD345" s="105"/>
      <c r="AE345" s="106"/>
      <c r="AF345" s="105"/>
      <c r="AG345" s="107"/>
      <c r="AH345" s="108"/>
      <c r="AI345" s="109"/>
      <c r="AJ345" s="125"/>
      <c r="AK345" s="99"/>
      <c r="AL345" s="99"/>
      <c r="AM345" s="99"/>
    </row>
    <row r="346" spans="1:39" ht="18.75" hidden="1" customHeight="1">
      <c r="A346" s="1088" t="s">
        <v>299</v>
      </c>
      <c r="B346" s="1077"/>
      <c r="C346" s="1077"/>
      <c r="D346" s="1077"/>
      <c r="E346" s="1077"/>
      <c r="F346" s="1077"/>
      <c r="G346" s="1059"/>
      <c r="H346" s="1036"/>
      <c r="I346" s="1036"/>
      <c r="J346" s="1060"/>
      <c r="K346" s="1048"/>
      <c r="L346" s="147"/>
      <c r="M346" s="1089"/>
      <c r="N346" s="1090"/>
      <c r="P346" s="1091"/>
      <c r="Q346" s="1091"/>
      <c r="R346" s="1091"/>
      <c r="S346" s="1091"/>
      <c r="T346" s="1091"/>
      <c r="U346" s="2"/>
      <c r="V346" s="104"/>
      <c r="W346" s="1084"/>
      <c r="X346" s="105"/>
      <c r="Y346" s="105"/>
      <c r="Z346" s="105"/>
      <c r="AA346" s="105"/>
      <c r="AB346" s="105"/>
      <c r="AC346" s="105"/>
      <c r="AD346" s="105"/>
      <c r="AE346" s="106"/>
      <c r="AF346" s="105"/>
      <c r="AG346" s="107"/>
      <c r="AH346" s="108"/>
      <c r="AI346" s="109"/>
      <c r="AJ346" s="125"/>
      <c r="AK346" s="99"/>
      <c r="AL346" s="99"/>
      <c r="AM346" s="99"/>
    </row>
    <row r="347" spans="1:39" ht="18.75" hidden="1" customHeight="1">
      <c r="A347" s="1092" t="s">
        <v>204</v>
      </c>
      <c r="B347" s="1093"/>
      <c r="C347" s="1093"/>
      <c r="D347" s="1093"/>
      <c r="E347" s="1093"/>
      <c r="F347" s="1093"/>
      <c r="G347" s="1094"/>
      <c r="H347" s="1077"/>
      <c r="I347" s="1077"/>
      <c r="J347" s="1095"/>
      <c r="K347" s="1077"/>
      <c r="L347" s="1096"/>
      <c r="M347" s="1768"/>
      <c r="N347" s="1769"/>
      <c r="P347" s="1786"/>
      <c r="Q347" s="1786"/>
      <c r="R347" s="1786"/>
      <c r="S347" s="1786"/>
      <c r="T347" s="1786"/>
      <c r="U347" s="2"/>
      <c r="V347" s="104"/>
      <c r="W347" s="1084"/>
      <c r="X347" s="105"/>
      <c r="Y347" s="105"/>
      <c r="Z347" s="105"/>
      <c r="AA347" s="105"/>
      <c r="AB347" s="105"/>
      <c r="AC347" s="105"/>
      <c r="AD347" s="105"/>
      <c r="AE347" s="106"/>
      <c r="AF347" s="105"/>
      <c r="AG347" s="107"/>
      <c r="AH347" s="108"/>
      <c r="AI347" s="109"/>
      <c r="AJ347" s="125"/>
      <c r="AK347" s="99"/>
      <c r="AL347" s="99"/>
      <c r="AM347" s="99"/>
    </row>
    <row r="348" spans="1:39" s="4" customFormat="1" ht="22.5" customHeight="1">
      <c r="A348" s="816" t="s">
        <v>163</v>
      </c>
      <c r="B348" s="308"/>
      <c r="C348" s="308"/>
      <c r="D348" s="308"/>
      <c r="E348" s="308"/>
      <c r="F348" s="308"/>
      <c r="G348" s="404"/>
      <c r="H348" s="404"/>
      <c r="I348" s="404"/>
      <c r="J348" s="405"/>
      <c r="K348" s="404"/>
      <c r="L348" s="404"/>
      <c r="M348" s="1661"/>
      <c r="N348" s="1662"/>
      <c r="P348" s="1655"/>
      <c r="Q348" s="1655"/>
      <c r="R348" s="1655"/>
      <c r="S348" s="1655"/>
      <c r="T348" s="1655"/>
      <c r="V348" s="299"/>
      <c r="W348" s="805"/>
      <c r="X348" s="300"/>
      <c r="Y348" s="300"/>
      <c r="Z348" s="300"/>
      <c r="AA348" s="300"/>
      <c r="AB348" s="300"/>
      <c r="AC348" s="300"/>
      <c r="AD348" s="300"/>
      <c r="AE348" s="301"/>
      <c r="AF348" s="300"/>
      <c r="AG348" s="302"/>
      <c r="AH348" s="303"/>
      <c r="AI348" s="304"/>
      <c r="AJ348" s="305"/>
      <c r="AK348" s="306"/>
      <c r="AL348" s="306"/>
      <c r="AM348" s="306"/>
    </row>
    <row r="349" spans="1:39" ht="25.5" customHeight="1">
      <c r="A349" s="307" t="s">
        <v>11</v>
      </c>
      <c r="B349" s="308"/>
      <c r="C349" s="308"/>
      <c r="D349" s="308"/>
      <c r="E349" s="308"/>
      <c r="F349" s="308"/>
      <c r="G349" s="308"/>
      <c r="H349" s="308"/>
      <c r="I349" s="309"/>
      <c r="J349" s="308"/>
      <c r="K349" s="308"/>
      <c r="L349" s="381"/>
      <c r="M349" s="1661"/>
      <c r="N349" s="1662"/>
      <c r="O349" s="50"/>
      <c r="P349" s="1786"/>
      <c r="Q349" s="1786"/>
      <c r="R349" s="1786"/>
      <c r="S349" s="1786"/>
      <c r="T349" s="1786"/>
      <c r="U349" s="4"/>
      <c r="V349" s="104"/>
      <c r="W349" s="805"/>
      <c r="X349" s="105"/>
      <c r="Y349" s="105"/>
      <c r="Z349" s="105"/>
      <c r="AA349" s="105"/>
      <c r="AB349" s="105"/>
      <c r="AC349" s="105"/>
      <c r="AD349" s="105"/>
      <c r="AE349" s="106"/>
      <c r="AF349" s="105"/>
      <c r="AG349" s="107"/>
      <c r="AH349" s="108"/>
      <c r="AI349" s="109"/>
      <c r="AJ349" s="125"/>
      <c r="AK349" s="99"/>
      <c r="AL349" s="99"/>
      <c r="AM349" s="99"/>
    </row>
    <row r="350" spans="1:39" ht="1.5" customHeight="1">
      <c r="A350" s="1782"/>
      <c r="B350" s="1782"/>
      <c r="C350" s="1782"/>
      <c r="D350" s="1782"/>
      <c r="E350" s="1783"/>
      <c r="F350" s="1782"/>
      <c r="G350" s="1782"/>
      <c r="H350" s="1782"/>
      <c r="I350" s="1782"/>
      <c r="J350" s="1782"/>
      <c r="K350" s="1782"/>
      <c r="L350" s="1782"/>
      <c r="M350" s="1784"/>
      <c r="N350" s="1784"/>
      <c r="O350" s="1784"/>
      <c r="P350" s="1784"/>
      <c r="Q350" s="1784"/>
      <c r="R350" s="1784"/>
      <c r="S350" s="1784"/>
      <c r="T350" s="1784"/>
      <c r="U350" s="893"/>
      <c r="V350" s="893"/>
      <c r="W350" s="893"/>
      <c r="X350" s="893"/>
      <c r="Y350" s="893"/>
      <c r="Z350" s="893"/>
      <c r="AA350" s="893"/>
      <c r="AB350" s="893"/>
      <c r="AC350" s="893"/>
      <c r="AD350" s="893"/>
      <c r="AE350" s="893"/>
      <c r="AF350" s="893"/>
      <c r="AG350" s="893"/>
      <c r="AH350" s="893"/>
    </row>
    <row r="351" spans="1:39" ht="21.75" customHeight="1">
      <c r="A351" s="1787" t="s">
        <v>236</v>
      </c>
      <c r="B351" s="1787"/>
      <c r="C351" s="1787"/>
      <c r="D351" s="1787"/>
      <c r="E351" s="1787"/>
      <c r="F351" s="1787"/>
      <c r="G351" s="1787"/>
      <c r="H351" s="1787"/>
      <c r="I351" s="1787"/>
      <c r="J351" s="1787"/>
      <c r="K351" s="1787"/>
      <c r="L351" s="1787"/>
      <c r="M351" s="1787"/>
      <c r="N351" s="1787"/>
      <c r="O351" s="1787"/>
      <c r="P351" s="1787"/>
      <c r="Q351" s="1787"/>
      <c r="R351" s="1787"/>
      <c r="S351" s="1787"/>
      <c r="T351" s="1787"/>
    </row>
    <row r="352" spans="1:39" ht="19.5" customHeight="1">
      <c r="A352" s="364" t="s">
        <v>322</v>
      </c>
      <c r="B352" s="365"/>
      <c r="C352" s="365"/>
      <c r="D352" s="365"/>
      <c r="E352" s="365"/>
      <c r="F352" s="365"/>
      <c r="G352" s="365"/>
      <c r="H352" s="365"/>
      <c r="I352" s="365"/>
      <c r="J352" s="365"/>
      <c r="K352" s="365"/>
      <c r="L352" s="365"/>
      <c r="M352" s="365"/>
      <c r="N352" s="365"/>
      <c r="O352" s="365"/>
      <c r="P352" s="365"/>
      <c r="Q352" s="900"/>
      <c r="R352" s="900"/>
      <c r="S352" s="900"/>
      <c r="T352" s="900"/>
    </row>
    <row r="353" spans="1:258" s="110" customFormat="1" ht="32.25" customHeight="1">
      <c r="A353" s="1788" t="s">
        <v>95</v>
      </c>
      <c r="B353" s="1785" t="s">
        <v>508</v>
      </c>
      <c r="C353" s="1785"/>
      <c r="D353" s="1785"/>
      <c r="E353" s="1785"/>
      <c r="F353" s="1785"/>
      <c r="G353" s="1785"/>
      <c r="H353" s="1785"/>
      <c r="I353" s="1785"/>
      <c r="J353" s="1785"/>
      <c r="K353" s="1785"/>
      <c r="L353" s="1776" t="s">
        <v>294</v>
      </c>
      <c r="M353" s="1777"/>
      <c r="N353" s="1777"/>
      <c r="O353" s="1777"/>
      <c r="P353" s="1777"/>
      <c r="Q353" s="1777"/>
      <c r="R353" s="1778"/>
      <c r="S353" s="188"/>
      <c r="T353" s="434"/>
      <c r="W353" s="2017" t="s">
        <v>55</v>
      </c>
      <c r="X353" s="1720"/>
      <c r="Y353" s="1721"/>
      <c r="Z353" s="1721"/>
      <c r="AA353" s="1721"/>
      <c r="AB353" s="1721"/>
      <c r="AC353" s="1721"/>
      <c r="AD353" s="1721"/>
      <c r="AE353" s="1721"/>
      <c r="AF353" s="1722"/>
      <c r="AG353" s="1812" t="s">
        <v>136</v>
      </c>
      <c r="AH353" s="1812"/>
      <c r="AI353" s="1812"/>
      <c r="AJ353" s="1812"/>
      <c r="AK353" s="1812"/>
      <c r="AL353" s="1812"/>
      <c r="AM353" s="94"/>
      <c r="AN353" s="94"/>
      <c r="AO353" s="94"/>
      <c r="AP353" s="94"/>
      <c r="AQ353" s="94"/>
      <c r="AR353" s="94"/>
      <c r="AS353" s="94"/>
      <c r="AT353" s="94"/>
      <c r="AU353" s="94"/>
      <c r="AV353" s="94"/>
      <c r="AW353" s="94"/>
      <c r="AX353" s="94"/>
      <c r="AY353" s="94"/>
      <c r="AZ353" s="94"/>
      <c r="BA353" s="94"/>
      <c r="BB353" s="94"/>
      <c r="BC353" s="94"/>
      <c r="BD353" s="94"/>
      <c r="BE353" s="94"/>
      <c r="BF353" s="94"/>
      <c r="BG353" s="94"/>
      <c r="BH353" s="94"/>
      <c r="BI353" s="94"/>
      <c r="BJ353" s="94"/>
      <c r="BK353" s="94"/>
      <c r="BL353" s="94"/>
      <c r="BM353" s="94"/>
      <c r="BN353" s="94"/>
      <c r="BO353" s="94"/>
      <c r="BP353" s="94"/>
      <c r="BQ353" s="94"/>
      <c r="BR353" s="94"/>
      <c r="BS353" s="94"/>
      <c r="BT353" s="94"/>
      <c r="BU353" s="94"/>
      <c r="BV353" s="94"/>
      <c r="BW353" s="94"/>
      <c r="BX353" s="94"/>
      <c r="BY353" s="94"/>
      <c r="BZ353" s="94"/>
      <c r="CA353" s="94"/>
      <c r="CB353" s="94"/>
      <c r="CC353" s="94"/>
      <c r="CD353" s="94"/>
      <c r="CE353" s="94"/>
      <c r="CF353" s="94"/>
      <c r="CG353" s="94"/>
      <c r="CH353" s="94"/>
      <c r="CI353" s="94"/>
      <c r="CJ353" s="94"/>
      <c r="CK353" s="94"/>
      <c r="CL353" s="94"/>
      <c r="CM353" s="94"/>
      <c r="CN353" s="94"/>
      <c r="CO353" s="94"/>
      <c r="CP353" s="94"/>
      <c r="CQ353" s="94"/>
      <c r="CR353" s="94"/>
      <c r="CS353" s="94"/>
      <c r="CT353" s="94"/>
      <c r="CU353" s="94"/>
      <c r="CV353" s="94"/>
      <c r="CW353" s="94"/>
      <c r="CX353" s="94"/>
      <c r="CY353" s="94"/>
      <c r="CZ353" s="94"/>
      <c r="DA353" s="94"/>
      <c r="DB353" s="94"/>
      <c r="DC353" s="94"/>
      <c r="DD353" s="94"/>
      <c r="DE353" s="94"/>
      <c r="DF353" s="94"/>
      <c r="DG353" s="94"/>
      <c r="DH353" s="94"/>
      <c r="DI353" s="94"/>
      <c r="DJ353" s="94"/>
      <c r="DK353" s="94"/>
      <c r="DL353" s="94"/>
      <c r="DM353" s="94"/>
      <c r="DN353" s="94"/>
      <c r="DO353" s="94"/>
      <c r="DP353" s="94"/>
      <c r="DQ353" s="94"/>
      <c r="DR353" s="94"/>
      <c r="DS353" s="94"/>
      <c r="DT353" s="94"/>
      <c r="DU353" s="94"/>
      <c r="DV353" s="94"/>
      <c r="DW353" s="94"/>
      <c r="DX353" s="94"/>
      <c r="DY353" s="94"/>
      <c r="DZ353" s="94"/>
      <c r="EA353" s="94"/>
      <c r="EB353" s="94"/>
      <c r="EC353" s="94"/>
      <c r="ED353" s="94"/>
      <c r="EE353" s="94"/>
      <c r="EF353" s="94"/>
      <c r="EG353" s="94"/>
      <c r="EH353" s="94"/>
      <c r="EI353" s="94"/>
      <c r="EJ353" s="94"/>
      <c r="EK353" s="94"/>
      <c r="EL353" s="94"/>
      <c r="EM353" s="94"/>
      <c r="EN353" s="94"/>
      <c r="EO353" s="94"/>
      <c r="EP353" s="94"/>
      <c r="EQ353" s="94"/>
      <c r="ER353" s="94"/>
      <c r="ES353" s="94"/>
      <c r="ET353" s="94"/>
      <c r="EU353" s="94"/>
      <c r="EV353" s="94"/>
      <c r="EW353" s="94"/>
      <c r="EX353" s="94"/>
      <c r="EY353" s="94"/>
      <c r="EZ353" s="94"/>
      <c r="FA353" s="94"/>
      <c r="FB353" s="94"/>
      <c r="FC353" s="94"/>
      <c r="FD353" s="94"/>
      <c r="FE353" s="94"/>
      <c r="FF353" s="94"/>
      <c r="FG353" s="94"/>
      <c r="FH353" s="94"/>
      <c r="FI353" s="94"/>
      <c r="FJ353" s="94"/>
      <c r="FK353" s="94"/>
      <c r="FL353" s="94"/>
      <c r="FM353" s="94"/>
      <c r="FN353" s="94"/>
      <c r="FO353" s="94"/>
      <c r="FP353" s="94"/>
      <c r="FQ353" s="94"/>
      <c r="FR353" s="94"/>
      <c r="FS353" s="94"/>
      <c r="FT353" s="94"/>
      <c r="FU353" s="94"/>
      <c r="FV353" s="94"/>
      <c r="FW353" s="94"/>
      <c r="FX353" s="94"/>
      <c r="FY353" s="94"/>
      <c r="FZ353" s="94"/>
      <c r="GA353" s="94"/>
      <c r="GB353" s="94"/>
      <c r="GC353" s="94"/>
      <c r="GD353" s="94"/>
      <c r="GE353" s="94"/>
      <c r="GF353" s="94"/>
      <c r="GG353" s="94"/>
      <c r="GH353" s="94"/>
      <c r="GI353" s="94"/>
      <c r="GJ353" s="94"/>
      <c r="GK353" s="94"/>
      <c r="GL353" s="94"/>
      <c r="GM353" s="94"/>
      <c r="GN353" s="94"/>
      <c r="GO353" s="94"/>
      <c r="GP353" s="94"/>
      <c r="GQ353" s="94"/>
      <c r="GR353" s="94"/>
      <c r="GS353" s="94"/>
      <c r="GT353" s="94"/>
      <c r="GU353" s="94"/>
      <c r="GV353" s="94"/>
      <c r="GW353" s="94"/>
      <c r="GX353" s="94"/>
      <c r="GY353" s="94"/>
      <c r="GZ353" s="94"/>
      <c r="HA353" s="94"/>
      <c r="HB353" s="94"/>
      <c r="HC353" s="94"/>
      <c r="HD353" s="94"/>
      <c r="HE353" s="94"/>
      <c r="HF353" s="94"/>
      <c r="HG353" s="94"/>
      <c r="HH353" s="94"/>
      <c r="HI353" s="94"/>
      <c r="HJ353" s="94"/>
      <c r="HK353" s="94"/>
      <c r="HL353" s="94"/>
      <c r="HM353" s="94"/>
      <c r="HN353" s="94"/>
      <c r="HO353" s="94"/>
      <c r="HP353" s="94"/>
      <c r="HQ353" s="94"/>
      <c r="HR353" s="94"/>
      <c r="HS353" s="94"/>
      <c r="HT353" s="94"/>
      <c r="HU353" s="94"/>
      <c r="HV353" s="94"/>
      <c r="HW353" s="94"/>
      <c r="HX353" s="94"/>
      <c r="HY353" s="94"/>
      <c r="HZ353" s="94"/>
      <c r="IA353" s="94"/>
      <c r="IB353" s="94"/>
      <c r="IC353" s="94"/>
      <c r="ID353" s="94"/>
      <c r="IE353" s="94"/>
      <c r="IF353" s="94"/>
      <c r="IG353" s="94"/>
      <c r="IH353" s="94"/>
      <c r="II353" s="94"/>
      <c r="IJ353" s="94"/>
      <c r="IK353" s="94"/>
      <c r="IL353" s="94"/>
      <c r="IM353" s="94"/>
      <c r="IN353" s="94"/>
      <c r="IO353" s="94"/>
      <c r="IP353" s="94"/>
      <c r="IQ353" s="94"/>
      <c r="IR353" s="94"/>
      <c r="IS353" s="94"/>
      <c r="IT353" s="94"/>
      <c r="IU353" s="94"/>
      <c r="IV353" s="94"/>
      <c r="IW353" s="94"/>
      <c r="IX353" s="94"/>
    </row>
    <row r="354" spans="1:258" s="110" customFormat="1" ht="42" customHeight="1">
      <c r="A354" s="1788"/>
      <c r="B354" s="899" t="s">
        <v>106</v>
      </c>
      <c r="C354" s="1642" t="s">
        <v>120</v>
      </c>
      <c r="D354" s="1642"/>
      <c r="E354" s="1642"/>
      <c r="F354" s="1642"/>
      <c r="G354" s="899" t="s">
        <v>105</v>
      </c>
      <c r="H354" s="1642" t="s">
        <v>120</v>
      </c>
      <c r="I354" s="1642"/>
      <c r="J354" s="1642"/>
      <c r="K354" s="1642"/>
      <c r="L354" s="366" t="s">
        <v>135</v>
      </c>
      <c r="M354" s="1779" t="s">
        <v>120</v>
      </c>
      <c r="N354" s="1780"/>
      <c r="O354" s="1780"/>
      <c r="P354" s="1780"/>
      <c r="Q354" s="1780"/>
      <c r="R354" s="1781"/>
      <c r="S354" s="188"/>
      <c r="T354" s="434"/>
      <c r="U354" s="184"/>
      <c r="W354" s="2018"/>
      <c r="X354" s="111" t="s">
        <v>106</v>
      </c>
      <c r="Y354" s="1723" t="s">
        <v>120</v>
      </c>
      <c r="Z354" s="1724"/>
      <c r="AA354" s="1725"/>
      <c r="AB354" s="111" t="s">
        <v>105</v>
      </c>
      <c r="AC354" s="1723" t="s">
        <v>120</v>
      </c>
      <c r="AD354" s="1724"/>
      <c r="AE354" s="1724"/>
      <c r="AF354" s="1725"/>
      <c r="AG354" s="112" t="s">
        <v>135</v>
      </c>
      <c r="AH354" s="1810" t="s">
        <v>120</v>
      </c>
      <c r="AI354" s="1810"/>
      <c r="AJ354" s="1810"/>
      <c r="AK354" s="1810"/>
      <c r="AL354" s="1810"/>
      <c r="AM354" s="94"/>
      <c r="AN354" s="94"/>
      <c r="AO354" s="94"/>
      <c r="AP354" s="94"/>
      <c r="AQ354" s="94"/>
      <c r="AR354" s="94"/>
      <c r="AS354" s="94"/>
      <c r="AT354" s="94"/>
      <c r="AU354" s="94"/>
      <c r="AV354" s="94"/>
      <c r="AW354" s="94"/>
      <c r="AX354" s="94"/>
      <c r="AY354" s="94"/>
      <c r="AZ354" s="94"/>
      <c r="BA354" s="94"/>
      <c r="BB354" s="94"/>
      <c r="BC354" s="94"/>
      <c r="BD354" s="94"/>
      <c r="BE354" s="94"/>
      <c r="BF354" s="94"/>
      <c r="BG354" s="94"/>
      <c r="BH354" s="94"/>
      <c r="BI354" s="94"/>
      <c r="BJ354" s="94"/>
      <c r="BK354" s="94"/>
      <c r="BL354" s="94"/>
      <c r="BM354" s="94"/>
      <c r="BN354" s="94"/>
      <c r="BO354" s="94"/>
      <c r="BP354" s="94"/>
      <c r="BQ354" s="94"/>
      <c r="BR354" s="94"/>
      <c r="BS354" s="94"/>
      <c r="BT354" s="94"/>
      <c r="BU354" s="94"/>
      <c r="BV354" s="94"/>
      <c r="BW354" s="94"/>
      <c r="BX354" s="94"/>
      <c r="BY354" s="94"/>
      <c r="BZ354" s="94"/>
      <c r="CA354" s="94"/>
      <c r="CB354" s="94"/>
      <c r="CC354" s="94"/>
      <c r="CD354" s="94"/>
      <c r="CE354" s="94"/>
      <c r="CF354" s="94"/>
      <c r="CG354" s="94"/>
      <c r="CH354" s="94"/>
      <c r="CI354" s="94"/>
      <c r="CJ354" s="94"/>
      <c r="CK354" s="94"/>
      <c r="CL354" s="94"/>
      <c r="CM354" s="94"/>
      <c r="CN354" s="94"/>
      <c r="CO354" s="94"/>
      <c r="CP354" s="94"/>
      <c r="CQ354" s="94"/>
      <c r="CR354" s="94"/>
      <c r="CS354" s="94"/>
      <c r="CT354" s="94"/>
      <c r="CU354" s="94"/>
      <c r="CV354" s="94"/>
      <c r="CW354" s="94"/>
      <c r="CX354" s="94"/>
      <c r="CY354" s="94"/>
      <c r="CZ354" s="94"/>
      <c r="DA354" s="94"/>
      <c r="DB354" s="94"/>
      <c r="DC354" s="94"/>
      <c r="DD354" s="94"/>
      <c r="DE354" s="94"/>
      <c r="DF354" s="94"/>
      <c r="DG354" s="94"/>
      <c r="DH354" s="94"/>
      <c r="DI354" s="94"/>
      <c r="DJ354" s="94"/>
      <c r="DK354" s="94"/>
      <c r="DL354" s="94"/>
      <c r="DM354" s="94"/>
      <c r="DN354" s="94"/>
      <c r="DO354" s="94"/>
      <c r="DP354" s="94"/>
      <c r="DQ354" s="94"/>
      <c r="DR354" s="94"/>
      <c r="DS354" s="94"/>
      <c r="DT354" s="94"/>
      <c r="DU354" s="94"/>
      <c r="DV354" s="94"/>
      <c r="DW354" s="94"/>
      <c r="DX354" s="94"/>
      <c r="DY354" s="94"/>
      <c r="DZ354" s="94"/>
      <c r="EA354" s="94"/>
      <c r="EB354" s="94"/>
      <c r="EC354" s="94"/>
      <c r="ED354" s="94"/>
      <c r="EE354" s="94"/>
      <c r="EF354" s="94"/>
      <c r="EG354" s="94"/>
      <c r="EH354" s="94"/>
      <c r="EI354" s="94"/>
      <c r="EJ354" s="94"/>
      <c r="EK354" s="94"/>
      <c r="EL354" s="94"/>
      <c r="EM354" s="94"/>
      <c r="EN354" s="94"/>
      <c r="EO354" s="94"/>
      <c r="EP354" s="94"/>
      <c r="EQ354" s="94"/>
      <c r="ER354" s="94"/>
      <c r="ES354" s="94"/>
      <c r="ET354" s="94"/>
      <c r="EU354" s="94"/>
      <c r="EV354" s="94"/>
      <c r="EW354" s="94"/>
      <c r="EX354" s="94"/>
      <c r="EY354" s="94"/>
      <c r="EZ354" s="94"/>
      <c r="FA354" s="94"/>
      <c r="FB354" s="94"/>
      <c r="FC354" s="94"/>
      <c r="FD354" s="94"/>
      <c r="FE354" s="94"/>
      <c r="FF354" s="94"/>
      <c r="FG354" s="94"/>
      <c r="FH354" s="94"/>
      <c r="FI354" s="94"/>
      <c r="FJ354" s="94"/>
      <c r="FK354" s="94"/>
      <c r="FL354" s="94"/>
      <c r="FM354" s="94"/>
      <c r="FN354" s="94"/>
      <c r="FO354" s="94"/>
      <c r="FP354" s="94"/>
      <c r="FQ354" s="94"/>
      <c r="FR354" s="94"/>
      <c r="FS354" s="94"/>
      <c r="FT354" s="94"/>
      <c r="FU354" s="94"/>
      <c r="FV354" s="94"/>
      <c r="FW354" s="94"/>
      <c r="FX354" s="94"/>
      <c r="FY354" s="94"/>
      <c r="FZ354" s="94"/>
      <c r="GA354" s="94"/>
      <c r="GB354" s="94"/>
      <c r="GC354" s="94"/>
      <c r="GD354" s="94"/>
      <c r="GE354" s="94"/>
      <c r="GF354" s="94"/>
      <c r="GG354" s="94"/>
      <c r="GH354" s="94"/>
      <c r="GI354" s="94"/>
      <c r="GJ354" s="94"/>
      <c r="GK354" s="94"/>
      <c r="GL354" s="94"/>
      <c r="GM354" s="94"/>
      <c r="GN354" s="94"/>
      <c r="GO354" s="94"/>
      <c r="GP354" s="94"/>
      <c r="GQ354" s="94"/>
      <c r="GR354" s="94"/>
      <c r="GS354" s="94"/>
      <c r="GT354" s="94"/>
      <c r="GU354" s="94"/>
      <c r="GV354" s="94"/>
      <c r="GW354" s="94"/>
      <c r="GX354" s="94"/>
      <c r="GY354" s="94"/>
      <c r="GZ354" s="94"/>
      <c r="HA354" s="94"/>
      <c r="HB354" s="94"/>
      <c r="HC354" s="94"/>
      <c r="HD354" s="94"/>
      <c r="HE354" s="94"/>
      <c r="HF354" s="94"/>
      <c r="HG354" s="94"/>
      <c r="HH354" s="94"/>
      <c r="HI354" s="94"/>
      <c r="HJ354" s="94"/>
      <c r="HK354" s="94"/>
      <c r="HL354" s="94"/>
      <c r="HM354" s="94"/>
      <c r="HN354" s="94"/>
      <c r="HO354" s="94"/>
      <c r="HP354" s="94"/>
      <c r="HQ354" s="94"/>
      <c r="HR354" s="94"/>
      <c r="HS354" s="94"/>
      <c r="HT354" s="94"/>
      <c r="HU354" s="94"/>
      <c r="HV354" s="94"/>
      <c r="HW354" s="94"/>
      <c r="HX354" s="94"/>
      <c r="HY354" s="94"/>
      <c r="HZ354" s="94"/>
      <c r="IA354" s="94"/>
      <c r="IB354" s="94"/>
      <c r="IC354" s="94"/>
      <c r="ID354" s="94"/>
      <c r="IE354" s="94"/>
      <c r="IF354" s="94"/>
      <c r="IG354" s="94"/>
      <c r="IH354" s="94"/>
      <c r="II354" s="94"/>
      <c r="IJ354" s="94"/>
      <c r="IK354" s="94"/>
      <c r="IL354" s="94"/>
      <c r="IM354" s="94"/>
      <c r="IN354" s="94"/>
      <c r="IO354" s="94"/>
      <c r="IP354" s="94"/>
      <c r="IQ354" s="94"/>
      <c r="IR354" s="94"/>
      <c r="IS354" s="94"/>
      <c r="IT354" s="94"/>
      <c r="IU354" s="94"/>
      <c r="IV354" s="94"/>
      <c r="IW354" s="94"/>
      <c r="IX354" s="94"/>
    </row>
    <row r="355" spans="1:258" s="110" customFormat="1" ht="16.5" customHeight="1">
      <c r="A355" s="113" t="s">
        <v>464</v>
      </c>
      <c r="B355" s="113"/>
      <c r="C355" s="1739"/>
      <c r="D355" s="1740"/>
      <c r="E355" s="1740"/>
      <c r="F355" s="1741"/>
      <c r="G355" s="113"/>
      <c r="H355" s="1739"/>
      <c r="I355" s="1740"/>
      <c r="J355" s="1740"/>
      <c r="K355" s="1741"/>
      <c r="L355" s="114"/>
      <c r="M355" s="1730"/>
      <c r="N355" s="1731"/>
      <c r="O355" s="1731"/>
      <c r="P355" s="1731"/>
      <c r="Q355" s="1731"/>
      <c r="R355" s="1732"/>
      <c r="S355" s="188"/>
      <c r="T355" s="435"/>
      <c r="U355" s="184"/>
      <c r="W355" s="113" t="s">
        <v>131</v>
      </c>
      <c r="X355" s="113"/>
      <c r="Y355" s="1729"/>
      <c r="Z355" s="1729"/>
      <c r="AA355" s="1729"/>
      <c r="AB355" s="113"/>
      <c r="AC355" s="1729"/>
      <c r="AD355" s="1729"/>
      <c r="AE355" s="1729"/>
      <c r="AF355" s="1729"/>
      <c r="AG355" s="115"/>
      <c r="AH355" s="1766"/>
      <c r="AI355" s="1766"/>
      <c r="AJ355" s="1766"/>
      <c r="AK355" s="1766"/>
      <c r="AL355" s="1766"/>
      <c r="AM355" s="94"/>
      <c r="AN355" s="94"/>
      <c r="AO355" s="94"/>
      <c r="AP355" s="94"/>
      <c r="AQ355" s="94"/>
      <c r="AR355" s="94"/>
      <c r="AS355" s="94"/>
      <c r="AT355" s="94"/>
      <c r="AU355" s="94"/>
      <c r="AV355" s="94"/>
      <c r="AW355" s="94"/>
      <c r="AX355" s="94"/>
      <c r="AY355" s="94"/>
      <c r="AZ355" s="94"/>
      <c r="BA355" s="94"/>
      <c r="BB355" s="94"/>
      <c r="BC355" s="94"/>
      <c r="BD355" s="94"/>
      <c r="BE355" s="94"/>
      <c r="BF355" s="94"/>
      <c r="BG355" s="94"/>
      <c r="BH355" s="94"/>
      <c r="BI355" s="94"/>
      <c r="BJ355" s="94"/>
      <c r="BK355" s="94"/>
      <c r="BL355" s="94"/>
      <c r="BM355" s="94"/>
      <c r="BN355" s="94"/>
      <c r="BO355" s="94"/>
      <c r="BP355" s="94"/>
      <c r="BQ355" s="94"/>
      <c r="BR355" s="94"/>
      <c r="BS355" s="94"/>
      <c r="BT355" s="94"/>
      <c r="BU355" s="94"/>
      <c r="BV355" s="94"/>
      <c r="BW355" s="94"/>
      <c r="BX355" s="94"/>
      <c r="BY355" s="94"/>
      <c r="BZ355" s="94"/>
      <c r="CA355" s="94"/>
      <c r="CB355" s="94"/>
      <c r="CC355" s="94"/>
      <c r="CD355" s="94"/>
      <c r="CE355" s="94"/>
      <c r="CF355" s="94"/>
      <c r="CG355" s="94"/>
      <c r="CH355" s="94"/>
      <c r="CI355" s="94"/>
      <c r="CJ355" s="94"/>
      <c r="CK355" s="94"/>
      <c r="CL355" s="94"/>
      <c r="CM355" s="94"/>
      <c r="CN355" s="94"/>
      <c r="CO355" s="94"/>
      <c r="CP355" s="94"/>
      <c r="CQ355" s="94"/>
      <c r="CR355" s="94"/>
      <c r="CS355" s="94"/>
      <c r="CT355" s="94"/>
      <c r="CU355" s="94"/>
      <c r="CV355" s="94"/>
      <c r="CW355" s="94"/>
      <c r="CX355" s="94"/>
      <c r="CY355" s="94"/>
      <c r="CZ355" s="94"/>
      <c r="DA355" s="94"/>
      <c r="DB355" s="94"/>
      <c r="DC355" s="94"/>
      <c r="DD355" s="94"/>
      <c r="DE355" s="94"/>
      <c r="DF355" s="94"/>
      <c r="DG355" s="94"/>
      <c r="DH355" s="94"/>
      <c r="DI355" s="94"/>
      <c r="DJ355" s="94"/>
      <c r="DK355" s="94"/>
      <c r="DL355" s="94"/>
      <c r="DM355" s="94"/>
      <c r="DN355" s="94"/>
      <c r="DO355" s="94"/>
      <c r="DP355" s="94"/>
      <c r="DQ355" s="94"/>
      <c r="DR355" s="94"/>
      <c r="DS355" s="94"/>
      <c r="DT355" s="94"/>
      <c r="DU355" s="94"/>
      <c r="DV355" s="94"/>
      <c r="DW355" s="94"/>
      <c r="DX355" s="94"/>
      <c r="DY355" s="94"/>
      <c r="DZ355" s="94"/>
      <c r="EA355" s="94"/>
      <c r="EB355" s="94"/>
      <c r="EC355" s="94"/>
      <c r="ED355" s="94"/>
      <c r="EE355" s="94"/>
      <c r="EF355" s="94"/>
      <c r="EG355" s="94"/>
      <c r="EH355" s="94"/>
      <c r="EI355" s="94"/>
      <c r="EJ355" s="94"/>
      <c r="EK355" s="94"/>
      <c r="EL355" s="94"/>
      <c r="EM355" s="94"/>
      <c r="EN355" s="94"/>
      <c r="EO355" s="94"/>
      <c r="EP355" s="94"/>
      <c r="EQ355" s="94"/>
      <c r="ER355" s="94"/>
      <c r="ES355" s="94"/>
      <c r="ET355" s="94"/>
      <c r="EU355" s="94"/>
      <c r="EV355" s="94"/>
      <c r="EW355" s="94"/>
      <c r="EX355" s="94"/>
      <c r="EY355" s="94"/>
      <c r="EZ355" s="94"/>
      <c r="FA355" s="94"/>
      <c r="FB355" s="94"/>
      <c r="FC355" s="94"/>
      <c r="FD355" s="94"/>
      <c r="FE355" s="94"/>
      <c r="FF355" s="94"/>
      <c r="FG355" s="94"/>
      <c r="FH355" s="94"/>
      <c r="FI355" s="94"/>
      <c r="FJ355" s="94"/>
      <c r="FK355" s="94"/>
      <c r="FL355" s="94"/>
      <c r="FM355" s="94"/>
      <c r="FN355" s="94"/>
      <c r="FO355" s="94"/>
      <c r="FP355" s="94"/>
      <c r="FQ355" s="94"/>
      <c r="FR355" s="94"/>
      <c r="FS355" s="94"/>
      <c r="FT355" s="94"/>
      <c r="FU355" s="94"/>
      <c r="FV355" s="94"/>
      <c r="FW355" s="94"/>
      <c r="FX355" s="94"/>
      <c r="FY355" s="94"/>
      <c r="FZ355" s="94"/>
      <c r="GA355" s="94"/>
      <c r="GB355" s="94"/>
      <c r="GC355" s="94"/>
      <c r="GD355" s="94"/>
      <c r="GE355" s="94"/>
      <c r="GF355" s="94"/>
      <c r="GG355" s="94"/>
      <c r="GH355" s="94"/>
      <c r="GI355" s="94"/>
      <c r="GJ355" s="94"/>
      <c r="GK355" s="94"/>
      <c r="GL355" s="94"/>
      <c r="GM355" s="94"/>
      <c r="GN355" s="94"/>
      <c r="GO355" s="94"/>
      <c r="GP355" s="94"/>
      <c r="GQ355" s="94"/>
      <c r="GR355" s="94"/>
      <c r="GS355" s="94"/>
      <c r="GT355" s="94"/>
      <c r="GU355" s="94"/>
      <c r="GV355" s="94"/>
      <c r="GW355" s="94"/>
      <c r="GX355" s="94"/>
      <c r="GY355" s="94"/>
      <c r="GZ355" s="94"/>
      <c r="HA355" s="94"/>
      <c r="HB355" s="94"/>
      <c r="HC355" s="94"/>
      <c r="HD355" s="94"/>
      <c r="HE355" s="94"/>
      <c r="HF355" s="94"/>
      <c r="HG355" s="94"/>
      <c r="HH355" s="94"/>
      <c r="HI355" s="94"/>
      <c r="HJ355" s="94"/>
      <c r="HK355" s="94"/>
      <c r="HL355" s="94"/>
      <c r="HM355" s="94"/>
      <c r="HN355" s="94"/>
      <c r="HO355" s="94"/>
      <c r="HP355" s="94"/>
      <c r="HQ355" s="94"/>
      <c r="HR355" s="94"/>
      <c r="HS355" s="94"/>
      <c r="HT355" s="94"/>
      <c r="HU355" s="94"/>
      <c r="HV355" s="94"/>
      <c r="HW355" s="94"/>
      <c r="HX355" s="94"/>
      <c r="HY355" s="94"/>
      <c r="HZ355" s="94"/>
      <c r="IA355" s="94"/>
      <c r="IB355" s="94"/>
      <c r="IC355" s="94"/>
      <c r="ID355" s="94"/>
      <c r="IE355" s="94"/>
      <c r="IF355" s="94"/>
      <c r="IG355" s="94"/>
      <c r="IH355" s="94"/>
      <c r="II355" s="94"/>
      <c r="IJ355" s="94"/>
      <c r="IK355" s="94"/>
      <c r="IL355" s="94"/>
      <c r="IM355" s="94"/>
      <c r="IN355" s="94"/>
      <c r="IO355" s="94"/>
      <c r="IP355" s="94"/>
      <c r="IQ355" s="94"/>
      <c r="IR355" s="94"/>
      <c r="IS355" s="94"/>
      <c r="IT355" s="94"/>
      <c r="IU355" s="94"/>
      <c r="IV355" s="94"/>
      <c r="IW355" s="94"/>
      <c r="IX355" s="94"/>
    </row>
    <row r="356" spans="1:258" s="110" customFormat="1" ht="83.25" customHeight="1">
      <c r="A356" s="116" t="s">
        <v>58</v>
      </c>
      <c r="B356" s="737"/>
      <c r="C356" s="1745"/>
      <c r="D356" s="1746"/>
      <c r="E356" s="1746"/>
      <c r="F356" s="1747"/>
      <c r="G356" s="868"/>
      <c r="H356" s="1643"/>
      <c r="I356" s="1644"/>
      <c r="J356" s="1644"/>
      <c r="K356" s="1645"/>
      <c r="L356" s="117"/>
      <c r="M356" s="1733"/>
      <c r="N356" s="1734"/>
      <c r="O356" s="1734"/>
      <c r="P356" s="1734"/>
      <c r="Q356" s="1734"/>
      <c r="R356" s="1735"/>
      <c r="S356" s="188"/>
      <c r="T356" s="552"/>
      <c r="U356" s="184"/>
      <c r="W356" s="116" t="s">
        <v>58</v>
      </c>
      <c r="X356" s="118">
        <v>276</v>
      </c>
      <c r="Y356" s="1711" t="s">
        <v>25</v>
      </c>
      <c r="Z356" s="1691"/>
      <c r="AA356" s="1691"/>
      <c r="AB356" s="185"/>
      <c r="AC356" s="1767"/>
      <c r="AD356" s="1690"/>
      <c r="AE356" s="1690"/>
      <c r="AF356" s="1690"/>
      <c r="AG356" s="119"/>
      <c r="AH356" s="1760"/>
      <c r="AI356" s="1760"/>
      <c r="AJ356" s="1760"/>
      <c r="AK356" s="1760"/>
      <c r="AL356" s="1760"/>
      <c r="AM356" s="94"/>
      <c r="AN356" s="94"/>
      <c r="AO356" s="94"/>
      <c r="AP356" s="94"/>
      <c r="AQ356" s="94"/>
      <c r="AR356" s="94"/>
      <c r="AS356" s="94"/>
      <c r="AT356" s="94"/>
      <c r="AU356" s="94"/>
      <c r="AV356" s="94"/>
      <c r="AW356" s="94"/>
      <c r="AX356" s="94"/>
      <c r="AY356" s="94"/>
      <c r="AZ356" s="94"/>
      <c r="BA356" s="94"/>
      <c r="BB356" s="94"/>
      <c r="BC356" s="94"/>
      <c r="BD356" s="94"/>
      <c r="BE356" s="94"/>
      <c r="BF356" s="94"/>
      <c r="BG356" s="94"/>
      <c r="BH356" s="94"/>
      <c r="BI356" s="94"/>
      <c r="BJ356" s="94"/>
      <c r="BK356" s="94"/>
      <c r="BL356" s="94"/>
      <c r="BM356" s="94"/>
      <c r="BN356" s="94"/>
      <c r="BO356" s="94"/>
      <c r="BP356" s="94"/>
      <c r="BQ356" s="94"/>
      <c r="BR356" s="94"/>
      <c r="BS356" s="94"/>
      <c r="BT356" s="94"/>
      <c r="BU356" s="94"/>
      <c r="BV356" s="94"/>
      <c r="BW356" s="94"/>
      <c r="BX356" s="94"/>
      <c r="BY356" s="94"/>
      <c r="BZ356" s="94"/>
      <c r="CA356" s="94"/>
      <c r="CB356" s="94"/>
      <c r="CC356" s="94"/>
      <c r="CD356" s="94"/>
      <c r="CE356" s="94"/>
      <c r="CF356" s="94"/>
      <c r="CG356" s="94"/>
      <c r="CH356" s="94"/>
      <c r="CI356" s="94"/>
      <c r="CJ356" s="94"/>
      <c r="CK356" s="94"/>
      <c r="CL356" s="94"/>
      <c r="CM356" s="94"/>
      <c r="CN356" s="94"/>
      <c r="CO356" s="94"/>
      <c r="CP356" s="94"/>
      <c r="CQ356" s="94"/>
      <c r="CR356" s="94"/>
      <c r="CS356" s="94"/>
      <c r="CT356" s="94"/>
      <c r="CU356" s="94"/>
      <c r="CV356" s="94"/>
      <c r="CW356" s="94"/>
      <c r="CX356" s="94"/>
      <c r="CY356" s="94"/>
      <c r="CZ356" s="94"/>
      <c r="DA356" s="94"/>
      <c r="DB356" s="94"/>
      <c r="DC356" s="94"/>
      <c r="DD356" s="94"/>
      <c r="DE356" s="94"/>
      <c r="DF356" s="94"/>
      <c r="DG356" s="94"/>
      <c r="DH356" s="94"/>
      <c r="DI356" s="94"/>
      <c r="DJ356" s="94"/>
      <c r="DK356" s="94"/>
      <c r="DL356" s="94"/>
      <c r="DM356" s="94"/>
      <c r="DN356" s="94"/>
      <c r="DO356" s="94"/>
      <c r="DP356" s="94"/>
      <c r="DQ356" s="94"/>
      <c r="DR356" s="94"/>
      <c r="DS356" s="94"/>
      <c r="DT356" s="94"/>
      <c r="DU356" s="94"/>
      <c r="DV356" s="94"/>
      <c r="DW356" s="94"/>
      <c r="DX356" s="94"/>
      <c r="DY356" s="94"/>
      <c r="DZ356" s="94"/>
      <c r="EA356" s="94"/>
      <c r="EB356" s="94"/>
      <c r="EC356" s="94"/>
      <c r="ED356" s="94"/>
      <c r="EE356" s="94"/>
      <c r="EF356" s="94"/>
      <c r="EG356" s="94"/>
      <c r="EH356" s="94"/>
      <c r="EI356" s="94"/>
      <c r="EJ356" s="94"/>
      <c r="EK356" s="94"/>
      <c r="EL356" s="94"/>
      <c r="EM356" s="94"/>
      <c r="EN356" s="94"/>
      <c r="EO356" s="94"/>
      <c r="EP356" s="94"/>
      <c r="EQ356" s="94"/>
      <c r="ER356" s="94"/>
      <c r="ES356" s="94"/>
      <c r="ET356" s="94"/>
      <c r="EU356" s="94"/>
      <c r="EV356" s="94"/>
      <c r="EW356" s="94"/>
      <c r="EX356" s="94"/>
      <c r="EY356" s="94"/>
      <c r="EZ356" s="94"/>
      <c r="FA356" s="94"/>
      <c r="FB356" s="94"/>
      <c r="FC356" s="94"/>
      <c r="FD356" s="94"/>
      <c r="FE356" s="94"/>
      <c r="FF356" s="94"/>
      <c r="FG356" s="94"/>
      <c r="FH356" s="94"/>
      <c r="FI356" s="94"/>
      <c r="FJ356" s="94"/>
      <c r="FK356" s="94"/>
      <c r="FL356" s="94"/>
      <c r="FM356" s="94"/>
      <c r="FN356" s="94"/>
      <c r="FO356" s="94"/>
      <c r="FP356" s="94"/>
      <c r="FQ356" s="94"/>
      <c r="FR356" s="94"/>
      <c r="FS356" s="94"/>
      <c r="FT356" s="94"/>
      <c r="FU356" s="94"/>
      <c r="FV356" s="94"/>
      <c r="FW356" s="94"/>
      <c r="FX356" s="94"/>
      <c r="FY356" s="94"/>
      <c r="FZ356" s="94"/>
      <c r="GA356" s="94"/>
      <c r="GB356" s="94"/>
      <c r="GC356" s="94"/>
      <c r="GD356" s="94"/>
      <c r="GE356" s="94"/>
      <c r="GF356" s="94"/>
      <c r="GG356" s="94"/>
      <c r="GH356" s="94"/>
      <c r="GI356" s="94"/>
      <c r="GJ356" s="94"/>
      <c r="GK356" s="94"/>
      <c r="GL356" s="94"/>
      <c r="GM356" s="94"/>
      <c r="GN356" s="94"/>
      <c r="GO356" s="94"/>
      <c r="GP356" s="94"/>
      <c r="GQ356" s="94"/>
      <c r="GR356" s="94"/>
      <c r="GS356" s="94"/>
      <c r="GT356" s="94"/>
      <c r="GU356" s="94"/>
      <c r="GV356" s="94"/>
      <c r="GW356" s="94"/>
      <c r="GX356" s="94"/>
      <c r="GY356" s="94"/>
      <c r="GZ356" s="94"/>
      <c r="HA356" s="94"/>
      <c r="HB356" s="94"/>
      <c r="HC356" s="94"/>
      <c r="HD356" s="94"/>
      <c r="HE356" s="94"/>
      <c r="HF356" s="94"/>
      <c r="HG356" s="94"/>
      <c r="HH356" s="94"/>
      <c r="HI356" s="94"/>
      <c r="HJ356" s="94"/>
      <c r="HK356" s="94"/>
      <c r="HL356" s="94"/>
      <c r="HM356" s="94"/>
      <c r="HN356" s="94"/>
      <c r="HO356" s="94"/>
      <c r="HP356" s="94"/>
      <c r="HQ356" s="94"/>
      <c r="HR356" s="94"/>
      <c r="HS356" s="94"/>
      <c r="HT356" s="94"/>
      <c r="HU356" s="94"/>
      <c r="HV356" s="94"/>
      <c r="HW356" s="94"/>
      <c r="HX356" s="94"/>
      <c r="HY356" s="94"/>
      <c r="HZ356" s="94"/>
      <c r="IA356" s="94"/>
      <c r="IB356" s="94"/>
      <c r="IC356" s="94"/>
      <c r="ID356" s="94"/>
      <c r="IE356" s="94"/>
      <c r="IF356" s="94"/>
      <c r="IG356" s="94"/>
      <c r="IH356" s="94"/>
      <c r="II356" s="94"/>
      <c r="IJ356" s="94"/>
      <c r="IK356" s="94"/>
      <c r="IL356" s="94"/>
      <c r="IM356" s="94"/>
      <c r="IN356" s="94"/>
      <c r="IO356" s="94"/>
      <c r="IP356" s="94"/>
      <c r="IQ356" s="94"/>
      <c r="IR356" s="94"/>
      <c r="IS356" s="94"/>
      <c r="IT356" s="94"/>
      <c r="IU356" s="94"/>
      <c r="IV356" s="94"/>
      <c r="IW356" s="94"/>
      <c r="IX356" s="94"/>
    </row>
    <row r="357" spans="1:258" s="110" customFormat="1" ht="43.5" customHeight="1">
      <c r="A357" s="116" t="s">
        <v>59</v>
      </c>
      <c r="B357" s="387"/>
      <c r="C357" s="1736"/>
      <c r="D357" s="1737"/>
      <c r="E357" s="1737"/>
      <c r="F357" s="1738"/>
      <c r="G357" s="315"/>
      <c r="H357" s="1748"/>
      <c r="I357" s="1749"/>
      <c r="J357" s="1749"/>
      <c r="K357" s="1750"/>
      <c r="L357" s="316" t="e">
        <f>#REF!+14-25</f>
        <v>#REF!</v>
      </c>
      <c r="M357" s="1770" t="s">
        <v>291</v>
      </c>
      <c r="N357" s="1771"/>
      <c r="O357" s="1771"/>
      <c r="P357" s="1771"/>
      <c r="Q357" s="1771"/>
      <c r="R357" s="1772"/>
      <c r="S357" s="188"/>
      <c r="T357" s="552"/>
      <c r="U357" s="184"/>
      <c r="W357" s="116" t="s">
        <v>59</v>
      </c>
      <c r="X357" s="118">
        <v>137</v>
      </c>
      <c r="Y357" s="1638" t="s">
        <v>26</v>
      </c>
      <c r="Z357" s="1639"/>
      <c r="AA357" s="1640"/>
      <c r="AB357" s="185">
        <v>108</v>
      </c>
      <c r="AC357" s="1763" t="s">
        <v>27</v>
      </c>
      <c r="AD357" s="1764"/>
      <c r="AE357" s="1764"/>
      <c r="AF357" s="1765"/>
      <c r="AG357" s="119">
        <v>3</v>
      </c>
      <c r="AH357" s="1761" t="s">
        <v>22</v>
      </c>
      <c r="AI357" s="1621"/>
      <c r="AJ357" s="1621"/>
      <c r="AK357" s="1621"/>
      <c r="AL357" s="1762"/>
      <c r="AM357" s="94"/>
      <c r="AN357" s="94"/>
      <c r="AO357" s="94"/>
      <c r="AP357" s="94"/>
      <c r="AQ357" s="94"/>
      <c r="AR357" s="94"/>
      <c r="AS357" s="94"/>
      <c r="AT357" s="94"/>
      <c r="AU357" s="94"/>
      <c r="AV357" s="94"/>
      <c r="AW357" s="94"/>
      <c r="AX357" s="94"/>
      <c r="AY357" s="94"/>
      <c r="AZ357" s="94"/>
      <c r="BA357" s="94"/>
      <c r="BB357" s="94"/>
      <c r="BC357" s="94"/>
      <c r="BD357" s="94"/>
      <c r="BE357" s="94"/>
      <c r="BF357" s="94"/>
      <c r="BG357" s="94"/>
      <c r="BH357" s="94"/>
      <c r="BI357" s="94"/>
      <c r="BJ357" s="94"/>
      <c r="BK357" s="94"/>
      <c r="BL357" s="94"/>
      <c r="BM357" s="94"/>
      <c r="BN357" s="94"/>
      <c r="BO357" s="94"/>
      <c r="BP357" s="94"/>
      <c r="BQ357" s="94"/>
      <c r="BR357" s="94"/>
      <c r="BS357" s="94"/>
      <c r="BT357" s="94"/>
      <c r="BU357" s="94"/>
      <c r="BV357" s="94"/>
      <c r="BW357" s="94"/>
      <c r="BX357" s="94"/>
      <c r="BY357" s="94"/>
      <c r="BZ357" s="94"/>
      <c r="CA357" s="94"/>
      <c r="CB357" s="94"/>
      <c r="CC357" s="94"/>
      <c r="CD357" s="94"/>
      <c r="CE357" s="94"/>
      <c r="CF357" s="94"/>
      <c r="CG357" s="94"/>
      <c r="CH357" s="94"/>
      <c r="CI357" s="94"/>
      <c r="CJ357" s="94"/>
      <c r="CK357" s="94"/>
      <c r="CL357" s="94"/>
      <c r="CM357" s="94"/>
      <c r="CN357" s="94"/>
      <c r="CO357" s="94"/>
      <c r="CP357" s="94"/>
      <c r="CQ357" s="94"/>
      <c r="CR357" s="94"/>
      <c r="CS357" s="94"/>
      <c r="CT357" s="94"/>
      <c r="CU357" s="94"/>
      <c r="CV357" s="94"/>
      <c r="CW357" s="94"/>
      <c r="CX357" s="94"/>
      <c r="CY357" s="94"/>
      <c r="CZ357" s="94"/>
      <c r="DA357" s="94"/>
      <c r="DB357" s="94"/>
      <c r="DC357" s="94"/>
      <c r="DD357" s="94"/>
      <c r="DE357" s="94"/>
      <c r="DF357" s="94"/>
      <c r="DG357" s="94"/>
      <c r="DH357" s="94"/>
      <c r="DI357" s="94"/>
      <c r="DJ357" s="94"/>
      <c r="DK357" s="94"/>
      <c r="DL357" s="94"/>
      <c r="DM357" s="94"/>
      <c r="DN357" s="94"/>
      <c r="DO357" s="94"/>
      <c r="DP357" s="94"/>
      <c r="DQ357" s="94"/>
      <c r="DR357" s="94"/>
      <c r="DS357" s="94"/>
      <c r="DT357" s="94"/>
      <c r="DU357" s="94"/>
      <c r="DV357" s="94"/>
      <c r="DW357" s="94"/>
      <c r="DX357" s="94"/>
      <c r="DY357" s="94"/>
      <c r="DZ357" s="94"/>
      <c r="EA357" s="94"/>
      <c r="EB357" s="94"/>
      <c r="EC357" s="94"/>
      <c r="ED357" s="94"/>
      <c r="EE357" s="94"/>
      <c r="EF357" s="94"/>
      <c r="EG357" s="94"/>
      <c r="EH357" s="94"/>
      <c r="EI357" s="94"/>
      <c r="EJ357" s="94"/>
      <c r="EK357" s="94"/>
      <c r="EL357" s="94"/>
      <c r="EM357" s="94"/>
      <c r="EN357" s="94"/>
      <c r="EO357" s="94"/>
      <c r="EP357" s="94"/>
      <c r="EQ357" s="94"/>
      <c r="ER357" s="94"/>
      <c r="ES357" s="94"/>
      <c r="ET357" s="94"/>
      <c r="EU357" s="94"/>
      <c r="EV357" s="94"/>
      <c r="EW357" s="94"/>
      <c r="EX357" s="94"/>
      <c r="EY357" s="94"/>
      <c r="EZ357" s="94"/>
      <c r="FA357" s="94"/>
      <c r="FB357" s="94"/>
      <c r="FC357" s="94"/>
      <c r="FD357" s="94"/>
      <c r="FE357" s="94"/>
      <c r="FF357" s="94"/>
      <c r="FG357" s="94"/>
      <c r="FH357" s="94"/>
      <c r="FI357" s="94"/>
      <c r="FJ357" s="94"/>
      <c r="FK357" s="94"/>
      <c r="FL357" s="94"/>
      <c r="FM357" s="94"/>
      <c r="FN357" s="94"/>
      <c r="FO357" s="94"/>
      <c r="FP357" s="94"/>
      <c r="FQ357" s="94"/>
      <c r="FR357" s="94"/>
      <c r="FS357" s="94"/>
      <c r="FT357" s="94"/>
      <c r="FU357" s="94"/>
      <c r="FV357" s="94"/>
      <c r="FW357" s="94"/>
      <c r="FX357" s="94"/>
      <c r="FY357" s="94"/>
      <c r="FZ357" s="94"/>
      <c r="GA357" s="94"/>
      <c r="GB357" s="94"/>
      <c r="GC357" s="94"/>
      <c r="GD357" s="94"/>
      <c r="GE357" s="94"/>
      <c r="GF357" s="94"/>
      <c r="GG357" s="94"/>
      <c r="GH357" s="94"/>
      <c r="GI357" s="94"/>
      <c r="GJ357" s="94"/>
      <c r="GK357" s="94"/>
      <c r="GL357" s="94"/>
      <c r="GM357" s="94"/>
      <c r="GN357" s="94"/>
      <c r="GO357" s="94"/>
      <c r="GP357" s="94"/>
      <c r="GQ357" s="94"/>
      <c r="GR357" s="94"/>
      <c r="GS357" s="94"/>
      <c r="GT357" s="94"/>
      <c r="GU357" s="94"/>
      <c r="GV357" s="94"/>
      <c r="GW357" s="94"/>
      <c r="GX357" s="94"/>
      <c r="GY357" s="94"/>
      <c r="GZ357" s="94"/>
      <c r="HA357" s="94"/>
      <c r="HB357" s="94"/>
      <c r="HC357" s="94"/>
      <c r="HD357" s="94"/>
      <c r="HE357" s="94"/>
      <c r="HF357" s="94"/>
      <c r="HG357" s="94"/>
      <c r="HH357" s="94"/>
      <c r="HI357" s="94"/>
      <c r="HJ357" s="94"/>
      <c r="HK357" s="94"/>
      <c r="HL357" s="94"/>
      <c r="HM357" s="94"/>
      <c r="HN357" s="94"/>
      <c r="HO357" s="94"/>
      <c r="HP357" s="94"/>
      <c r="HQ357" s="94"/>
      <c r="HR357" s="94"/>
      <c r="HS357" s="94"/>
      <c r="HT357" s="94"/>
      <c r="HU357" s="94"/>
      <c r="HV357" s="94"/>
      <c r="HW357" s="94"/>
      <c r="HX357" s="94"/>
      <c r="HY357" s="94"/>
      <c r="HZ357" s="94"/>
      <c r="IA357" s="94"/>
      <c r="IB357" s="94"/>
      <c r="IC357" s="94"/>
      <c r="ID357" s="94"/>
      <c r="IE357" s="94"/>
      <c r="IF357" s="94"/>
      <c r="IG357" s="94"/>
      <c r="IH357" s="94"/>
      <c r="II357" s="94"/>
      <c r="IJ357" s="94"/>
      <c r="IK357" s="94"/>
      <c r="IL357" s="94"/>
      <c r="IM357" s="94"/>
      <c r="IN357" s="94"/>
      <c r="IO357" s="94"/>
      <c r="IP357" s="94"/>
      <c r="IQ357" s="94"/>
      <c r="IR357" s="94"/>
      <c r="IS357" s="94"/>
      <c r="IT357" s="94"/>
      <c r="IU357" s="94"/>
      <c r="IV357" s="94"/>
      <c r="IW357" s="94"/>
      <c r="IX357" s="94"/>
    </row>
    <row r="358" spans="1:258" s="110" customFormat="1" ht="25.5" customHeight="1">
      <c r="A358" s="116" t="s">
        <v>60</v>
      </c>
      <c r="B358" s="387"/>
      <c r="C358" s="2046"/>
      <c r="D358" s="2046"/>
      <c r="E358" s="2046"/>
      <c r="F358" s="2046"/>
      <c r="G358" s="315"/>
      <c r="H358" s="1754"/>
      <c r="I358" s="1755"/>
      <c r="J358" s="1755"/>
      <c r="K358" s="1756"/>
      <c r="L358" s="862" t="e">
        <f>#REF!</f>
        <v>#REF!</v>
      </c>
      <c r="M358" s="1773" t="s">
        <v>302</v>
      </c>
      <c r="N358" s="1774"/>
      <c r="O358" s="1774"/>
      <c r="P358" s="1774"/>
      <c r="Q358" s="1774"/>
      <c r="R358" s="1775"/>
      <c r="S358" s="188"/>
      <c r="T358" s="552"/>
      <c r="U358" s="184"/>
      <c r="W358" s="116" t="s">
        <v>60</v>
      </c>
      <c r="X358" s="118">
        <v>32</v>
      </c>
      <c r="Y358" s="1711" t="s">
        <v>51</v>
      </c>
      <c r="Z358" s="1691"/>
      <c r="AA358" s="1691"/>
      <c r="AB358" s="185">
        <v>32</v>
      </c>
      <c r="AC358" s="1767" t="s">
        <v>28</v>
      </c>
      <c r="AD358" s="1690"/>
      <c r="AE358" s="1690"/>
      <c r="AF358" s="1690"/>
      <c r="AG358" s="119"/>
      <c r="AH358" s="1702"/>
      <c r="AI358" s="1702"/>
      <c r="AJ358" s="1702"/>
      <c r="AK358" s="1702"/>
      <c r="AL358" s="1702"/>
      <c r="AM358" s="94"/>
      <c r="AN358" s="94"/>
      <c r="AO358" s="94"/>
      <c r="AP358" s="94"/>
      <c r="AQ358" s="94"/>
      <c r="AR358" s="94"/>
      <c r="AS358" s="94"/>
      <c r="AT358" s="94"/>
      <c r="AU358" s="94"/>
      <c r="AV358" s="94"/>
      <c r="AW358" s="94"/>
      <c r="AX358" s="94"/>
      <c r="AY358" s="94"/>
      <c r="AZ358" s="94"/>
      <c r="BA358" s="94"/>
      <c r="BB358" s="94"/>
      <c r="BC358" s="94"/>
      <c r="BD358" s="94"/>
      <c r="BE358" s="94"/>
      <c r="BF358" s="94"/>
      <c r="BG358" s="94"/>
      <c r="BH358" s="94"/>
      <c r="BI358" s="94"/>
      <c r="BJ358" s="94"/>
      <c r="BK358" s="94"/>
      <c r="BL358" s="94"/>
      <c r="BM358" s="94"/>
      <c r="BN358" s="94"/>
      <c r="BO358" s="94"/>
      <c r="BP358" s="94"/>
      <c r="BQ358" s="94"/>
      <c r="BR358" s="94"/>
      <c r="BS358" s="94"/>
      <c r="BT358" s="94"/>
      <c r="BU358" s="94"/>
      <c r="BV358" s="94"/>
      <c r="BW358" s="94"/>
      <c r="BX358" s="94"/>
      <c r="BY358" s="94"/>
      <c r="BZ358" s="94"/>
      <c r="CA358" s="94"/>
      <c r="CB358" s="94"/>
      <c r="CC358" s="94"/>
      <c r="CD358" s="94"/>
      <c r="CE358" s="94"/>
      <c r="CF358" s="94"/>
      <c r="CG358" s="94"/>
      <c r="CH358" s="94"/>
      <c r="CI358" s="94"/>
      <c r="CJ358" s="94"/>
      <c r="CK358" s="94"/>
      <c r="CL358" s="94"/>
      <c r="CM358" s="94"/>
      <c r="CN358" s="94"/>
      <c r="CO358" s="94"/>
      <c r="CP358" s="94"/>
      <c r="CQ358" s="94"/>
      <c r="CR358" s="94"/>
      <c r="CS358" s="94"/>
      <c r="CT358" s="94"/>
      <c r="CU358" s="94"/>
      <c r="CV358" s="94"/>
      <c r="CW358" s="94"/>
      <c r="CX358" s="94"/>
      <c r="CY358" s="94"/>
      <c r="CZ358" s="94"/>
      <c r="DA358" s="94"/>
      <c r="DB358" s="94"/>
      <c r="DC358" s="94"/>
      <c r="DD358" s="94"/>
      <c r="DE358" s="94"/>
      <c r="DF358" s="94"/>
      <c r="DG358" s="94"/>
      <c r="DH358" s="94"/>
      <c r="DI358" s="94"/>
      <c r="DJ358" s="94"/>
      <c r="DK358" s="94"/>
      <c r="DL358" s="94"/>
      <c r="DM358" s="94"/>
      <c r="DN358" s="94"/>
      <c r="DO358" s="94"/>
      <c r="DP358" s="94"/>
      <c r="DQ358" s="94"/>
      <c r="DR358" s="94"/>
      <c r="DS358" s="94"/>
      <c r="DT358" s="94"/>
      <c r="DU358" s="94"/>
      <c r="DV358" s="94"/>
      <c r="DW358" s="94"/>
      <c r="DX358" s="94"/>
      <c r="DY358" s="94"/>
      <c r="DZ358" s="94"/>
      <c r="EA358" s="94"/>
      <c r="EB358" s="94"/>
      <c r="EC358" s="94"/>
      <c r="ED358" s="94"/>
      <c r="EE358" s="94"/>
      <c r="EF358" s="94"/>
      <c r="EG358" s="94"/>
      <c r="EH358" s="94"/>
      <c r="EI358" s="94"/>
      <c r="EJ358" s="94"/>
      <c r="EK358" s="94"/>
      <c r="EL358" s="94"/>
      <c r="EM358" s="94"/>
      <c r="EN358" s="94"/>
      <c r="EO358" s="94"/>
      <c r="EP358" s="94"/>
      <c r="EQ358" s="94"/>
      <c r="ER358" s="94"/>
      <c r="ES358" s="94"/>
      <c r="ET358" s="94"/>
      <c r="EU358" s="94"/>
      <c r="EV358" s="94"/>
      <c r="EW358" s="94"/>
      <c r="EX358" s="94"/>
      <c r="EY358" s="94"/>
      <c r="EZ358" s="94"/>
      <c r="FA358" s="94"/>
      <c r="FB358" s="94"/>
      <c r="FC358" s="94"/>
      <c r="FD358" s="94"/>
      <c r="FE358" s="94"/>
      <c r="FF358" s="94"/>
      <c r="FG358" s="94"/>
      <c r="FH358" s="94"/>
      <c r="FI358" s="94"/>
      <c r="FJ358" s="94"/>
      <c r="FK358" s="94"/>
      <c r="FL358" s="94"/>
      <c r="FM358" s="94"/>
      <c r="FN358" s="94"/>
      <c r="FO358" s="94"/>
      <c r="FP358" s="94"/>
      <c r="FQ358" s="94"/>
      <c r="FR358" s="94"/>
      <c r="FS358" s="94"/>
      <c r="FT358" s="94"/>
      <c r="FU358" s="94"/>
      <c r="FV358" s="94"/>
      <c r="FW358" s="94"/>
      <c r="FX358" s="94"/>
      <c r="FY358" s="94"/>
      <c r="FZ358" s="94"/>
      <c r="GA358" s="94"/>
      <c r="GB358" s="94"/>
      <c r="GC358" s="94"/>
      <c r="GD358" s="94"/>
      <c r="GE358" s="94"/>
      <c r="GF358" s="94"/>
      <c r="GG358" s="94"/>
      <c r="GH358" s="94"/>
      <c r="GI358" s="94"/>
      <c r="GJ358" s="94"/>
      <c r="GK358" s="94"/>
      <c r="GL358" s="94"/>
      <c r="GM358" s="94"/>
      <c r="GN358" s="94"/>
      <c r="GO358" s="94"/>
      <c r="GP358" s="94"/>
      <c r="GQ358" s="94"/>
      <c r="GR358" s="94"/>
      <c r="GS358" s="94"/>
      <c r="GT358" s="94"/>
      <c r="GU358" s="94"/>
      <c r="GV358" s="94"/>
      <c r="GW358" s="94"/>
      <c r="GX358" s="94"/>
      <c r="GY358" s="94"/>
      <c r="GZ358" s="94"/>
      <c r="HA358" s="94"/>
      <c r="HB358" s="94"/>
      <c r="HC358" s="94"/>
      <c r="HD358" s="94"/>
      <c r="HE358" s="94"/>
      <c r="HF358" s="94"/>
      <c r="HG358" s="94"/>
      <c r="HH358" s="94"/>
      <c r="HI358" s="94"/>
      <c r="HJ358" s="94"/>
      <c r="HK358" s="94"/>
      <c r="HL358" s="94"/>
      <c r="HM358" s="94"/>
      <c r="HN358" s="94"/>
      <c r="HO358" s="94"/>
      <c r="HP358" s="94"/>
      <c r="HQ358" s="94"/>
      <c r="HR358" s="94"/>
      <c r="HS358" s="94"/>
      <c r="HT358" s="94"/>
      <c r="HU358" s="94"/>
      <c r="HV358" s="94"/>
      <c r="HW358" s="94"/>
      <c r="HX358" s="94"/>
      <c r="HY358" s="94"/>
      <c r="HZ358" s="94"/>
      <c r="IA358" s="94"/>
      <c r="IB358" s="94"/>
      <c r="IC358" s="94"/>
      <c r="ID358" s="94"/>
      <c r="IE358" s="94"/>
      <c r="IF358" s="94"/>
      <c r="IG358" s="94"/>
      <c r="IH358" s="94"/>
      <c r="II358" s="94"/>
      <c r="IJ358" s="94"/>
      <c r="IK358" s="94"/>
      <c r="IL358" s="94"/>
      <c r="IM358" s="94"/>
      <c r="IN358" s="94"/>
      <c r="IO358" s="94"/>
      <c r="IP358" s="94"/>
      <c r="IQ358" s="94"/>
      <c r="IR358" s="94"/>
      <c r="IS358" s="94"/>
      <c r="IT358" s="94"/>
      <c r="IU358" s="94"/>
      <c r="IV358" s="94"/>
      <c r="IW358" s="94"/>
      <c r="IX358" s="94"/>
    </row>
    <row r="359" spans="1:258" s="110" customFormat="1" ht="16.5" customHeight="1">
      <c r="A359" s="113" t="s">
        <v>465</v>
      </c>
      <c r="B359" s="113"/>
      <c r="C359" s="1739"/>
      <c r="D359" s="1740"/>
      <c r="E359" s="1740"/>
      <c r="F359" s="1741"/>
      <c r="G359" s="113"/>
      <c r="H359" s="1739"/>
      <c r="I359" s="1740"/>
      <c r="J359" s="1740"/>
      <c r="K359" s="1741"/>
      <c r="L359" s="114"/>
      <c r="M359" s="1730"/>
      <c r="N359" s="1731"/>
      <c r="O359" s="1731"/>
      <c r="P359" s="1731"/>
      <c r="Q359" s="1731"/>
      <c r="R359" s="1732"/>
      <c r="S359" s="188"/>
      <c r="T359" s="435"/>
      <c r="U359" s="184"/>
      <c r="W359" s="113" t="s">
        <v>131</v>
      </c>
      <c r="X359" s="113"/>
      <c r="Y359" s="1729"/>
      <c r="Z359" s="1729"/>
      <c r="AA359" s="1729"/>
      <c r="AB359" s="113"/>
      <c r="AC359" s="1729"/>
      <c r="AD359" s="1729"/>
      <c r="AE359" s="1729"/>
      <c r="AF359" s="1729"/>
      <c r="AG359" s="115"/>
      <c r="AH359" s="1766"/>
      <c r="AI359" s="1766"/>
      <c r="AJ359" s="1766"/>
      <c r="AK359" s="1766"/>
      <c r="AL359" s="1766"/>
      <c r="AM359" s="94"/>
      <c r="AN359" s="94"/>
      <c r="AO359" s="94"/>
      <c r="AP359" s="94"/>
      <c r="AQ359" s="94"/>
      <c r="AR359" s="94"/>
      <c r="AS359" s="94"/>
      <c r="AT359" s="94"/>
      <c r="AU359" s="94"/>
      <c r="AV359" s="94"/>
      <c r="AW359" s="94"/>
      <c r="AX359" s="94"/>
      <c r="AY359" s="94"/>
      <c r="AZ359" s="94"/>
      <c r="BA359" s="94"/>
      <c r="BB359" s="94"/>
      <c r="BC359" s="94"/>
      <c r="BD359" s="94"/>
      <c r="BE359" s="94"/>
      <c r="BF359" s="94"/>
      <c r="BG359" s="94"/>
      <c r="BH359" s="94"/>
      <c r="BI359" s="94"/>
      <c r="BJ359" s="94"/>
      <c r="BK359" s="94"/>
      <c r="BL359" s="94"/>
      <c r="BM359" s="94"/>
      <c r="BN359" s="94"/>
      <c r="BO359" s="94"/>
      <c r="BP359" s="94"/>
      <c r="BQ359" s="94"/>
      <c r="BR359" s="94"/>
      <c r="BS359" s="94"/>
      <c r="BT359" s="94"/>
      <c r="BU359" s="94"/>
      <c r="BV359" s="94"/>
      <c r="BW359" s="94"/>
      <c r="BX359" s="94"/>
      <c r="BY359" s="94"/>
      <c r="BZ359" s="94"/>
      <c r="CA359" s="94"/>
      <c r="CB359" s="94"/>
      <c r="CC359" s="94"/>
      <c r="CD359" s="94"/>
      <c r="CE359" s="94"/>
      <c r="CF359" s="94"/>
      <c r="CG359" s="94"/>
      <c r="CH359" s="94"/>
      <c r="CI359" s="94"/>
      <c r="CJ359" s="94"/>
      <c r="CK359" s="94"/>
      <c r="CL359" s="94"/>
      <c r="CM359" s="94"/>
      <c r="CN359" s="94"/>
      <c r="CO359" s="94"/>
      <c r="CP359" s="94"/>
      <c r="CQ359" s="94"/>
      <c r="CR359" s="94"/>
      <c r="CS359" s="94"/>
      <c r="CT359" s="94"/>
      <c r="CU359" s="94"/>
      <c r="CV359" s="94"/>
      <c r="CW359" s="94"/>
      <c r="CX359" s="94"/>
      <c r="CY359" s="94"/>
      <c r="CZ359" s="94"/>
      <c r="DA359" s="94"/>
      <c r="DB359" s="94"/>
      <c r="DC359" s="94"/>
      <c r="DD359" s="94"/>
      <c r="DE359" s="94"/>
      <c r="DF359" s="94"/>
      <c r="DG359" s="94"/>
      <c r="DH359" s="94"/>
      <c r="DI359" s="94"/>
      <c r="DJ359" s="94"/>
      <c r="DK359" s="94"/>
      <c r="DL359" s="94"/>
      <c r="DM359" s="94"/>
      <c r="DN359" s="94"/>
      <c r="DO359" s="94"/>
      <c r="DP359" s="94"/>
      <c r="DQ359" s="94"/>
      <c r="DR359" s="94"/>
      <c r="DS359" s="94"/>
      <c r="DT359" s="94"/>
      <c r="DU359" s="94"/>
      <c r="DV359" s="94"/>
      <c r="DW359" s="94"/>
      <c r="DX359" s="94"/>
      <c r="DY359" s="94"/>
      <c r="DZ359" s="94"/>
      <c r="EA359" s="94"/>
      <c r="EB359" s="94"/>
      <c r="EC359" s="94"/>
      <c r="ED359" s="94"/>
      <c r="EE359" s="94"/>
      <c r="EF359" s="94"/>
      <c r="EG359" s="94"/>
      <c r="EH359" s="94"/>
      <c r="EI359" s="94"/>
      <c r="EJ359" s="94"/>
      <c r="EK359" s="94"/>
      <c r="EL359" s="94"/>
      <c r="EM359" s="94"/>
      <c r="EN359" s="94"/>
      <c r="EO359" s="94"/>
      <c r="EP359" s="94"/>
      <c r="EQ359" s="94"/>
      <c r="ER359" s="94"/>
      <c r="ES359" s="94"/>
      <c r="ET359" s="94"/>
      <c r="EU359" s="94"/>
      <c r="EV359" s="94"/>
      <c r="EW359" s="94"/>
      <c r="EX359" s="94"/>
      <c r="EY359" s="94"/>
      <c r="EZ359" s="94"/>
      <c r="FA359" s="94"/>
      <c r="FB359" s="94"/>
      <c r="FC359" s="94"/>
      <c r="FD359" s="94"/>
      <c r="FE359" s="94"/>
      <c r="FF359" s="94"/>
      <c r="FG359" s="94"/>
      <c r="FH359" s="94"/>
      <c r="FI359" s="94"/>
      <c r="FJ359" s="94"/>
      <c r="FK359" s="94"/>
      <c r="FL359" s="94"/>
      <c r="FM359" s="94"/>
      <c r="FN359" s="94"/>
      <c r="FO359" s="94"/>
      <c r="FP359" s="94"/>
      <c r="FQ359" s="94"/>
      <c r="FR359" s="94"/>
      <c r="FS359" s="94"/>
      <c r="FT359" s="94"/>
      <c r="FU359" s="94"/>
      <c r="FV359" s="94"/>
      <c r="FW359" s="94"/>
      <c r="FX359" s="94"/>
      <c r="FY359" s="94"/>
      <c r="FZ359" s="94"/>
      <c r="GA359" s="94"/>
      <c r="GB359" s="94"/>
      <c r="GC359" s="94"/>
      <c r="GD359" s="94"/>
      <c r="GE359" s="94"/>
      <c r="GF359" s="94"/>
      <c r="GG359" s="94"/>
      <c r="GH359" s="94"/>
      <c r="GI359" s="94"/>
      <c r="GJ359" s="94"/>
      <c r="GK359" s="94"/>
      <c r="GL359" s="94"/>
      <c r="GM359" s="94"/>
      <c r="GN359" s="94"/>
      <c r="GO359" s="94"/>
      <c r="GP359" s="94"/>
      <c r="GQ359" s="94"/>
      <c r="GR359" s="94"/>
      <c r="GS359" s="94"/>
      <c r="GT359" s="94"/>
      <c r="GU359" s="94"/>
      <c r="GV359" s="94"/>
      <c r="GW359" s="94"/>
      <c r="GX359" s="94"/>
      <c r="GY359" s="94"/>
      <c r="GZ359" s="94"/>
      <c r="HA359" s="94"/>
      <c r="HB359" s="94"/>
      <c r="HC359" s="94"/>
      <c r="HD359" s="94"/>
      <c r="HE359" s="94"/>
      <c r="HF359" s="94"/>
      <c r="HG359" s="94"/>
      <c r="HH359" s="94"/>
      <c r="HI359" s="94"/>
      <c r="HJ359" s="94"/>
      <c r="HK359" s="94"/>
      <c r="HL359" s="94"/>
      <c r="HM359" s="94"/>
      <c r="HN359" s="94"/>
      <c r="HO359" s="94"/>
      <c r="HP359" s="94"/>
      <c r="HQ359" s="94"/>
      <c r="HR359" s="94"/>
      <c r="HS359" s="94"/>
      <c r="HT359" s="94"/>
      <c r="HU359" s="94"/>
      <c r="HV359" s="94"/>
      <c r="HW359" s="94"/>
      <c r="HX359" s="94"/>
      <c r="HY359" s="94"/>
      <c r="HZ359" s="94"/>
      <c r="IA359" s="94"/>
      <c r="IB359" s="94"/>
      <c r="IC359" s="94"/>
      <c r="ID359" s="94"/>
      <c r="IE359" s="94"/>
      <c r="IF359" s="94"/>
      <c r="IG359" s="94"/>
      <c r="IH359" s="94"/>
      <c r="II359" s="94"/>
      <c r="IJ359" s="94"/>
      <c r="IK359" s="94"/>
      <c r="IL359" s="94"/>
      <c r="IM359" s="94"/>
      <c r="IN359" s="94"/>
      <c r="IO359" s="94"/>
      <c r="IP359" s="94"/>
      <c r="IQ359" s="94"/>
      <c r="IR359" s="94"/>
      <c r="IS359" s="94"/>
      <c r="IT359" s="94"/>
      <c r="IU359" s="94"/>
      <c r="IV359" s="94"/>
      <c r="IW359" s="94"/>
      <c r="IX359" s="94"/>
    </row>
    <row r="360" spans="1:258" s="110" customFormat="1" ht="122.25" customHeight="1">
      <c r="A360" s="116" t="s">
        <v>62</v>
      </c>
      <c r="B360" s="1097"/>
      <c r="C360" s="1751"/>
      <c r="D360" s="1752"/>
      <c r="E360" s="1752"/>
      <c r="F360" s="1753"/>
      <c r="G360" s="315"/>
      <c r="H360" s="2006"/>
      <c r="I360" s="2007"/>
      <c r="J360" s="2007"/>
      <c r="K360" s="2008"/>
      <c r="L360" s="1098" t="e">
        <f>#REF!</f>
        <v>#REF!</v>
      </c>
      <c r="M360" s="1666" t="s">
        <v>291</v>
      </c>
      <c r="N360" s="1667"/>
      <c r="O360" s="1667"/>
      <c r="P360" s="1667"/>
      <c r="Q360" s="1667"/>
      <c r="R360" s="1668"/>
      <c r="S360" s="188"/>
      <c r="T360" s="552"/>
      <c r="U360" s="184"/>
      <c r="W360" s="116" t="s">
        <v>62</v>
      </c>
      <c r="X360" s="118"/>
      <c r="Y360" s="1691"/>
      <c r="Z360" s="1691"/>
      <c r="AA360" s="1691"/>
      <c r="AB360" s="185"/>
      <c r="AC360" s="1690"/>
      <c r="AD360" s="1690"/>
      <c r="AE360" s="1690"/>
      <c r="AF360" s="1690"/>
      <c r="AG360" s="119"/>
      <c r="AH360" s="1702"/>
      <c r="AI360" s="1702"/>
      <c r="AJ360" s="1702"/>
      <c r="AK360" s="1702"/>
      <c r="AL360" s="1702"/>
      <c r="AM360" s="94"/>
      <c r="AN360" s="94"/>
      <c r="AO360" s="94"/>
      <c r="AP360" s="94"/>
      <c r="AQ360" s="94"/>
      <c r="AR360" s="94"/>
      <c r="AS360" s="94"/>
      <c r="AT360" s="94"/>
      <c r="AU360" s="94"/>
      <c r="AV360" s="94"/>
      <c r="AW360" s="94"/>
      <c r="AX360" s="94"/>
      <c r="AY360" s="94"/>
      <c r="AZ360" s="94"/>
      <c r="BA360" s="94"/>
      <c r="BB360" s="94"/>
      <c r="BC360" s="94"/>
      <c r="BD360" s="94"/>
      <c r="BE360" s="94"/>
      <c r="BF360" s="94"/>
      <c r="BG360" s="94"/>
      <c r="BH360" s="94"/>
      <c r="BI360" s="94"/>
      <c r="BJ360" s="94"/>
      <c r="BK360" s="94"/>
      <c r="BL360" s="94"/>
      <c r="BM360" s="94"/>
      <c r="BN360" s="94"/>
      <c r="BO360" s="94"/>
      <c r="BP360" s="94"/>
      <c r="BQ360" s="94"/>
      <c r="BR360" s="94"/>
      <c r="BS360" s="94"/>
      <c r="BT360" s="94"/>
      <c r="BU360" s="94"/>
      <c r="BV360" s="94"/>
      <c r="BW360" s="94"/>
      <c r="BX360" s="94"/>
      <c r="BY360" s="94"/>
      <c r="BZ360" s="94"/>
      <c r="CA360" s="94"/>
      <c r="CB360" s="94"/>
      <c r="CC360" s="94"/>
      <c r="CD360" s="94"/>
      <c r="CE360" s="94"/>
      <c r="CF360" s="94"/>
      <c r="CG360" s="94"/>
      <c r="CH360" s="94"/>
      <c r="CI360" s="94"/>
      <c r="CJ360" s="94"/>
      <c r="CK360" s="94"/>
      <c r="CL360" s="94"/>
      <c r="CM360" s="94"/>
      <c r="CN360" s="94"/>
      <c r="CO360" s="94"/>
      <c r="CP360" s="94"/>
      <c r="CQ360" s="94"/>
      <c r="CR360" s="94"/>
      <c r="CS360" s="94"/>
      <c r="CT360" s="94"/>
      <c r="CU360" s="94"/>
      <c r="CV360" s="94"/>
      <c r="CW360" s="94"/>
      <c r="CX360" s="94"/>
      <c r="CY360" s="94"/>
      <c r="CZ360" s="94"/>
      <c r="DA360" s="94"/>
      <c r="DB360" s="94"/>
      <c r="DC360" s="94"/>
      <c r="DD360" s="94"/>
      <c r="DE360" s="94"/>
      <c r="DF360" s="94"/>
      <c r="DG360" s="94"/>
      <c r="DH360" s="94"/>
      <c r="DI360" s="94"/>
      <c r="DJ360" s="94"/>
      <c r="DK360" s="94"/>
      <c r="DL360" s="94"/>
      <c r="DM360" s="94"/>
      <c r="DN360" s="94"/>
      <c r="DO360" s="94"/>
      <c r="DP360" s="94"/>
      <c r="DQ360" s="94"/>
      <c r="DR360" s="94"/>
      <c r="DS360" s="94"/>
      <c r="DT360" s="94"/>
      <c r="DU360" s="94"/>
      <c r="DV360" s="94"/>
      <c r="DW360" s="94"/>
      <c r="DX360" s="94"/>
      <c r="DY360" s="94"/>
      <c r="DZ360" s="94"/>
      <c r="EA360" s="94"/>
      <c r="EB360" s="94"/>
      <c r="EC360" s="94"/>
      <c r="ED360" s="94"/>
      <c r="EE360" s="94"/>
      <c r="EF360" s="94"/>
      <c r="EG360" s="94"/>
      <c r="EH360" s="94"/>
      <c r="EI360" s="94"/>
      <c r="EJ360" s="94"/>
      <c r="EK360" s="94"/>
      <c r="EL360" s="94"/>
      <c r="EM360" s="94"/>
      <c r="EN360" s="94"/>
      <c r="EO360" s="94"/>
      <c r="EP360" s="94"/>
      <c r="EQ360" s="94"/>
      <c r="ER360" s="94"/>
      <c r="ES360" s="94"/>
      <c r="ET360" s="94"/>
      <c r="EU360" s="94"/>
      <c r="EV360" s="94"/>
      <c r="EW360" s="94"/>
      <c r="EX360" s="94"/>
      <c r="EY360" s="94"/>
      <c r="EZ360" s="94"/>
      <c r="FA360" s="94"/>
      <c r="FB360" s="94"/>
      <c r="FC360" s="94"/>
      <c r="FD360" s="94"/>
      <c r="FE360" s="94"/>
      <c r="FF360" s="94"/>
      <c r="FG360" s="94"/>
      <c r="FH360" s="94"/>
      <c r="FI360" s="94"/>
      <c r="FJ360" s="94"/>
      <c r="FK360" s="94"/>
      <c r="FL360" s="94"/>
      <c r="FM360" s="94"/>
      <c r="FN360" s="94"/>
      <c r="FO360" s="94"/>
      <c r="FP360" s="94"/>
      <c r="FQ360" s="94"/>
      <c r="FR360" s="94"/>
      <c r="FS360" s="94"/>
      <c r="FT360" s="94"/>
      <c r="FU360" s="94"/>
      <c r="FV360" s="94"/>
      <c r="FW360" s="94"/>
      <c r="FX360" s="94"/>
      <c r="FY360" s="94"/>
      <c r="FZ360" s="94"/>
      <c r="GA360" s="94"/>
      <c r="GB360" s="94"/>
      <c r="GC360" s="94"/>
      <c r="GD360" s="94"/>
      <c r="GE360" s="94"/>
      <c r="GF360" s="94"/>
      <c r="GG360" s="94"/>
      <c r="GH360" s="94"/>
      <c r="GI360" s="94"/>
      <c r="GJ360" s="94"/>
      <c r="GK360" s="94"/>
      <c r="GL360" s="94"/>
      <c r="GM360" s="94"/>
      <c r="GN360" s="94"/>
      <c r="GO360" s="94"/>
      <c r="GP360" s="94"/>
      <c r="GQ360" s="94"/>
      <c r="GR360" s="94"/>
      <c r="GS360" s="94"/>
      <c r="GT360" s="94"/>
      <c r="GU360" s="94"/>
      <c r="GV360" s="94"/>
      <c r="GW360" s="94"/>
      <c r="GX360" s="94"/>
      <c r="GY360" s="94"/>
      <c r="GZ360" s="94"/>
      <c r="HA360" s="94"/>
      <c r="HB360" s="94"/>
      <c r="HC360" s="94"/>
      <c r="HD360" s="94"/>
      <c r="HE360" s="94"/>
      <c r="HF360" s="94"/>
      <c r="HG360" s="94"/>
      <c r="HH360" s="94"/>
      <c r="HI360" s="94"/>
      <c r="HJ360" s="94"/>
      <c r="HK360" s="94"/>
      <c r="HL360" s="94"/>
      <c r="HM360" s="94"/>
      <c r="HN360" s="94"/>
      <c r="HO360" s="94"/>
      <c r="HP360" s="94"/>
      <c r="HQ360" s="94"/>
      <c r="HR360" s="94"/>
      <c r="HS360" s="94"/>
      <c r="HT360" s="94"/>
      <c r="HU360" s="94"/>
      <c r="HV360" s="94"/>
      <c r="HW360" s="94"/>
      <c r="HX360" s="94"/>
      <c r="HY360" s="94"/>
      <c r="HZ360" s="94"/>
      <c r="IA360" s="94"/>
      <c r="IB360" s="94"/>
      <c r="IC360" s="94"/>
      <c r="ID360" s="94"/>
      <c r="IE360" s="94"/>
      <c r="IF360" s="94"/>
      <c r="IG360" s="94"/>
      <c r="IH360" s="94"/>
      <c r="II360" s="94"/>
      <c r="IJ360" s="94"/>
      <c r="IK360" s="94"/>
      <c r="IL360" s="94"/>
      <c r="IM360" s="94"/>
      <c r="IN360" s="94"/>
      <c r="IO360" s="94"/>
      <c r="IP360" s="94"/>
      <c r="IQ360" s="94"/>
      <c r="IR360" s="94"/>
      <c r="IS360" s="94"/>
      <c r="IT360" s="94"/>
      <c r="IU360" s="94"/>
      <c r="IV360" s="94"/>
      <c r="IW360" s="94"/>
      <c r="IX360" s="94"/>
    </row>
    <row r="361" spans="1:258" s="110" customFormat="1" ht="13.5" hidden="1" customHeight="1">
      <c r="A361" s="1099" t="s">
        <v>107</v>
      </c>
      <c r="B361" s="1100"/>
      <c r="C361" s="1726"/>
      <c r="D361" s="1727"/>
      <c r="E361" s="1727"/>
      <c r="F361" s="1728"/>
      <c r="G361" s="1101"/>
      <c r="H361" s="1726"/>
      <c r="I361" s="1727"/>
      <c r="J361" s="1727"/>
      <c r="K361" s="1728"/>
      <c r="L361" s="1102"/>
      <c r="M361" s="1098"/>
      <c r="N361" s="1103"/>
      <c r="O361" s="1103"/>
      <c r="P361" s="1103"/>
      <c r="Q361" s="1103"/>
      <c r="R361" s="1104"/>
      <c r="S361" s="1105"/>
      <c r="T361" s="1104"/>
      <c r="U361" s="184"/>
      <c r="W361" s="116"/>
      <c r="X361" s="118"/>
      <c r="Y361" s="887"/>
      <c r="Z361" s="887"/>
      <c r="AA361" s="887"/>
      <c r="AB361" s="185"/>
      <c r="AC361" s="888"/>
      <c r="AD361" s="888"/>
      <c r="AE361" s="888"/>
      <c r="AF361" s="888"/>
      <c r="AG361" s="119"/>
      <c r="AH361" s="886"/>
      <c r="AI361" s="886"/>
      <c r="AJ361" s="886"/>
      <c r="AK361" s="886"/>
      <c r="AL361" s="886"/>
      <c r="AM361" s="94"/>
      <c r="AN361" s="94"/>
      <c r="AO361" s="94"/>
      <c r="AP361" s="94"/>
      <c r="AQ361" s="94"/>
      <c r="AR361" s="94"/>
      <c r="AS361" s="94"/>
      <c r="AT361" s="94"/>
      <c r="AU361" s="94"/>
      <c r="AV361" s="94"/>
      <c r="AW361" s="94"/>
      <c r="AX361" s="94"/>
      <c r="AY361" s="94"/>
      <c r="AZ361" s="94"/>
      <c r="BA361" s="94"/>
      <c r="BB361" s="94"/>
      <c r="BC361" s="94"/>
      <c r="BD361" s="94"/>
      <c r="BE361" s="94"/>
      <c r="BF361" s="94"/>
      <c r="BG361" s="94"/>
      <c r="BH361" s="94"/>
      <c r="BI361" s="94"/>
      <c r="BJ361" s="94"/>
      <c r="BK361" s="94"/>
      <c r="BL361" s="94"/>
      <c r="BM361" s="94"/>
      <c r="BN361" s="94"/>
      <c r="BO361" s="94"/>
      <c r="BP361" s="94"/>
      <c r="BQ361" s="94"/>
      <c r="BR361" s="94"/>
      <c r="BS361" s="94"/>
      <c r="BT361" s="94"/>
      <c r="BU361" s="94"/>
      <c r="BV361" s="94"/>
      <c r="BW361" s="94"/>
      <c r="BX361" s="94"/>
      <c r="BY361" s="94"/>
      <c r="BZ361" s="94"/>
      <c r="CA361" s="94"/>
      <c r="CB361" s="94"/>
      <c r="CC361" s="94"/>
      <c r="CD361" s="94"/>
      <c r="CE361" s="94"/>
      <c r="CF361" s="94"/>
      <c r="CG361" s="94"/>
      <c r="CH361" s="94"/>
      <c r="CI361" s="94"/>
      <c r="CJ361" s="94"/>
      <c r="CK361" s="94"/>
      <c r="CL361" s="94"/>
      <c r="CM361" s="94"/>
      <c r="CN361" s="94"/>
      <c r="CO361" s="94"/>
      <c r="CP361" s="94"/>
      <c r="CQ361" s="94"/>
      <c r="CR361" s="94"/>
      <c r="CS361" s="94"/>
      <c r="CT361" s="94"/>
      <c r="CU361" s="94"/>
      <c r="CV361" s="94"/>
      <c r="CW361" s="94"/>
      <c r="CX361" s="94"/>
      <c r="CY361" s="94"/>
      <c r="CZ361" s="94"/>
      <c r="DA361" s="94"/>
      <c r="DB361" s="94"/>
      <c r="DC361" s="94"/>
      <c r="DD361" s="94"/>
      <c r="DE361" s="94"/>
      <c r="DF361" s="94"/>
      <c r="DG361" s="94"/>
      <c r="DH361" s="94"/>
      <c r="DI361" s="94"/>
      <c r="DJ361" s="94"/>
      <c r="DK361" s="94"/>
      <c r="DL361" s="94"/>
      <c r="DM361" s="94"/>
      <c r="DN361" s="94"/>
      <c r="DO361" s="94"/>
      <c r="DP361" s="94"/>
      <c r="DQ361" s="94"/>
      <c r="DR361" s="94"/>
      <c r="DS361" s="94"/>
      <c r="DT361" s="94"/>
      <c r="DU361" s="94"/>
      <c r="DV361" s="94"/>
      <c r="DW361" s="94"/>
      <c r="DX361" s="94"/>
      <c r="DY361" s="94"/>
      <c r="DZ361" s="94"/>
      <c r="EA361" s="94"/>
      <c r="EB361" s="94"/>
      <c r="EC361" s="94"/>
      <c r="ED361" s="94"/>
      <c r="EE361" s="94"/>
      <c r="EF361" s="94"/>
      <c r="EG361" s="94"/>
      <c r="EH361" s="94"/>
      <c r="EI361" s="94"/>
      <c r="EJ361" s="94"/>
      <c r="EK361" s="94"/>
      <c r="EL361" s="94"/>
      <c r="EM361" s="94"/>
      <c r="EN361" s="94"/>
      <c r="EO361" s="94"/>
      <c r="EP361" s="94"/>
      <c r="EQ361" s="94"/>
      <c r="ER361" s="94"/>
      <c r="ES361" s="94"/>
      <c r="ET361" s="94"/>
      <c r="EU361" s="94"/>
      <c r="EV361" s="94"/>
      <c r="EW361" s="94"/>
      <c r="EX361" s="94"/>
      <c r="EY361" s="94"/>
      <c r="EZ361" s="94"/>
      <c r="FA361" s="94"/>
      <c r="FB361" s="94"/>
      <c r="FC361" s="94"/>
      <c r="FD361" s="94"/>
      <c r="FE361" s="94"/>
      <c r="FF361" s="94"/>
      <c r="FG361" s="94"/>
      <c r="FH361" s="94"/>
      <c r="FI361" s="94"/>
      <c r="FJ361" s="94"/>
      <c r="FK361" s="94"/>
      <c r="FL361" s="94"/>
      <c r="FM361" s="94"/>
      <c r="FN361" s="94"/>
      <c r="FO361" s="94"/>
      <c r="FP361" s="94"/>
      <c r="FQ361" s="94"/>
      <c r="FR361" s="94"/>
      <c r="FS361" s="94"/>
      <c r="FT361" s="94"/>
      <c r="FU361" s="94"/>
      <c r="FV361" s="94"/>
      <c r="FW361" s="94"/>
      <c r="FX361" s="94"/>
      <c r="FY361" s="94"/>
      <c r="FZ361" s="94"/>
      <c r="GA361" s="94"/>
      <c r="GB361" s="94"/>
      <c r="GC361" s="94"/>
      <c r="GD361" s="94"/>
      <c r="GE361" s="94"/>
      <c r="GF361" s="94"/>
      <c r="GG361" s="94"/>
      <c r="GH361" s="94"/>
      <c r="GI361" s="94"/>
      <c r="GJ361" s="94"/>
      <c r="GK361" s="94"/>
      <c r="GL361" s="94"/>
      <c r="GM361" s="94"/>
      <c r="GN361" s="94"/>
      <c r="GO361" s="94"/>
      <c r="GP361" s="94"/>
      <c r="GQ361" s="94"/>
      <c r="GR361" s="94"/>
      <c r="GS361" s="94"/>
      <c r="GT361" s="94"/>
      <c r="GU361" s="94"/>
      <c r="GV361" s="94"/>
      <c r="GW361" s="94"/>
      <c r="GX361" s="94"/>
      <c r="GY361" s="94"/>
      <c r="GZ361" s="94"/>
      <c r="HA361" s="94"/>
      <c r="HB361" s="94"/>
      <c r="HC361" s="94"/>
      <c r="HD361" s="94"/>
      <c r="HE361" s="94"/>
      <c r="HF361" s="94"/>
      <c r="HG361" s="94"/>
      <c r="HH361" s="94"/>
      <c r="HI361" s="94"/>
      <c r="HJ361" s="94"/>
      <c r="HK361" s="94"/>
      <c r="HL361" s="94"/>
      <c r="HM361" s="94"/>
      <c r="HN361" s="94"/>
      <c r="HO361" s="94"/>
      <c r="HP361" s="94"/>
      <c r="HQ361" s="94"/>
      <c r="HR361" s="94"/>
      <c r="HS361" s="94"/>
      <c r="HT361" s="94"/>
      <c r="HU361" s="94"/>
      <c r="HV361" s="94"/>
      <c r="HW361" s="94"/>
      <c r="HX361" s="94"/>
      <c r="HY361" s="94"/>
      <c r="HZ361" s="94"/>
      <c r="IA361" s="94"/>
      <c r="IB361" s="94"/>
      <c r="IC361" s="94"/>
      <c r="ID361" s="94"/>
      <c r="IE361" s="94"/>
      <c r="IF361" s="94"/>
      <c r="IG361" s="94"/>
      <c r="IH361" s="94"/>
      <c r="II361" s="94"/>
      <c r="IJ361" s="94"/>
      <c r="IK361" s="94"/>
      <c r="IL361" s="94"/>
      <c r="IM361" s="94"/>
      <c r="IN361" s="94"/>
      <c r="IO361" s="94"/>
      <c r="IP361" s="94"/>
      <c r="IQ361" s="94"/>
      <c r="IR361" s="94"/>
      <c r="IS361" s="94"/>
      <c r="IT361" s="94"/>
      <c r="IU361" s="94"/>
      <c r="IV361" s="94"/>
      <c r="IW361" s="94"/>
      <c r="IX361" s="94"/>
    </row>
    <row r="362" spans="1:258" s="110" customFormat="1" ht="52.5" hidden="1" customHeight="1">
      <c r="A362" s="116" t="s">
        <v>58</v>
      </c>
      <c r="B362" s="1097" t="e">
        <f>#REF!</f>
        <v>#REF!</v>
      </c>
      <c r="C362" s="1745" t="s">
        <v>435</v>
      </c>
      <c r="D362" s="1746"/>
      <c r="E362" s="1746"/>
      <c r="F362" s="1747"/>
      <c r="G362" s="315"/>
      <c r="H362" s="1754"/>
      <c r="I362" s="1755"/>
      <c r="J362" s="1755"/>
      <c r="K362" s="1756"/>
      <c r="L362" s="1098"/>
      <c r="M362" s="1098"/>
      <c r="N362" s="1103"/>
      <c r="O362" s="1103"/>
      <c r="P362" s="1103"/>
      <c r="Q362" s="1103"/>
      <c r="R362" s="1104"/>
      <c r="S362" s="1106"/>
      <c r="T362" s="1104"/>
      <c r="U362" s="184"/>
      <c r="W362" s="116"/>
      <c r="X362" s="118"/>
      <c r="Y362" s="887"/>
      <c r="Z362" s="887"/>
      <c r="AA362" s="887"/>
      <c r="AB362" s="185"/>
      <c r="AC362" s="888"/>
      <c r="AD362" s="888"/>
      <c r="AE362" s="888"/>
      <c r="AF362" s="888"/>
      <c r="AG362" s="119"/>
      <c r="AH362" s="886"/>
      <c r="AI362" s="886"/>
      <c r="AJ362" s="886"/>
      <c r="AK362" s="886"/>
      <c r="AL362" s="886"/>
      <c r="AM362" s="94"/>
      <c r="AN362" s="94"/>
      <c r="AO362" s="94"/>
      <c r="AP362" s="94"/>
      <c r="AQ362" s="94"/>
      <c r="AR362" s="94"/>
      <c r="AS362" s="94"/>
      <c r="AT362" s="94"/>
      <c r="AU362" s="94"/>
      <c r="AV362" s="94"/>
      <c r="AW362" s="94"/>
      <c r="AX362" s="94"/>
      <c r="AY362" s="94"/>
      <c r="AZ362" s="94"/>
      <c r="BA362" s="94"/>
      <c r="BB362" s="94"/>
      <c r="BC362" s="94"/>
      <c r="BD362" s="94"/>
      <c r="BE362" s="94"/>
      <c r="BF362" s="94"/>
      <c r="BG362" s="94"/>
      <c r="BH362" s="94"/>
      <c r="BI362" s="94"/>
      <c r="BJ362" s="94"/>
      <c r="BK362" s="94"/>
      <c r="BL362" s="94"/>
      <c r="BM362" s="94"/>
      <c r="BN362" s="94"/>
      <c r="BO362" s="94"/>
      <c r="BP362" s="94"/>
      <c r="BQ362" s="94"/>
      <c r="BR362" s="94"/>
      <c r="BS362" s="94"/>
      <c r="BT362" s="94"/>
      <c r="BU362" s="94"/>
      <c r="BV362" s="94"/>
      <c r="BW362" s="94"/>
      <c r="BX362" s="94"/>
      <c r="BY362" s="94"/>
      <c r="BZ362" s="94"/>
      <c r="CA362" s="94"/>
      <c r="CB362" s="94"/>
      <c r="CC362" s="94"/>
      <c r="CD362" s="94"/>
      <c r="CE362" s="94"/>
      <c r="CF362" s="94"/>
      <c r="CG362" s="94"/>
      <c r="CH362" s="94"/>
      <c r="CI362" s="94"/>
      <c r="CJ362" s="94"/>
      <c r="CK362" s="94"/>
      <c r="CL362" s="94"/>
      <c r="CM362" s="94"/>
      <c r="CN362" s="94"/>
      <c r="CO362" s="94"/>
      <c r="CP362" s="94"/>
      <c r="CQ362" s="94"/>
      <c r="CR362" s="94"/>
      <c r="CS362" s="94"/>
      <c r="CT362" s="94"/>
      <c r="CU362" s="94"/>
      <c r="CV362" s="94"/>
      <c r="CW362" s="94"/>
      <c r="CX362" s="94"/>
      <c r="CY362" s="94"/>
      <c r="CZ362" s="94"/>
      <c r="DA362" s="94"/>
      <c r="DB362" s="94"/>
      <c r="DC362" s="94"/>
      <c r="DD362" s="94"/>
      <c r="DE362" s="94"/>
      <c r="DF362" s="94"/>
      <c r="DG362" s="94"/>
      <c r="DH362" s="94"/>
      <c r="DI362" s="94"/>
      <c r="DJ362" s="94"/>
      <c r="DK362" s="94"/>
      <c r="DL362" s="94"/>
      <c r="DM362" s="94"/>
      <c r="DN362" s="94"/>
      <c r="DO362" s="94"/>
      <c r="DP362" s="94"/>
      <c r="DQ362" s="94"/>
      <c r="DR362" s="94"/>
      <c r="DS362" s="94"/>
      <c r="DT362" s="94"/>
      <c r="DU362" s="94"/>
      <c r="DV362" s="94"/>
      <c r="DW362" s="94"/>
      <c r="DX362" s="94"/>
      <c r="DY362" s="94"/>
      <c r="DZ362" s="94"/>
      <c r="EA362" s="94"/>
      <c r="EB362" s="94"/>
      <c r="EC362" s="94"/>
      <c r="ED362" s="94"/>
      <c r="EE362" s="94"/>
      <c r="EF362" s="94"/>
      <c r="EG362" s="94"/>
      <c r="EH362" s="94"/>
      <c r="EI362" s="94"/>
      <c r="EJ362" s="94"/>
      <c r="EK362" s="94"/>
      <c r="EL362" s="94"/>
      <c r="EM362" s="94"/>
      <c r="EN362" s="94"/>
      <c r="EO362" s="94"/>
      <c r="EP362" s="94"/>
      <c r="EQ362" s="94"/>
      <c r="ER362" s="94"/>
      <c r="ES362" s="94"/>
      <c r="ET362" s="94"/>
      <c r="EU362" s="94"/>
      <c r="EV362" s="94"/>
      <c r="EW362" s="94"/>
      <c r="EX362" s="94"/>
      <c r="EY362" s="94"/>
      <c r="EZ362" s="94"/>
      <c r="FA362" s="94"/>
      <c r="FB362" s="94"/>
      <c r="FC362" s="94"/>
      <c r="FD362" s="94"/>
      <c r="FE362" s="94"/>
      <c r="FF362" s="94"/>
      <c r="FG362" s="94"/>
      <c r="FH362" s="94"/>
      <c r="FI362" s="94"/>
      <c r="FJ362" s="94"/>
      <c r="FK362" s="94"/>
      <c r="FL362" s="94"/>
      <c r="FM362" s="94"/>
      <c r="FN362" s="94"/>
      <c r="FO362" s="94"/>
      <c r="FP362" s="94"/>
      <c r="FQ362" s="94"/>
      <c r="FR362" s="94"/>
      <c r="FS362" s="94"/>
      <c r="FT362" s="94"/>
      <c r="FU362" s="94"/>
      <c r="FV362" s="94"/>
      <c r="FW362" s="94"/>
      <c r="FX362" s="94"/>
      <c r="FY362" s="94"/>
      <c r="FZ362" s="94"/>
      <c r="GA362" s="94"/>
      <c r="GB362" s="94"/>
      <c r="GC362" s="94"/>
      <c r="GD362" s="94"/>
      <c r="GE362" s="94"/>
      <c r="GF362" s="94"/>
      <c r="GG362" s="94"/>
      <c r="GH362" s="94"/>
      <c r="GI362" s="94"/>
      <c r="GJ362" s="94"/>
      <c r="GK362" s="94"/>
      <c r="GL362" s="94"/>
      <c r="GM362" s="94"/>
      <c r="GN362" s="94"/>
      <c r="GO362" s="94"/>
      <c r="GP362" s="94"/>
      <c r="GQ362" s="94"/>
      <c r="GR362" s="94"/>
      <c r="GS362" s="94"/>
      <c r="GT362" s="94"/>
      <c r="GU362" s="94"/>
      <c r="GV362" s="94"/>
      <c r="GW362" s="94"/>
      <c r="GX362" s="94"/>
      <c r="GY362" s="94"/>
      <c r="GZ362" s="94"/>
      <c r="HA362" s="94"/>
      <c r="HB362" s="94"/>
      <c r="HC362" s="94"/>
      <c r="HD362" s="94"/>
      <c r="HE362" s="94"/>
      <c r="HF362" s="94"/>
      <c r="HG362" s="94"/>
      <c r="HH362" s="94"/>
      <c r="HI362" s="94"/>
      <c r="HJ362" s="94"/>
      <c r="HK362" s="94"/>
      <c r="HL362" s="94"/>
      <c r="HM362" s="94"/>
      <c r="HN362" s="94"/>
      <c r="HO362" s="94"/>
      <c r="HP362" s="94"/>
      <c r="HQ362" s="94"/>
      <c r="HR362" s="94"/>
      <c r="HS362" s="94"/>
      <c r="HT362" s="94"/>
      <c r="HU362" s="94"/>
      <c r="HV362" s="94"/>
      <c r="HW362" s="94"/>
      <c r="HX362" s="94"/>
      <c r="HY362" s="94"/>
      <c r="HZ362" s="94"/>
      <c r="IA362" s="94"/>
      <c r="IB362" s="94"/>
      <c r="IC362" s="94"/>
      <c r="ID362" s="94"/>
      <c r="IE362" s="94"/>
      <c r="IF362" s="94"/>
      <c r="IG362" s="94"/>
      <c r="IH362" s="94"/>
      <c r="II362" s="94"/>
      <c r="IJ362" s="94"/>
      <c r="IK362" s="94"/>
      <c r="IL362" s="94"/>
      <c r="IM362" s="94"/>
      <c r="IN362" s="94"/>
      <c r="IO362" s="94"/>
      <c r="IP362" s="94"/>
      <c r="IQ362" s="94"/>
      <c r="IR362" s="94"/>
      <c r="IS362" s="94"/>
      <c r="IT362" s="94"/>
      <c r="IU362" s="94"/>
      <c r="IV362" s="94"/>
      <c r="IW362" s="94"/>
      <c r="IX362" s="94"/>
    </row>
    <row r="363" spans="1:258" s="110" customFormat="1" ht="18" hidden="1" customHeight="1">
      <c r="A363" s="1107" t="s">
        <v>70</v>
      </c>
      <c r="B363" s="1107"/>
      <c r="C363" s="1624"/>
      <c r="D363" s="1625"/>
      <c r="E363" s="1625"/>
      <c r="F363" s="1626"/>
      <c r="G363" s="1108"/>
      <c r="H363" s="1624"/>
      <c r="I363" s="1625"/>
      <c r="J363" s="1625"/>
      <c r="K363" s="1626"/>
      <c r="L363" s="1109"/>
      <c r="M363" s="1663"/>
      <c r="N363" s="1664"/>
      <c r="O363" s="1664"/>
      <c r="P363" s="1664"/>
      <c r="Q363" s="1664"/>
      <c r="R363" s="1665"/>
      <c r="S363" s="188"/>
      <c r="T363" s="552"/>
      <c r="U363" s="184"/>
      <c r="W363" s="1107" t="s">
        <v>70</v>
      </c>
      <c r="X363" s="1107"/>
      <c r="Y363" s="1710"/>
      <c r="Z363" s="1710"/>
      <c r="AA363" s="1710"/>
      <c r="AB363" s="1107"/>
      <c r="AC363" s="1710"/>
      <c r="AD363" s="1710"/>
      <c r="AE363" s="1710"/>
      <c r="AF363" s="1710"/>
      <c r="AG363" s="1110"/>
      <c r="AH363" s="1789"/>
      <c r="AI363" s="1789"/>
      <c r="AJ363" s="1789"/>
      <c r="AK363" s="1789"/>
      <c r="AL363" s="1789"/>
      <c r="AM363" s="94"/>
      <c r="AN363" s="94"/>
      <c r="AO363" s="94"/>
      <c r="AP363" s="94"/>
      <c r="AQ363" s="94"/>
      <c r="AR363" s="94"/>
      <c r="AS363" s="94"/>
      <c r="AT363" s="94"/>
      <c r="AU363" s="94"/>
      <c r="AV363" s="94"/>
      <c r="AW363" s="94"/>
      <c r="AX363" s="94"/>
      <c r="AY363" s="94"/>
      <c r="AZ363" s="94"/>
      <c r="BA363" s="94"/>
      <c r="BB363" s="94"/>
      <c r="BC363" s="94"/>
      <c r="BD363" s="94"/>
      <c r="BE363" s="94"/>
      <c r="BF363" s="94"/>
      <c r="BG363" s="94"/>
      <c r="BH363" s="94"/>
      <c r="BI363" s="94"/>
      <c r="BJ363" s="94"/>
      <c r="BK363" s="94"/>
      <c r="BL363" s="94"/>
      <c r="BM363" s="94"/>
      <c r="BN363" s="94"/>
      <c r="BO363" s="94"/>
      <c r="BP363" s="94"/>
      <c r="BQ363" s="94"/>
      <c r="BR363" s="94"/>
      <c r="BS363" s="94"/>
      <c r="BT363" s="94"/>
      <c r="BU363" s="94"/>
      <c r="BV363" s="94"/>
      <c r="BW363" s="94"/>
      <c r="BX363" s="94"/>
      <c r="BY363" s="94"/>
      <c r="BZ363" s="94"/>
      <c r="CA363" s="94"/>
      <c r="CB363" s="94"/>
      <c r="CC363" s="94"/>
      <c r="CD363" s="94"/>
      <c r="CE363" s="94"/>
      <c r="CF363" s="94"/>
      <c r="CG363" s="94"/>
      <c r="CH363" s="94"/>
      <c r="CI363" s="94"/>
      <c r="CJ363" s="94"/>
      <c r="CK363" s="94"/>
      <c r="CL363" s="94"/>
      <c r="CM363" s="94"/>
      <c r="CN363" s="94"/>
      <c r="CO363" s="94"/>
      <c r="CP363" s="94"/>
      <c r="CQ363" s="94"/>
      <c r="CR363" s="94"/>
      <c r="CS363" s="94"/>
      <c r="CT363" s="94"/>
      <c r="CU363" s="94"/>
      <c r="CV363" s="94"/>
      <c r="CW363" s="94"/>
      <c r="CX363" s="94"/>
      <c r="CY363" s="94"/>
      <c r="CZ363" s="94"/>
      <c r="DA363" s="94"/>
      <c r="DB363" s="94"/>
      <c r="DC363" s="94"/>
      <c r="DD363" s="94"/>
      <c r="DE363" s="94"/>
      <c r="DF363" s="94"/>
      <c r="DG363" s="94"/>
      <c r="DH363" s="94"/>
      <c r="DI363" s="94"/>
      <c r="DJ363" s="94"/>
      <c r="DK363" s="94"/>
      <c r="DL363" s="94"/>
      <c r="DM363" s="94"/>
      <c r="DN363" s="94"/>
      <c r="DO363" s="94"/>
      <c r="DP363" s="94"/>
      <c r="DQ363" s="94"/>
      <c r="DR363" s="94"/>
      <c r="DS363" s="94"/>
      <c r="DT363" s="94"/>
      <c r="DU363" s="94"/>
      <c r="DV363" s="94"/>
      <c r="DW363" s="94"/>
      <c r="DX363" s="94"/>
      <c r="DY363" s="94"/>
      <c r="DZ363" s="94"/>
      <c r="EA363" s="94"/>
      <c r="EB363" s="94"/>
      <c r="EC363" s="94"/>
      <c r="ED363" s="94"/>
      <c r="EE363" s="94"/>
      <c r="EF363" s="94"/>
      <c r="EG363" s="94"/>
      <c r="EH363" s="94"/>
      <c r="EI363" s="94"/>
      <c r="EJ363" s="94"/>
      <c r="EK363" s="94"/>
      <c r="EL363" s="94"/>
      <c r="EM363" s="94"/>
      <c r="EN363" s="94"/>
      <c r="EO363" s="94"/>
      <c r="EP363" s="94"/>
      <c r="EQ363" s="94"/>
      <c r="ER363" s="94"/>
      <c r="ES363" s="94"/>
      <c r="ET363" s="94"/>
      <c r="EU363" s="94"/>
      <c r="EV363" s="94"/>
      <c r="EW363" s="94"/>
      <c r="EX363" s="94"/>
      <c r="EY363" s="94"/>
      <c r="EZ363" s="94"/>
      <c r="FA363" s="94"/>
      <c r="FB363" s="94"/>
      <c r="FC363" s="94"/>
      <c r="FD363" s="94"/>
      <c r="FE363" s="94"/>
      <c r="FF363" s="94"/>
      <c r="FG363" s="94"/>
      <c r="FH363" s="94"/>
      <c r="FI363" s="94"/>
      <c r="FJ363" s="94"/>
      <c r="FK363" s="94"/>
      <c r="FL363" s="94"/>
      <c r="FM363" s="94"/>
      <c r="FN363" s="94"/>
      <c r="FO363" s="94"/>
      <c r="FP363" s="94"/>
      <c r="FQ363" s="94"/>
      <c r="FR363" s="94"/>
      <c r="FS363" s="94"/>
      <c r="FT363" s="94"/>
      <c r="FU363" s="94"/>
      <c r="FV363" s="94"/>
      <c r="FW363" s="94"/>
      <c r="FX363" s="94"/>
      <c r="FY363" s="94"/>
      <c r="FZ363" s="94"/>
      <c r="GA363" s="94"/>
      <c r="GB363" s="94"/>
      <c r="GC363" s="94"/>
      <c r="GD363" s="94"/>
      <c r="GE363" s="94"/>
      <c r="GF363" s="94"/>
      <c r="GG363" s="94"/>
      <c r="GH363" s="94"/>
      <c r="GI363" s="94"/>
      <c r="GJ363" s="94"/>
      <c r="GK363" s="94"/>
      <c r="GL363" s="94"/>
      <c r="GM363" s="94"/>
      <c r="GN363" s="94"/>
      <c r="GO363" s="94"/>
      <c r="GP363" s="94"/>
      <c r="GQ363" s="94"/>
      <c r="GR363" s="94"/>
      <c r="GS363" s="94"/>
      <c r="GT363" s="94"/>
      <c r="GU363" s="94"/>
      <c r="GV363" s="94"/>
      <c r="GW363" s="94"/>
      <c r="GX363" s="94"/>
      <c r="GY363" s="94"/>
      <c r="GZ363" s="94"/>
      <c r="HA363" s="94"/>
      <c r="HB363" s="94"/>
      <c r="HC363" s="94"/>
      <c r="HD363" s="94"/>
      <c r="HE363" s="94"/>
      <c r="HF363" s="94"/>
      <c r="HG363" s="94"/>
      <c r="HH363" s="94"/>
      <c r="HI363" s="94"/>
      <c r="HJ363" s="94"/>
      <c r="HK363" s="94"/>
      <c r="HL363" s="94"/>
      <c r="HM363" s="94"/>
      <c r="HN363" s="94"/>
      <c r="HO363" s="94"/>
      <c r="HP363" s="94"/>
      <c r="HQ363" s="94"/>
      <c r="HR363" s="94"/>
      <c r="HS363" s="94"/>
      <c r="HT363" s="94"/>
      <c r="HU363" s="94"/>
      <c r="HV363" s="94"/>
      <c r="HW363" s="94"/>
      <c r="HX363" s="94"/>
      <c r="HY363" s="94"/>
      <c r="HZ363" s="94"/>
      <c r="IA363" s="94"/>
      <c r="IB363" s="94"/>
      <c r="IC363" s="94"/>
      <c r="ID363" s="94"/>
      <c r="IE363" s="94"/>
      <c r="IF363" s="94"/>
      <c r="IG363" s="94"/>
      <c r="IH363" s="94"/>
      <c r="II363" s="94"/>
      <c r="IJ363" s="94"/>
      <c r="IK363" s="94"/>
      <c r="IL363" s="94"/>
      <c r="IM363" s="94"/>
      <c r="IN363" s="94"/>
      <c r="IO363" s="94"/>
      <c r="IP363" s="94"/>
      <c r="IQ363" s="94"/>
      <c r="IR363" s="94"/>
      <c r="IS363" s="94"/>
      <c r="IT363" s="94"/>
      <c r="IU363" s="94"/>
      <c r="IV363" s="94"/>
      <c r="IW363" s="94"/>
      <c r="IX363" s="94"/>
    </row>
    <row r="364" spans="1:258" s="110" customFormat="1" ht="22.5" hidden="1" customHeight="1">
      <c r="A364" s="1111" t="s">
        <v>60</v>
      </c>
      <c r="B364" s="315"/>
      <c r="C364" s="1742"/>
      <c r="D364" s="1743"/>
      <c r="E364" s="1743"/>
      <c r="F364" s="1744"/>
      <c r="G364" s="1112"/>
      <c r="H364" s="1757"/>
      <c r="I364" s="1758"/>
      <c r="J364" s="1758"/>
      <c r="K364" s="1759"/>
      <c r="L364" s="1113"/>
      <c r="M364" s="1666" t="s">
        <v>404</v>
      </c>
      <c r="N364" s="1667"/>
      <c r="O364" s="1667"/>
      <c r="P364" s="1667"/>
      <c r="Q364" s="1667"/>
      <c r="R364" s="1668"/>
      <c r="S364" s="188"/>
      <c r="T364" s="552"/>
      <c r="U364" s="184"/>
      <c r="W364" s="116" t="s">
        <v>60</v>
      </c>
      <c r="X364" s="118">
        <v>95</v>
      </c>
      <c r="Y364" s="1711" t="s">
        <v>51</v>
      </c>
      <c r="Z364" s="1691"/>
      <c r="AA364" s="1691"/>
      <c r="AB364" s="185">
        <v>47</v>
      </c>
      <c r="AC364" s="1767" t="s">
        <v>24</v>
      </c>
      <c r="AD364" s="1690"/>
      <c r="AE364" s="1690"/>
      <c r="AF364" s="1690"/>
      <c r="AG364" s="119"/>
      <c r="AH364" s="1702"/>
      <c r="AI364" s="1702"/>
      <c r="AJ364" s="1702"/>
      <c r="AK364" s="1702"/>
      <c r="AL364" s="1702"/>
      <c r="AM364" s="94"/>
      <c r="AN364" s="94"/>
      <c r="AO364" s="94"/>
      <c r="AP364" s="94"/>
      <c r="AQ364" s="94"/>
      <c r="AR364" s="94"/>
      <c r="AS364" s="94"/>
      <c r="AT364" s="94"/>
      <c r="AU364" s="94"/>
      <c r="AV364" s="94"/>
      <c r="AW364" s="94"/>
      <c r="AX364" s="94"/>
      <c r="AY364" s="94"/>
      <c r="AZ364" s="94"/>
      <c r="BA364" s="94"/>
      <c r="BB364" s="94"/>
      <c r="BC364" s="94"/>
      <c r="BD364" s="94"/>
      <c r="BE364" s="94"/>
      <c r="BF364" s="94"/>
      <c r="BG364" s="94"/>
      <c r="BH364" s="94"/>
      <c r="BI364" s="94"/>
      <c r="BJ364" s="94"/>
      <c r="BK364" s="94"/>
      <c r="BL364" s="94"/>
      <c r="BM364" s="94"/>
      <c r="BN364" s="94"/>
      <c r="BO364" s="94"/>
      <c r="BP364" s="94"/>
      <c r="BQ364" s="94"/>
      <c r="BR364" s="94"/>
      <c r="BS364" s="94"/>
      <c r="BT364" s="94"/>
      <c r="BU364" s="94"/>
      <c r="BV364" s="94"/>
      <c r="BW364" s="94"/>
      <c r="BX364" s="94"/>
      <c r="BY364" s="94"/>
      <c r="BZ364" s="94"/>
      <c r="CA364" s="94"/>
      <c r="CB364" s="94"/>
      <c r="CC364" s="94"/>
      <c r="CD364" s="94"/>
      <c r="CE364" s="94"/>
      <c r="CF364" s="94"/>
      <c r="CG364" s="94"/>
      <c r="CH364" s="94"/>
      <c r="CI364" s="94"/>
      <c r="CJ364" s="94"/>
      <c r="CK364" s="94"/>
      <c r="CL364" s="94"/>
      <c r="CM364" s="94"/>
      <c r="CN364" s="94"/>
      <c r="CO364" s="94"/>
      <c r="CP364" s="94"/>
      <c r="CQ364" s="94"/>
      <c r="CR364" s="94"/>
      <c r="CS364" s="94"/>
      <c r="CT364" s="94"/>
      <c r="CU364" s="94"/>
      <c r="CV364" s="94"/>
      <c r="CW364" s="94"/>
      <c r="CX364" s="94"/>
      <c r="CY364" s="94"/>
      <c r="CZ364" s="94"/>
      <c r="DA364" s="94"/>
      <c r="DB364" s="94"/>
      <c r="DC364" s="94"/>
      <c r="DD364" s="94"/>
      <c r="DE364" s="94"/>
      <c r="DF364" s="94"/>
      <c r="DG364" s="94"/>
      <c r="DH364" s="94"/>
      <c r="DI364" s="94"/>
      <c r="DJ364" s="94"/>
      <c r="DK364" s="94"/>
      <c r="DL364" s="94"/>
      <c r="DM364" s="94"/>
      <c r="DN364" s="94"/>
      <c r="DO364" s="94"/>
      <c r="DP364" s="94"/>
      <c r="DQ364" s="94"/>
      <c r="DR364" s="94"/>
      <c r="DS364" s="94"/>
      <c r="DT364" s="94"/>
      <c r="DU364" s="94"/>
      <c r="DV364" s="94"/>
      <c r="DW364" s="94"/>
      <c r="DX364" s="94"/>
      <c r="DY364" s="94"/>
      <c r="DZ364" s="94"/>
      <c r="EA364" s="94"/>
      <c r="EB364" s="94"/>
      <c r="EC364" s="94"/>
      <c r="ED364" s="94"/>
      <c r="EE364" s="94"/>
      <c r="EF364" s="94"/>
      <c r="EG364" s="94"/>
      <c r="EH364" s="94"/>
      <c r="EI364" s="94"/>
      <c r="EJ364" s="94"/>
      <c r="EK364" s="94"/>
      <c r="EL364" s="94"/>
      <c r="EM364" s="94"/>
      <c r="EN364" s="94"/>
      <c r="EO364" s="94"/>
      <c r="EP364" s="94"/>
      <c r="EQ364" s="94"/>
      <c r="ER364" s="94"/>
      <c r="ES364" s="94"/>
      <c r="ET364" s="94"/>
      <c r="EU364" s="94"/>
      <c r="EV364" s="94"/>
      <c r="EW364" s="94"/>
      <c r="EX364" s="94"/>
      <c r="EY364" s="94"/>
      <c r="EZ364" s="94"/>
      <c r="FA364" s="94"/>
      <c r="FB364" s="94"/>
      <c r="FC364" s="94"/>
      <c r="FD364" s="94"/>
      <c r="FE364" s="94"/>
      <c r="FF364" s="94"/>
      <c r="FG364" s="94"/>
      <c r="FH364" s="94"/>
      <c r="FI364" s="94"/>
      <c r="FJ364" s="94"/>
      <c r="FK364" s="94"/>
      <c r="FL364" s="94"/>
      <c r="FM364" s="94"/>
      <c r="FN364" s="94"/>
      <c r="FO364" s="94"/>
      <c r="FP364" s="94"/>
      <c r="FQ364" s="94"/>
      <c r="FR364" s="94"/>
      <c r="FS364" s="94"/>
      <c r="FT364" s="94"/>
      <c r="FU364" s="94"/>
      <c r="FV364" s="94"/>
      <c r="FW364" s="94"/>
      <c r="FX364" s="94"/>
      <c r="FY364" s="94"/>
      <c r="FZ364" s="94"/>
      <c r="GA364" s="94"/>
      <c r="GB364" s="94"/>
      <c r="GC364" s="94"/>
      <c r="GD364" s="94"/>
      <c r="GE364" s="94"/>
      <c r="GF364" s="94"/>
      <c r="GG364" s="94"/>
      <c r="GH364" s="94"/>
      <c r="GI364" s="94"/>
      <c r="GJ364" s="94"/>
      <c r="GK364" s="94"/>
      <c r="GL364" s="94"/>
      <c r="GM364" s="94"/>
      <c r="GN364" s="94"/>
      <c r="GO364" s="94"/>
      <c r="GP364" s="94"/>
      <c r="GQ364" s="94"/>
      <c r="GR364" s="94"/>
      <c r="GS364" s="94"/>
      <c r="GT364" s="94"/>
      <c r="GU364" s="94"/>
      <c r="GV364" s="94"/>
      <c r="GW364" s="94"/>
      <c r="GX364" s="94"/>
      <c r="GY364" s="94"/>
      <c r="GZ364" s="94"/>
      <c r="HA364" s="94"/>
      <c r="HB364" s="94"/>
      <c r="HC364" s="94"/>
      <c r="HD364" s="94"/>
      <c r="HE364" s="94"/>
      <c r="HF364" s="94"/>
      <c r="HG364" s="94"/>
      <c r="HH364" s="94"/>
      <c r="HI364" s="94"/>
      <c r="HJ364" s="94"/>
      <c r="HK364" s="94"/>
      <c r="HL364" s="94"/>
      <c r="HM364" s="94"/>
      <c r="HN364" s="94"/>
      <c r="HO364" s="94"/>
      <c r="HP364" s="94"/>
      <c r="HQ364" s="94"/>
      <c r="HR364" s="94"/>
      <c r="HS364" s="94"/>
      <c r="HT364" s="94"/>
      <c r="HU364" s="94"/>
      <c r="HV364" s="94"/>
      <c r="HW364" s="94"/>
      <c r="HX364" s="94"/>
      <c r="HY364" s="94"/>
      <c r="HZ364" s="94"/>
      <c r="IA364" s="94"/>
      <c r="IB364" s="94"/>
      <c r="IC364" s="94"/>
      <c r="ID364" s="94"/>
      <c r="IE364" s="94"/>
      <c r="IF364" s="94"/>
      <c r="IG364" s="94"/>
      <c r="IH364" s="94"/>
      <c r="II364" s="94"/>
      <c r="IJ364" s="94"/>
      <c r="IK364" s="94"/>
      <c r="IL364" s="94"/>
      <c r="IM364" s="94"/>
      <c r="IN364" s="94"/>
      <c r="IO364" s="94"/>
      <c r="IP364" s="94"/>
      <c r="IQ364" s="94"/>
      <c r="IR364" s="94"/>
      <c r="IS364" s="94"/>
      <c r="IT364" s="94"/>
      <c r="IU364" s="94"/>
      <c r="IV364" s="94"/>
      <c r="IW364" s="94"/>
      <c r="IX364" s="94"/>
    </row>
    <row r="365" spans="1:258" s="110" customFormat="1" ht="13.5" hidden="1" customHeight="1">
      <c r="A365" s="1107" t="s">
        <v>330</v>
      </c>
      <c r="B365" s="1107"/>
      <c r="C365" s="1624"/>
      <c r="D365" s="1625"/>
      <c r="E365" s="1625"/>
      <c r="F365" s="1626"/>
      <c r="G365" s="1108"/>
      <c r="H365" s="1624"/>
      <c r="I365" s="1625"/>
      <c r="J365" s="1625"/>
      <c r="K365" s="1626"/>
      <c r="L365" s="1109"/>
      <c r="M365" s="1098"/>
      <c r="N365" s="1103"/>
      <c r="O365" s="1103"/>
      <c r="P365" s="1103"/>
      <c r="Q365" s="1103"/>
      <c r="R365" s="1104"/>
      <c r="S365" s="1114"/>
      <c r="T365" s="1104"/>
      <c r="U365" s="184"/>
      <c r="W365" s="1107" t="s">
        <v>67</v>
      </c>
      <c r="X365" s="1107"/>
      <c r="Y365" s="1710"/>
      <c r="Z365" s="1710"/>
      <c r="AA365" s="1710"/>
      <c r="AB365" s="1107"/>
      <c r="AC365" s="1710"/>
      <c r="AD365" s="1710"/>
      <c r="AE365" s="1710"/>
      <c r="AF365" s="1710"/>
      <c r="AG365" s="1110"/>
      <c r="AH365" s="1789"/>
      <c r="AI365" s="1789"/>
      <c r="AJ365" s="1789"/>
      <c r="AK365" s="1789"/>
      <c r="AL365" s="1789"/>
      <c r="AM365" s="94"/>
      <c r="AN365" s="94"/>
      <c r="AO365" s="94"/>
      <c r="AP365" s="94"/>
      <c r="AQ365" s="94"/>
      <c r="AR365" s="94"/>
      <c r="AS365" s="94"/>
      <c r="AT365" s="94"/>
      <c r="AU365" s="94"/>
      <c r="AV365" s="94"/>
      <c r="AW365" s="94"/>
      <c r="AX365" s="94"/>
      <c r="AY365" s="94"/>
      <c r="AZ365" s="94"/>
      <c r="BA365" s="94"/>
      <c r="BB365" s="94"/>
      <c r="BC365" s="94"/>
      <c r="BD365" s="94"/>
      <c r="BE365" s="94"/>
      <c r="BF365" s="94"/>
      <c r="BG365" s="94"/>
      <c r="BH365" s="94"/>
      <c r="BI365" s="94"/>
      <c r="BJ365" s="94"/>
      <c r="BK365" s="94"/>
      <c r="BL365" s="94"/>
      <c r="BM365" s="94"/>
      <c r="BN365" s="94"/>
      <c r="BO365" s="94"/>
      <c r="BP365" s="94"/>
      <c r="BQ365" s="94"/>
      <c r="BR365" s="94"/>
      <c r="BS365" s="94"/>
      <c r="BT365" s="94"/>
      <c r="BU365" s="94"/>
      <c r="BV365" s="94"/>
      <c r="BW365" s="94"/>
      <c r="BX365" s="94"/>
      <c r="BY365" s="94"/>
      <c r="BZ365" s="94"/>
      <c r="CA365" s="94"/>
      <c r="CB365" s="94"/>
      <c r="CC365" s="94"/>
      <c r="CD365" s="94"/>
      <c r="CE365" s="94"/>
      <c r="CF365" s="94"/>
      <c r="CG365" s="94"/>
      <c r="CH365" s="94"/>
      <c r="CI365" s="94"/>
      <c r="CJ365" s="94"/>
      <c r="CK365" s="94"/>
      <c r="CL365" s="94"/>
      <c r="CM365" s="94"/>
      <c r="CN365" s="94"/>
      <c r="CO365" s="94"/>
      <c r="CP365" s="94"/>
      <c r="CQ365" s="94"/>
      <c r="CR365" s="94"/>
      <c r="CS365" s="94"/>
      <c r="CT365" s="94"/>
      <c r="CU365" s="94"/>
      <c r="CV365" s="94"/>
      <c r="CW365" s="94"/>
      <c r="CX365" s="94"/>
      <c r="CY365" s="94"/>
      <c r="CZ365" s="94"/>
      <c r="DA365" s="94"/>
      <c r="DB365" s="94"/>
      <c r="DC365" s="94"/>
      <c r="DD365" s="94"/>
      <c r="DE365" s="94"/>
      <c r="DF365" s="94"/>
      <c r="DG365" s="94"/>
      <c r="DH365" s="94"/>
      <c r="DI365" s="94"/>
      <c r="DJ365" s="94"/>
      <c r="DK365" s="94"/>
      <c r="DL365" s="94"/>
      <c r="DM365" s="94"/>
      <c r="DN365" s="94"/>
      <c r="DO365" s="94"/>
      <c r="DP365" s="94"/>
      <c r="DQ365" s="94"/>
      <c r="DR365" s="94"/>
      <c r="DS365" s="94"/>
      <c r="DT365" s="94"/>
      <c r="DU365" s="94"/>
      <c r="DV365" s="94"/>
      <c r="DW365" s="94"/>
      <c r="DX365" s="94"/>
      <c r="DY365" s="94"/>
      <c r="DZ365" s="94"/>
      <c r="EA365" s="94"/>
      <c r="EB365" s="94"/>
      <c r="EC365" s="94"/>
      <c r="ED365" s="94"/>
      <c r="EE365" s="94"/>
      <c r="EF365" s="94"/>
      <c r="EG365" s="94"/>
      <c r="EH365" s="94"/>
      <c r="EI365" s="94"/>
      <c r="EJ365" s="94"/>
      <c r="EK365" s="94"/>
      <c r="EL365" s="94"/>
      <c r="EM365" s="94"/>
      <c r="EN365" s="94"/>
      <c r="EO365" s="94"/>
      <c r="EP365" s="94"/>
      <c r="EQ365" s="94"/>
      <c r="ER365" s="94"/>
      <c r="ES365" s="94"/>
      <c r="ET365" s="94"/>
      <c r="EU365" s="94"/>
      <c r="EV365" s="94"/>
      <c r="EW365" s="94"/>
      <c r="EX365" s="94"/>
      <c r="EY365" s="94"/>
      <c r="EZ365" s="94"/>
      <c r="FA365" s="94"/>
      <c r="FB365" s="94"/>
      <c r="FC365" s="94"/>
      <c r="FD365" s="94"/>
      <c r="FE365" s="94"/>
      <c r="FF365" s="94"/>
      <c r="FG365" s="94"/>
      <c r="FH365" s="94"/>
      <c r="FI365" s="94"/>
      <c r="FJ365" s="94"/>
      <c r="FK365" s="94"/>
      <c r="FL365" s="94"/>
      <c r="FM365" s="94"/>
      <c r="FN365" s="94"/>
      <c r="FO365" s="94"/>
      <c r="FP365" s="94"/>
      <c r="FQ365" s="94"/>
      <c r="FR365" s="94"/>
      <c r="FS365" s="94"/>
      <c r="FT365" s="94"/>
      <c r="FU365" s="94"/>
      <c r="FV365" s="94"/>
      <c r="FW365" s="94"/>
      <c r="FX365" s="94"/>
      <c r="FY365" s="94"/>
      <c r="FZ365" s="94"/>
      <c r="GA365" s="94"/>
      <c r="GB365" s="94"/>
      <c r="GC365" s="94"/>
      <c r="GD365" s="94"/>
      <c r="GE365" s="94"/>
      <c r="GF365" s="94"/>
      <c r="GG365" s="94"/>
      <c r="GH365" s="94"/>
      <c r="GI365" s="94"/>
      <c r="GJ365" s="94"/>
      <c r="GK365" s="94"/>
      <c r="GL365" s="94"/>
      <c r="GM365" s="94"/>
      <c r="GN365" s="94"/>
      <c r="GO365" s="94"/>
      <c r="GP365" s="94"/>
      <c r="GQ365" s="94"/>
      <c r="GR365" s="94"/>
      <c r="GS365" s="94"/>
      <c r="GT365" s="94"/>
      <c r="GU365" s="94"/>
      <c r="GV365" s="94"/>
      <c r="GW365" s="94"/>
      <c r="GX365" s="94"/>
      <c r="GY365" s="94"/>
      <c r="GZ365" s="94"/>
      <c r="HA365" s="94"/>
      <c r="HB365" s="94"/>
      <c r="HC365" s="94"/>
      <c r="HD365" s="94"/>
      <c r="HE365" s="94"/>
      <c r="HF365" s="94"/>
      <c r="HG365" s="94"/>
      <c r="HH365" s="94"/>
      <c r="HI365" s="94"/>
      <c r="HJ365" s="94"/>
      <c r="HK365" s="94"/>
      <c r="HL365" s="94"/>
      <c r="HM365" s="94"/>
      <c r="HN365" s="94"/>
      <c r="HO365" s="94"/>
      <c r="HP365" s="94"/>
      <c r="HQ365" s="94"/>
      <c r="HR365" s="94"/>
      <c r="HS365" s="94"/>
      <c r="HT365" s="94"/>
      <c r="HU365" s="94"/>
      <c r="HV365" s="94"/>
      <c r="HW365" s="94"/>
      <c r="HX365" s="94"/>
      <c r="HY365" s="94"/>
      <c r="HZ365" s="94"/>
      <c r="IA365" s="94"/>
      <c r="IB365" s="94"/>
      <c r="IC365" s="94"/>
      <c r="ID365" s="94"/>
      <c r="IE365" s="94"/>
      <c r="IF365" s="94"/>
      <c r="IG365" s="94"/>
      <c r="IH365" s="94"/>
      <c r="II365" s="94"/>
      <c r="IJ365" s="94"/>
      <c r="IK365" s="94"/>
      <c r="IL365" s="94"/>
      <c r="IM365" s="94"/>
      <c r="IN365" s="94"/>
      <c r="IO365" s="94"/>
      <c r="IP365" s="94"/>
      <c r="IQ365" s="94"/>
      <c r="IR365" s="94"/>
      <c r="IS365" s="94"/>
      <c r="IT365" s="94"/>
      <c r="IU365" s="94"/>
      <c r="IV365" s="94"/>
      <c r="IW365" s="94"/>
      <c r="IX365" s="94"/>
    </row>
    <row r="366" spans="1:258" s="1116" customFormat="1" ht="25.5" hidden="1" customHeight="1">
      <c r="A366" s="116" t="s">
        <v>58</v>
      </c>
      <c r="B366" s="411"/>
      <c r="C366" s="1742"/>
      <c r="D366" s="1743"/>
      <c r="E366" s="1743"/>
      <c r="F366" s="1744"/>
      <c r="G366" s="315"/>
      <c r="H366" s="1986"/>
      <c r="I366" s="1987"/>
      <c r="J366" s="1987"/>
      <c r="K366" s="1988"/>
      <c r="L366" s="1098" t="e">
        <f>#REF!</f>
        <v>#REF!</v>
      </c>
      <c r="M366" s="1666" t="s">
        <v>302</v>
      </c>
      <c r="N366" s="1667"/>
      <c r="O366" s="1667"/>
      <c r="P366" s="1667"/>
      <c r="Q366" s="1667"/>
      <c r="R366" s="1668"/>
      <c r="S366" s="433"/>
      <c r="T366" s="1115"/>
      <c r="U366" s="184"/>
      <c r="W366" s="116" t="s">
        <v>58</v>
      </c>
      <c r="X366" s="1097"/>
      <c r="Y366" s="1719"/>
      <c r="Z366" s="1719"/>
      <c r="AA366" s="1719"/>
      <c r="AB366" s="1117"/>
      <c r="AC366" s="1985"/>
      <c r="AD366" s="1985"/>
      <c r="AE366" s="1985"/>
      <c r="AF366" s="1985"/>
      <c r="AG366" s="1118">
        <v>10</v>
      </c>
      <c r="AH366" s="1703" t="s">
        <v>31</v>
      </c>
      <c r="AI366" s="1703"/>
      <c r="AJ366" s="1703"/>
      <c r="AK366" s="1703"/>
      <c r="AL366" s="1703"/>
      <c r="AM366" s="1119"/>
      <c r="AN366" s="1119"/>
      <c r="AO366" s="1119"/>
      <c r="AP366" s="1119"/>
      <c r="AQ366" s="1119"/>
      <c r="AR366" s="1119"/>
      <c r="AS366" s="1119"/>
      <c r="AT366" s="1119"/>
      <c r="AU366" s="1119"/>
      <c r="AV366" s="1119"/>
      <c r="AW366" s="1119"/>
      <c r="AX366" s="1119"/>
      <c r="AY366" s="1119"/>
      <c r="AZ366" s="1119"/>
      <c r="BA366" s="1119"/>
      <c r="BB366" s="1119"/>
      <c r="BC366" s="1119"/>
      <c r="BD366" s="1119"/>
      <c r="BE366" s="1119"/>
      <c r="BF366" s="1119"/>
      <c r="BG366" s="1119"/>
      <c r="BH366" s="1119"/>
      <c r="BI366" s="1119"/>
      <c r="BJ366" s="1119"/>
      <c r="BK366" s="1119"/>
      <c r="BL366" s="1119"/>
      <c r="BM366" s="1119"/>
      <c r="BN366" s="1119"/>
      <c r="BO366" s="1119"/>
      <c r="BP366" s="1119"/>
      <c r="BQ366" s="1119"/>
      <c r="BR366" s="1119"/>
      <c r="BS366" s="1119"/>
      <c r="BT366" s="1119"/>
      <c r="BU366" s="1119"/>
      <c r="BV366" s="1119"/>
      <c r="BW366" s="1119"/>
      <c r="BX366" s="1119"/>
      <c r="BY366" s="1119"/>
      <c r="BZ366" s="1119"/>
      <c r="CA366" s="1119"/>
      <c r="CB366" s="1119"/>
      <c r="CC366" s="1119"/>
      <c r="CD366" s="1119"/>
      <c r="CE366" s="1119"/>
      <c r="CF366" s="1119"/>
      <c r="CG366" s="1119"/>
      <c r="CH366" s="1119"/>
      <c r="CI366" s="1119"/>
      <c r="CJ366" s="1119"/>
      <c r="CK366" s="1119"/>
      <c r="CL366" s="1119"/>
      <c r="CM366" s="1119"/>
      <c r="CN366" s="1119"/>
      <c r="CO366" s="1119"/>
      <c r="CP366" s="1119"/>
      <c r="CQ366" s="1119"/>
      <c r="CR366" s="1119"/>
      <c r="CS366" s="1119"/>
      <c r="CT366" s="1119"/>
      <c r="CU366" s="1119"/>
      <c r="CV366" s="1119"/>
      <c r="CW366" s="1119"/>
      <c r="CX366" s="1119"/>
      <c r="CY366" s="1119"/>
      <c r="CZ366" s="1119"/>
      <c r="DA366" s="1119"/>
      <c r="DB366" s="1119"/>
      <c r="DC366" s="1119"/>
      <c r="DD366" s="1119"/>
      <c r="DE366" s="1119"/>
      <c r="DF366" s="1119"/>
      <c r="DG366" s="1119"/>
      <c r="DH366" s="1119"/>
      <c r="DI366" s="1119"/>
      <c r="DJ366" s="1119"/>
      <c r="DK366" s="1119"/>
      <c r="DL366" s="1119"/>
      <c r="DM366" s="1119"/>
      <c r="DN366" s="1119"/>
      <c r="DO366" s="1119"/>
      <c r="DP366" s="1119"/>
      <c r="DQ366" s="1119"/>
      <c r="DR366" s="1119"/>
      <c r="DS366" s="1119"/>
      <c r="DT366" s="1119"/>
      <c r="DU366" s="1119"/>
      <c r="DV366" s="1119"/>
      <c r="DW366" s="1119"/>
      <c r="DX366" s="1119"/>
      <c r="DY366" s="1119"/>
      <c r="DZ366" s="1119"/>
      <c r="EA366" s="1119"/>
      <c r="EB366" s="1119"/>
      <c r="EC366" s="1119"/>
      <c r="ED366" s="1119"/>
      <c r="EE366" s="1119"/>
      <c r="EF366" s="1119"/>
      <c r="EG366" s="1119"/>
      <c r="EH366" s="1119"/>
      <c r="EI366" s="1119"/>
      <c r="EJ366" s="1119"/>
      <c r="EK366" s="1119"/>
      <c r="EL366" s="1119"/>
      <c r="EM366" s="1119"/>
      <c r="EN366" s="1119"/>
      <c r="EO366" s="1119"/>
      <c r="EP366" s="1119"/>
      <c r="EQ366" s="1119"/>
      <c r="ER366" s="1119"/>
      <c r="ES366" s="1119"/>
      <c r="ET366" s="1119"/>
      <c r="EU366" s="1119"/>
      <c r="EV366" s="1119"/>
      <c r="EW366" s="1119"/>
      <c r="EX366" s="1119"/>
      <c r="EY366" s="1119"/>
      <c r="EZ366" s="1119"/>
      <c r="FA366" s="1119"/>
      <c r="FB366" s="1119"/>
      <c r="FC366" s="1119"/>
      <c r="FD366" s="1119"/>
      <c r="FE366" s="1119"/>
      <c r="FF366" s="1119"/>
      <c r="FG366" s="1119"/>
      <c r="FH366" s="1119"/>
      <c r="FI366" s="1119"/>
      <c r="FJ366" s="1119"/>
      <c r="FK366" s="1119"/>
      <c r="FL366" s="1119"/>
      <c r="FM366" s="1119"/>
      <c r="FN366" s="1119"/>
      <c r="FO366" s="1119"/>
      <c r="FP366" s="1119"/>
      <c r="FQ366" s="1119"/>
      <c r="FR366" s="1119"/>
      <c r="FS366" s="1119"/>
      <c r="FT366" s="1119"/>
      <c r="FU366" s="1119"/>
      <c r="FV366" s="1119"/>
      <c r="FW366" s="1119"/>
      <c r="FX366" s="1119"/>
      <c r="FY366" s="1119"/>
      <c r="FZ366" s="1119"/>
      <c r="GA366" s="1119"/>
      <c r="GB366" s="1119"/>
      <c r="GC366" s="1119"/>
      <c r="GD366" s="1119"/>
      <c r="GE366" s="1119"/>
      <c r="GF366" s="1119"/>
      <c r="GG366" s="1119"/>
      <c r="GH366" s="1119"/>
      <c r="GI366" s="1119"/>
      <c r="GJ366" s="1119"/>
      <c r="GK366" s="1119"/>
      <c r="GL366" s="1119"/>
      <c r="GM366" s="1119"/>
      <c r="GN366" s="1119"/>
      <c r="GO366" s="1119"/>
      <c r="GP366" s="1119"/>
      <c r="GQ366" s="1119"/>
      <c r="GR366" s="1119"/>
      <c r="GS366" s="1119"/>
      <c r="GT366" s="1119"/>
      <c r="GU366" s="1119"/>
      <c r="GV366" s="1119"/>
      <c r="GW366" s="1119"/>
      <c r="GX366" s="1119"/>
      <c r="GY366" s="1119"/>
      <c r="GZ366" s="1119"/>
      <c r="HA366" s="1119"/>
      <c r="HB366" s="1119"/>
      <c r="HC366" s="1119"/>
      <c r="HD366" s="1119"/>
      <c r="HE366" s="1119"/>
      <c r="HF366" s="1119"/>
      <c r="HG366" s="1119"/>
      <c r="HH366" s="1119"/>
      <c r="HI366" s="1119"/>
      <c r="HJ366" s="1119"/>
      <c r="HK366" s="1119"/>
      <c r="HL366" s="1119"/>
      <c r="HM366" s="1119"/>
      <c r="HN366" s="1119"/>
      <c r="HO366" s="1119"/>
      <c r="HP366" s="1119"/>
      <c r="HQ366" s="1119"/>
      <c r="HR366" s="1119"/>
      <c r="HS366" s="1119"/>
      <c r="HT366" s="1119"/>
      <c r="HU366" s="1119"/>
      <c r="HV366" s="1119"/>
      <c r="HW366" s="1119"/>
      <c r="HX366" s="1119"/>
      <c r="HY366" s="1119"/>
      <c r="HZ366" s="1119"/>
      <c r="IA366" s="1119"/>
      <c r="IB366" s="1119"/>
      <c r="IC366" s="1119"/>
      <c r="ID366" s="1119"/>
      <c r="IE366" s="1119"/>
      <c r="IF366" s="1119"/>
      <c r="IG366" s="1119"/>
      <c r="IH366" s="1119"/>
      <c r="II366" s="1119"/>
      <c r="IJ366" s="1119"/>
      <c r="IK366" s="1119"/>
      <c r="IL366" s="1119"/>
      <c r="IM366" s="1119"/>
      <c r="IN366" s="1119"/>
      <c r="IO366" s="1119"/>
      <c r="IP366" s="1119"/>
      <c r="IQ366" s="1119"/>
      <c r="IR366" s="1119"/>
      <c r="IS366" s="1119"/>
      <c r="IT366" s="1119"/>
      <c r="IU366" s="1119"/>
      <c r="IV366" s="1119"/>
      <c r="IW366" s="1119"/>
      <c r="IX366" s="1119"/>
    </row>
    <row r="367" spans="1:258" s="110" customFormat="1" ht="13.5" customHeight="1">
      <c r="A367" s="1107" t="s">
        <v>67</v>
      </c>
      <c r="B367" s="1107"/>
      <c r="C367" s="1624"/>
      <c r="D367" s="1625"/>
      <c r="E367" s="1625"/>
      <c r="F367" s="1626"/>
      <c r="G367" s="1108"/>
      <c r="H367" s="1624"/>
      <c r="I367" s="1625"/>
      <c r="J367" s="1625"/>
      <c r="K367" s="1626"/>
      <c r="L367" s="1109"/>
      <c r="M367" s="1120"/>
      <c r="N367" s="1121"/>
      <c r="O367" s="1121"/>
      <c r="P367" s="1121"/>
      <c r="Q367" s="1121"/>
      <c r="R367" s="1122"/>
      <c r="S367" s="1114"/>
      <c r="T367" s="1104"/>
      <c r="U367" s="184"/>
      <c r="W367" s="1107" t="s">
        <v>67</v>
      </c>
      <c r="X367" s="1107"/>
      <c r="Y367" s="1710"/>
      <c r="Z367" s="1710"/>
      <c r="AA367" s="1710"/>
      <c r="AB367" s="1107"/>
      <c r="AC367" s="1710"/>
      <c r="AD367" s="1710"/>
      <c r="AE367" s="1710"/>
      <c r="AF367" s="1710"/>
      <c r="AG367" s="1110"/>
      <c r="AH367" s="1789"/>
      <c r="AI367" s="1789"/>
      <c r="AJ367" s="1789"/>
      <c r="AK367" s="1789"/>
      <c r="AL367" s="1789"/>
      <c r="AM367" s="94"/>
      <c r="AN367" s="94"/>
      <c r="AO367" s="94"/>
      <c r="AP367" s="94"/>
      <c r="AQ367" s="94"/>
      <c r="AR367" s="94"/>
      <c r="AS367" s="94"/>
      <c r="AT367" s="94"/>
      <c r="AU367" s="94"/>
      <c r="AV367" s="94"/>
      <c r="AW367" s="94"/>
      <c r="AX367" s="94"/>
      <c r="AY367" s="94"/>
      <c r="AZ367" s="94"/>
      <c r="BA367" s="94"/>
      <c r="BB367" s="94"/>
      <c r="BC367" s="94"/>
      <c r="BD367" s="94"/>
      <c r="BE367" s="94"/>
      <c r="BF367" s="94"/>
      <c r="BG367" s="94"/>
      <c r="BH367" s="94"/>
      <c r="BI367" s="94"/>
      <c r="BJ367" s="94"/>
      <c r="BK367" s="94"/>
      <c r="BL367" s="94"/>
      <c r="BM367" s="94"/>
      <c r="BN367" s="94"/>
      <c r="BO367" s="94"/>
      <c r="BP367" s="94"/>
      <c r="BQ367" s="94"/>
      <c r="BR367" s="94"/>
      <c r="BS367" s="94"/>
      <c r="BT367" s="94"/>
      <c r="BU367" s="94"/>
      <c r="BV367" s="94"/>
      <c r="BW367" s="94"/>
      <c r="BX367" s="94"/>
      <c r="BY367" s="94"/>
      <c r="BZ367" s="94"/>
      <c r="CA367" s="94"/>
      <c r="CB367" s="94"/>
      <c r="CC367" s="94"/>
      <c r="CD367" s="94"/>
      <c r="CE367" s="94"/>
      <c r="CF367" s="94"/>
      <c r="CG367" s="94"/>
      <c r="CH367" s="94"/>
      <c r="CI367" s="94"/>
      <c r="CJ367" s="94"/>
      <c r="CK367" s="94"/>
      <c r="CL367" s="94"/>
      <c r="CM367" s="94"/>
      <c r="CN367" s="94"/>
      <c r="CO367" s="94"/>
      <c r="CP367" s="94"/>
      <c r="CQ367" s="94"/>
      <c r="CR367" s="94"/>
      <c r="CS367" s="94"/>
      <c r="CT367" s="94"/>
      <c r="CU367" s="94"/>
      <c r="CV367" s="94"/>
      <c r="CW367" s="94"/>
      <c r="CX367" s="94"/>
      <c r="CY367" s="94"/>
      <c r="CZ367" s="94"/>
      <c r="DA367" s="94"/>
      <c r="DB367" s="94"/>
      <c r="DC367" s="94"/>
      <c r="DD367" s="94"/>
      <c r="DE367" s="94"/>
      <c r="DF367" s="94"/>
      <c r="DG367" s="94"/>
      <c r="DH367" s="94"/>
      <c r="DI367" s="94"/>
      <c r="DJ367" s="94"/>
      <c r="DK367" s="94"/>
      <c r="DL367" s="94"/>
      <c r="DM367" s="94"/>
      <c r="DN367" s="94"/>
      <c r="DO367" s="94"/>
      <c r="DP367" s="94"/>
      <c r="DQ367" s="94"/>
      <c r="DR367" s="94"/>
      <c r="DS367" s="94"/>
      <c r="DT367" s="94"/>
      <c r="DU367" s="94"/>
      <c r="DV367" s="94"/>
      <c r="DW367" s="94"/>
      <c r="DX367" s="94"/>
      <c r="DY367" s="94"/>
      <c r="DZ367" s="94"/>
      <c r="EA367" s="94"/>
      <c r="EB367" s="94"/>
      <c r="EC367" s="94"/>
      <c r="ED367" s="94"/>
      <c r="EE367" s="94"/>
      <c r="EF367" s="94"/>
      <c r="EG367" s="94"/>
      <c r="EH367" s="94"/>
      <c r="EI367" s="94"/>
      <c r="EJ367" s="94"/>
      <c r="EK367" s="94"/>
      <c r="EL367" s="94"/>
      <c r="EM367" s="94"/>
      <c r="EN367" s="94"/>
      <c r="EO367" s="94"/>
      <c r="EP367" s="94"/>
      <c r="EQ367" s="94"/>
      <c r="ER367" s="94"/>
      <c r="ES367" s="94"/>
      <c r="ET367" s="94"/>
      <c r="EU367" s="94"/>
      <c r="EV367" s="94"/>
      <c r="EW367" s="94"/>
      <c r="EX367" s="94"/>
      <c r="EY367" s="94"/>
      <c r="EZ367" s="94"/>
      <c r="FA367" s="94"/>
      <c r="FB367" s="94"/>
      <c r="FC367" s="94"/>
      <c r="FD367" s="94"/>
      <c r="FE367" s="94"/>
      <c r="FF367" s="94"/>
      <c r="FG367" s="94"/>
      <c r="FH367" s="94"/>
      <c r="FI367" s="94"/>
      <c r="FJ367" s="94"/>
      <c r="FK367" s="94"/>
      <c r="FL367" s="94"/>
      <c r="FM367" s="94"/>
      <c r="FN367" s="94"/>
      <c r="FO367" s="94"/>
      <c r="FP367" s="94"/>
      <c r="FQ367" s="94"/>
      <c r="FR367" s="94"/>
      <c r="FS367" s="94"/>
      <c r="FT367" s="94"/>
      <c r="FU367" s="94"/>
      <c r="FV367" s="94"/>
      <c r="FW367" s="94"/>
      <c r="FX367" s="94"/>
      <c r="FY367" s="94"/>
      <c r="FZ367" s="94"/>
      <c r="GA367" s="94"/>
      <c r="GB367" s="94"/>
      <c r="GC367" s="94"/>
      <c r="GD367" s="94"/>
      <c r="GE367" s="94"/>
      <c r="GF367" s="94"/>
      <c r="GG367" s="94"/>
      <c r="GH367" s="94"/>
      <c r="GI367" s="94"/>
      <c r="GJ367" s="94"/>
      <c r="GK367" s="94"/>
      <c r="GL367" s="94"/>
      <c r="GM367" s="94"/>
      <c r="GN367" s="94"/>
      <c r="GO367" s="94"/>
      <c r="GP367" s="94"/>
      <c r="GQ367" s="94"/>
      <c r="GR367" s="94"/>
      <c r="GS367" s="94"/>
      <c r="GT367" s="94"/>
      <c r="GU367" s="94"/>
      <c r="GV367" s="94"/>
      <c r="GW367" s="94"/>
      <c r="GX367" s="94"/>
      <c r="GY367" s="94"/>
      <c r="GZ367" s="94"/>
      <c r="HA367" s="94"/>
      <c r="HB367" s="94"/>
      <c r="HC367" s="94"/>
      <c r="HD367" s="94"/>
      <c r="HE367" s="94"/>
      <c r="HF367" s="94"/>
      <c r="HG367" s="94"/>
      <c r="HH367" s="94"/>
      <c r="HI367" s="94"/>
      <c r="HJ367" s="94"/>
      <c r="HK367" s="94"/>
      <c r="HL367" s="94"/>
      <c r="HM367" s="94"/>
      <c r="HN367" s="94"/>
      <c r="HO367" s="94"/>
      <c r="HP367" s="94"/>
      <c r="HQ367" s="94"/>
      <c r="HR367" s="94"/>
      <c r="HS367" s="94"/>
      <c r="HT367" s="94"/>
      <c r="HU367" s="94"/>
      <c r="HV367" s="94"/>
      <c r="HW367" s="94"/>
      <c r="HX367" s="94"/>
      <c r="HY367" s="94"/>
      <c r="HZ367" s="94"/>
      <c r="IA367" s="94"/>
      <c r="IB367" s="94"/>
      <c r="IC367" s="94"/>
      <c r="ID367" s="94"/>
      <c r="IE367" s="94"/>
      <c r="IF367" s="94"/>
      <c r="IG367" s="94"/>
      <c r="IH367" s="94"/>
      <c r="II367" s="94"/>
      <c r="IJ367" s="94"/>
      <c r="IK367" s="94"/>
      <c r="IL367" s="94"/>
      <c r="IM367" s="94"/>
      <c r="IN367" s="94"/>
      <c r="IO367" s="94"/>
      <c r="IP367" s="94"/>
      <c r="IQ367" s="94"/>
      <c r="IR367" s="94"/>
      <c r="IS367" s="94"/>
      <c r="IT367" s="94"/>
      <c r="IU367" s="94"/>
      <c r="IV367" s="94"/>
      <c r="IW367" s="94"/>
      <c r="IX367" s="94"/>
    </row>
    <row r="368" spans="1:258" s="1116" customFormat="1" ht="44.25" customHeight="1">
      <c r="A368" s="116" t="s">
        <v>58</v>
      </c>
      <c r="B368" s="411"/>
      <c r="C368" s="1742"/>
      <c r="D368" s="1743"/>
      <c r="E368" s="1743"/>
      <c r="F368" s="1744"/>
      <c r="G368" s="315"/>
      <c r="H368" s="1986"/>
      <c r="I368" s="1987"/>
      <c r="J368" s="1987"/>
      <c r="K368" s="1988"/>
      <c r="L368" s="316" t="e">
        <f>-#REF!</f>
        <v>#REF!</v>
      </c>
      <c r="M368" s="1716" t="s">
        <v>456</v>
      </c>
      <c r="N368" s="1717"/>
      <c r="O368" s="1717"/>
      <c r="P368" s="1717"/>
      <c r="Q368" s="1717"/>
      <c r="R368" s="1718"/>
      <c r="S368" s="433"/>
      <c r="T368" s="1115"/>
      <c r="U368" s="184"/>
      <c r="W368" s="116" t="s">
        <v>58</v>
      </c>
      <c r="X368" s="1097"/>
      <c r="Y368" s="1719"/>
      <c r="Z368" s="1719"/>
      <c r="AA368" s="1719"/>
      <c r="AB368" s="1117"/>
      <c r="AC368" s="1985"/>
      <c r="AD368" s="1985"/>
      <c r="AE368" s="1985"/>
      <c r="AF368" s="1985"/>
      <c r="AG368" s="1118">
        <v>10</v>
      </c>
      <c r="AH368" s="1703" t="s">
        <v>31</v>
      </c>
      <c r="AI368" s="1703"/>
      <c r="AJ368" s="1703"/>
      <c r="AK368" s="1703"/>
      <c r="AL368" s="1703"/>
      <c r="AM368" s="1119"/>
      <c r="AN368" s="1119"/>
      <c r="AO368" s="1119"/>
      <c r="AP368" s="1119"/>
      <c r="AQ368" s="1119"/>
      <c r="AR368" s="1119"/>
      <c r="AS368" s="1119"/>
      <c r="AT368" s="1119"/>
      <c r="AU368" s="1119"/>
      <c r="AV368" s="1119"/>
      <c r="AW368" s="1119"/>
      <c r="AX368" s="1119"/>
      <c r="AY368" s="1119"/>
      <c r="AZ368" s="1119"/>
      <c r="BA368" s="1119"/>
      <c r="BB368" s="1119"/>
      <c r="BC368" s="1119"/>
      <c r="BD368" s="1119"/>
      <c r="BE368" s="1119"/>
      <c r="BF368" s="1119"/>
      <c r="BG368" s="1119"/>
      <c r="BH368" s="1119"/>
      <c r="BI368" s="1119"/>
      <c r="BJ368" s="1119"/>
      <c r="BK368" s="1119"/>
      <c r="BL368" s="1119"/>
      <c r="BM368" s="1119"/>
      <c r="BN368" s="1119"/>
      <c r="BO368" s="1119"/>
      <c r="BP368" s="1119"/>
      <c r="BQ368" s="1119"/>
      <c r="BR368" s="1119"/>
      <c r="BS368" s="1119"/>
      <c r="BT368" s="1119"/>
      <c r="BU368" s="1119"/>
      <c r="BV368" s="1119"/>
      <c r="BW368" s="1119"/>
      <c r="BX368" s="1119"/>
      <c r="BY368" s="1119"/>
      <c r="BZ368" s="1119"/>
      <c r="CA368" s="1119"/>
      <c r="CB368" s="1119"/>
      <c r="CC368" s="1119"/>
      <c r="CD368" s="1119"/>
      <c r="CE368" s="1119"/>
      <c r="CF368" s="1119"/>
      <c r="CG368" s="1119"/>
      <c r="CH368" s="1119"/>
      <c r="CI368" s="1119"/>
      <c r="CJ368" s="1119"/>
      <c r="CK368" s="1119"/>
      <c r="CL368" s="1119"/>
      <c r="CM368" s="1119"/>
      <c r="CN368" s="1119"/>
      <c r="CO368" s="1119"/>
      <c r="CP368" s="1119"/>
      <c r="CQ368" s="1119"/>
      <c r="CR368" s="1119"/>
      <c r="CS368" s="1119"/>
      <c r="CT368" s="1119"/>
      <c r="CU368" s="1119"/>
      <c r="CV368" s="1119"/>
      <c r="CW368" s="1119"/>
      <c r="CX368" s="1119"/>
      <c r="CY368" s="1119"/>
      <c r="CZ368" s="1119"/>
      <c r="DA368" s="1119"/>
      <c r="DB368" s="1119"/>
      <c r="DC368" s="1119"/>
      <c r="DD368" s="1119"/>
      <c r="DE368" s="1119"/>
      <c r="DF368" s="1119"/>
      <c r="DG368" s="1119"/>
      <c r="DH368" s="1119"/>
      <c r="DI368" s="1119"/>
      <c r="DJ368" s="1119"/>
      <c r="DK368" s="1119"/>
      <c r="DL368" s="1119"/>
      <c r="DM368" s="1119"/>
      <c r="DN368" s="1119"/>
      <c r="DO368" s="1119"/>
      <c r="DP368" s="1119"/>
      <c r="DQ368" s="1119"/>
      <c r="DR368" s="1119"/>
      <c r="DS368" s="1119"/>
      <c r="DT368" s="1119"/>
      <c r="DU368" s="1119"/>
      <c r="DV368" s="1119"/>
      <c r="DW368" s="1119"/>
      <c r="DX368" s="1119"/>
      <c r="DY368" s="1119"/>
      <c r="DZ368" s="1119"/>
      <c r="EA368" s="1119"/>
      <c r="EB368" s="1119"/>
      <c r="EC368" s="1119"/>
      <c r="ED368" s="1119"/>
      <c r="EE368" s="1119"/>
      <c r="EF368" s="1119"/>
      <c r="EG368" s="1119"/>
      <c r="EH368" s="1119"/>
      <c r="EI368" s="1119"/>
      <c r="EJ368" s="1119"/>
      <c r="EK368" s="1119"/>
      <c r="EL368" s="1119"/>
      <c r="EM368" s="1119"/>
      <c r="EN368" s="1119"/>
      <c r="EO368" s="1119"/>
      <c r="EP368" s="1119"/>
      <c r="EQ368" s="1119"/>
      <c r="ER368" s="1119"/>
      <c r="ES368" s="1119"/>
      <c r="ET368" s="1119"/>
      <c r="EU368" s="1119"/>
      <c r="EV368" s="1119"/>
      <c r="EW368" s="1119"/>
      <c r="EX368" s="1119"/>
      <c r="EY368" s="1119"/>
      <c r="EZ368" s="1119"/>
      <c r="FA368" s="1119"/>
      <c r="FB368" s="1119"/>
      <c r="FC368" s="1119"/>
      <c r="FD368" s="1119"/>
      <c r="FE368" s="1119"/>
      <c r="FF368" s="1119"/>
      <c r="FG368" s="1119"/>
      <c r="FH368" s="1119"/>
      <c r="FI368" s="1119"/>
      <c r="FJ368" s="1119"/>
      <c r="FK368" s="1119"/>
      <c r="FL368" s="1119"/>
      <c r="FM368" s="1119"/>
      <c r="FN368" s="1119"/>
      <c r="FO368" s="1119"/>
      <c r="FP368" s="1119"/>
      <c r="FQ368" s="1119"/>
      <c r="FR368" s="1119"/>
      <c r="FS368" s="1119"/>
      <c r="FT368" s="1119"/>
      <c r="FU368" s="1119"/>
      <c r="FV368" s="1119"/>
      <c r="FW368" s="1119"/>
      <c r="FX368" s="1119"/>
      <c r="FY368" s="1119"/>
      <c r="FZ368" s="1119"/>
      <c r="GA368" s="1119"/>
      <c r="GB368" s="1119"/>
      <c r="GC368" s="1119"/>
      <c r="GD368" s="1119"/>
      <c r="GE368" s="1119"/>
      <c r="GF368" s="1119"/>
      <c r="GG368" s="1119"/>
      <c r="GH368" s="1119"/>
      <c r="GI368" s="1119"/>
      <c r="GJ368" s="1119"/>
      <c r="GK368" s="1119"/>
      <c r="GL368" s="1119"/>
      <c r="GM368" s="1119"/>
      <c r="GN368" s="1119"/>
      <c r="GO368" s="1119"/>
      <c r="GP368" s="1119"/>
      <c r="GQ368" s="1119"/>
      <c r="GR368" s="1119"/>
      <c r="GS368" s="1119"/>
      <c r="GT368" s="1119"/>
      <c r="GU368" s="1119"/>
      <c r="GV368" s="1119"/>
      <c r="GW368" s="1119"/>
      <c r="GX368" s="1119"/>
      <c r="GY368" s="1119"/>
      <c r="GZ368" s="1119"/>
      <c r="HA368" s="1119"/>
      <c r="HB368" s="1119"/>
      <c r="HC368" s="1119"/>
      <c r="HD368" s="1119"/>
      <c r="HE368" s="1119"/>
      <c r="HF368" s="1119"/>
      <c r="HG368" s="1119"/>
      <c r="HH368" s="1119"/>
      <c r="HI368" s="1119"/>
      <c r="HJ368" s="1119"/>
      <c r="HK368" s="1119"/>
      <c r="HL368" s="1119"/>
      <c r="HM368" s="1119"/>
      <c r="HN368" s="1119"/>
      <c r="HO368" s="1119"/>
      <c r="HP368" s="1119"/>
      <c r="HQ368" s="1119"/>
      <c r="HR368" s="1119"/>
      <c r="HS368" s="1119"/>
      <c r="HT368" s="1119"/>
      <c r="HU368" s="1119"/>
      <c r="HV368" s="1119"/>
      <c r="HW368" s="1119"/>
      <c r="HX368" s="1119"/>
      <c r="HY368" s="1119"/>
      <c r="HZ368" s="1119"/>
      <c r="IA368" s="1119"/>
      <c r="IB368" s="1119"/>
      <c r="IC368" s="1119"/>
      <c r="ID368" s="1119"/>
      <c r="IE368" s="1119"/>
      <c r="IF368" s="1119"/>
      <c r="IG368" s="1119"/>
      <c r="IH368" s="1119"/>
      <c r="II368" s="1119"/>
      <c r="IJ368" s="1119"/>
      <c r="IK368" s="1119"/>
      <c r="IL368" s="1119"/>
      <c r="IM368" s="1119"/>
      <c r="IN368" s="1119"/>
      <c r="IO368" s="1119"/>
      <c r="IP368" s="1119"/>
      <c r="IQ368" s="1119"/>
      <c r="IR368" s="1119"/>
      <c r="IS368" s="1119"/>
      <c r="IT368" s="1119"/>
      <c r="IU368" s="1119"/>
      <c r="IV368" s="1119"/>
      <c r="IW368" s="1119"/>
      <c r="IX368" s="1119"/>
    </row>
    <row r="369" spans="1:258" s="110" customFormat="1" ht="36" hidden="1" customHeight="1">
      <c r="A369" s="116" t="s">
        <v>59</v>
      </c>
      <c r="B369" s="96"/>
      <c r="C369" s="1630"/>
      <c r="D369" s="1631"/>
      <c r="E369" s="1631"/>
      <c r="F369" s="1632"/>
      <c r="G369" s="1112"/>
      <c r="H369" s="1627"/>
      <c r="I369" s="1628"/>
      <c r="J369" s="1628"/>
      <c r="K369" s="1629"/>
      <c r="L369" s="117"/>
      <c r="M369" s="1123"/>
      <c r="N369" s="1918"/>
      <c r="O369" s="1919"/>
      <c r="P369" s="1919"/>
      <c r="Q369" s="1919"/>
      <c r="R369" s="1919"/>
      <c r="S369" s="1919"/>
      <c r="T369" s="1920"/>
      <c r="U369" s="184"/>
      <c r="W369" s="116" t="s">
        <v>59</v>
      </c>
      <c r="X369" s="118"/>
      <c r="Y369" s="1691"/>
      <c r="Z369" s="1691"/>
      <c r="AA369" s="1691"/>
      <c r="AB369" s="185"/>
      <c r="AC369" s="1690"/>
      <c r="AD369" s="1690"/>
      <c r="AE369" s="1690"/>
      <c r="AF369" s="1690"/>
      <c r="AG369" s="119"/>
      <c r="AH369" s="1702"/>
      <c r="AI369" s="1702"/>
      <c r="AJ369" s="1702"/>
      <c r="AK369" s="1702"/>
      <c r="AL369" s="1702"/>
      <c r="AM369" s="94"/>
      <c r="AN369" s="94"/>
      <c r="AO369" s="94"/>
      <c r="AP369" s="94"/>
      <c r="AQ369" s="94"/>
      <c r="AR369" s="94"/>
      <c r="AS369" s="94"/>
      <c r="AT369" s="94"/>
      <c r="AU369" s="94"/>
      <c r="AV369" s="94"/>
      <c r="AW369" s="94"/>
      <c r="AX369" s="94"/>
      <c r="AY369" s="94"/>
      <c r="AZ369" s="94"/>
      <c r="BA369" s="94"/>
      <c r="BB369" s="94"/>
      <c r="BC369" s="94"/>
      <c r="BD369" s="94"/>
      <c r="BE369" s="94"/>
      <c r="BF369" s="94"/>
      <c r="BG369" s="94"/>
      <c r="BH369" s="94"/>
      <c r="BI369" s="94"/>
      <c r="BJ369" s="94"/>
      <c r="BK369" s="94"/>
      <c r="BL369" s="94"/>
      <c r="BM369" s="94"/>
      <c r="BN369" s="94"/>
      <c r="BO369" s="94"/>
      <c r="BP369" s="94"/>
      <c r="BQ369" s="94"/>
      <c r="BR369" s="94"/>
      <c r="BS369" s="94"/>
      <c r="BT369" s="94"/>
      <c r="BU369" s="94"/>
      <c r="BV369" s="94"/>
      <c r="BW369" s="94"/>
      <c r="BX369" s="94"/>
      <c r="BY369" s="94"/>
      <c r="BZ369" s="94"/>
      <c r="CA369" s="94"/>
      <c r="CB369" s="94"/>
      <c r="CC369" s="94"/>
      <c r="CD369" s="94"/>
      <c r="CE369" s="94"/>
      <c r="CF369" s="94"/>
      <c r="CG369" s="94"/>
      <c r="CH369" s="94"/>
      <c r="CI369" s="94"/>
      <c r="CJ369" s="94"/>
      <c r="CK369" s="94"/>
      <c r="CL369" s="94"/>
      <c r="CM369" s="94"/>
      <c r="CN369" s="94"/>
      <c r="CO369" s="94"/>
      <c r="CP369" s="94"/>
      <c r="CQ369" s="94"/>
      <c r="CR369" s="94"/>
      <c r="CS369" s="94"/>
      <c r="CT369" s="94"/>
      <c r="CU369" s="94"/>
      <c r="CV369" s="94"/>
      <c r="CW369" s="94"/>
      <c r="CX369" s="94"/>
      <c r="CY369" s="94"/>
      <c r="CZ369" s="94"/>
      <c r="DA369" s="94"/>
      <c r="DB369" s="94"/>
      <c r="DC369" s="94"/>
      <c r="DD369" s="94"/>
      <c r="DE369" s="94"/>
      <c r="DF369" s="94"/>
      <c r="DG369" s="94"/>
      <c r="DH369" s="94"/>
      <c r="DI369" s="94"/>
      <c r="DJ369" s="94"/>
      <c r="DK369" s="94"/>
      <c r="DL369" s="94"/>
      <c r="DM369" s="94"/>
      <c r="DN369" s="94"/>
      <c r="DO369" s="94"/>
      <c r="DP369" s="94"/>
      <c r="DQ369" s="94"/>
      <c r="DR369" s="94"/>
      <c r="DS369" s="94"/>
      <c r="DT369" s="94"/>
      <c r="DU369" s="94"/>
      <c r="DV369" s="94"/>
      <c r="DW369" s="94"/>
      <c r="DX369" s="94"/>
      <c r="DY369" s="94"/>
      <c r="DZ369" s="94"/>
      <c r="EA369" s="94"/>
      <c r="EB369" s="94"/>
      <c r="EC369" s="94"/>
      <c r="ED369" s="94"/>
      <c r="EE369" s="94"/>
      <c r="EF369" s="94"/>
      <c r="EG369" s="94"/>
      <c r="EH369" s="94"/>
      <c r="EI369" s="94"/>
      <c r="EJ369" s="94"/>
      <c r="EK369" s="94"/>
      <c r="EL369" s="94"/>
      <c r="EM369" s="94"/>
      <c r="EN369" s="94"/>
      <c r="EO369" s="94"/>
      <c r="EP369" s="94"/>
      <c r="EQ369" s="94"/>
      <c r="ER369" s="94"/>
      <c r="ES369" s="94"/>
      <c r="ET369" s="94"/>
      <c r="EU369" s="94"/>
      <c r="EV369" s="94"/>
      <c r="EW369" s="94"/>
      <c r="EX369" s="94"/>
      <c r="EY369" s="94"/>
      <c r="EZ369" s="94"/>
      <c r="FA369" s="94"/>
      <c r="FB369" s="94"/>
      <c r="FC369" s="94"/>
      <c r="FD369" s="94"/>
      <c r="FE369" s="94"/>
      <c r="FF369" s="94"/>
      <c r="FG369" s="94"/>
      <c r="FH369" s="94"/>
      <c r="FI369" s="94"/>
      <c r="FJ369" s="94"/>
      <c r="FK369" s="94"/>
      <c r="FL369" s="94"/>
      <c r="FM369" s="94"/>
      <c r="FN369" s="94"/>
      <c r="FO369" s="94"/>
      <c r="FP369" s="94"/>
      <c r="FQ369" s="94"/>
      <c r="FR369" s="94"/>
      <c r="FS369" s="94"/>
      <c r="FT369" s="94"/>
      <c r="FU369" s="94"/>
      <c r="FV369" s="94"/>
      <c r="FW369" s="94"/>
      <c r="FX369" s="94"/>
      <c r="FY369" s="94"/>
      <c r="FZ369" s="94"/>
      <c r="GA369" s="94"/>
      <c r="GB369" s="94"/>
      <c r="GC369" s="94"/>
      <c r="GD369" s="94"/>
      <c r="GE369" s="94"/>
      <c r="GF369" s="94"/>
      <c r="GG369" s="94"/>
      <c r="GH369" s="94"/>
      <c r="GI369" s="94"/>
      <c r="GJ369" s="94"/>
      <c r="GK369" s="94"/>
      <c r="GL369" s="94"/>
      <c r="GM369" s="94"/>
      <c r="GN369" s="94"/>
      <c r="GO369" s="94"/>
      <c r="GP369" s="94"/>
      <c r="GQ369" s="94"/>
      <c r="GR369" s="94"/>
      <c r="GS369" s="94"/>
      <c r="GT369" s="94"/>
      <c r="GU369" s="94"/>
      <c r="GV369" s="94"/>
      <c r="GW369" s="94"/>
      <c r="GX369" s="94"/>
      <c r="GY369" s="94"/>
      <c r="GZ369" s="94"/>
      <c r="HA369" s="94"/>
      <c r="HB369" s="94"/>
      <c r="HC369" s="94"/>
      <c r="HD369" s="94"/>
      <c r="HE369" s="94"/>
      <c r="HF369" s="94"/>
      <c r="HG369" s="94"/>
      <c r="HH369" s="94"/>
      <c r="HI369" s="94"/>
      <c r="HJ369" s="94"/>
      <c r="HK369" s="94"/>
      <c r="HL369" s="94"/>
      <c r="HM369" s="94"/>
      <c r="HN369" s="94"/>
      <c r="HO369" s="94"/>
      <c r="HP369" s="94"/>
      <c r="HQ369" s="94"/>
      <c r="HR369" s="94"/>
      <c r="HS369" s="94"/>
      <c r="HT369" s="94"/>
      <c r="HU369" s="94"/>
      <c r="HV369" s="94"/>
      <c r="HW369" s="94"/>
      <c r="HX369" s="94"/>
      <c r="HY369" s="94"/>
      <c r="HZ369" s="94"/>
      <c r="IA369" s="94"/>
      <c r="IB369" s="94"/>
      <c r="IC369" s="94"/>
      <c r="ID369" s="94"/>
      <c r="IE369" s="94"/>
      <c r="IF369" s="94"/>
      <c r="IG369" s="94"/>
      <c r="IH369" s="94"/>
      <c r="II369" s="94"/>
      <c r="IJ369" s="94"/>
      <c r="IK369" s="94"/>
      <c r="IL369" s="94"/>
      <c r="IM369" s="94"/>
      <c r="IN369" s="94"/>
      <c r="IO369" s="94"/>
      <c r="IP369" s="94"/>
      <c r="IQ369" s="94"/>
      <c r="IR369" s="94"/>
      <c r="IS369" s="94"/>
      <c r="IT369" s="94"/>
      <c r="IU369" s="94"/>
      <c r="IV369" s="94"/>
      <c r="IW369" s="94"/>
      <c r="IX369" s="94"/>
    </row>
    <row r="370" spans="1:258" s="110" customFormat="1" ht="36" hidden="1" customHeight="1">
      <c r="A370" s="116" t="s">
        <v>60</v>
      </c>
      <c r="B370" s="96"/>
      <c r="C370" s="1630"/>
      <c r="D370" s="1631"/>
      <c r="E370" s="1631"/>
      <c r="F370" s="1632"/>
      <c r="G370" s="1112"/>
      <c r="H370" s="1627"/>
      <c r="I370" s="1628"/>
      <c r="J370" s="1628"/>
      <c r="K370" s="1629"/>
      <c r="L370" s="117"/>
      <c r="M370" s="1124"/>
      <c r="N370" s="1669"/>
      <c r="O370" s="1670"/>
      <c r="P370" s="1670"/>
      <c r="Q370" s="1670"/>
      <c r="R370" s="1670"/>
      <c r="S370" s="1670"/>
      <c r="T370" s="1671"/>
      <c r="U370" s="184"/>
      <c r="W370" s="116" t="s">
        <v>60</v>
      </c>
      <c r="X370" s="118"/>
      <c r="Y370" s="1691"/>
      <c r="Z370" s="1691"/>
      <c r="AA370" s="1691"/>
      <c r="AB370" s="185"/>
      <c r="AC370" s="1690"/>
      <c r="AD370" s="1690"/>
      <c r="AE370" s="1690"/>
      <c r="AF370" s="1690"/>
      <c r="AG370" s="119"/>
      <c r="AH370" s="1702"/>
      <c r="AI370" s="1702"/>
      <c r="AJ370" s="1702"/>
      <c r="AK370" s="1702"/>
      <c r="AL370" s="1702"/>
      <c r="AM370" s="94"/>
      <c r="AN370" s="94"/>
      <c r="AO370" s="94"/>
      <c r="AP370" s="94"/>
      <c r="AQ370" s="94"/>
      <c r="AR370" s="94"/>
      <c r="AS370" s="94"/>
      <c r="AT370" s="94"/>
      <c r="AU370" s="94"/>
      <c r="AV370" s="94"/>
      <c r="AW370" s="94"/>
      <c r="AX370" s="94"/>
      <c r="AY370" s="94"/>
      <c r="AZ370" s="94"/>
      <c r="BA370" s="94"/>
      <c r="BB370" s="94"/>
      <c r="BC370" s="94"/>
      <c r="BD370" s="94"/>
      <c r="BE370" s="94"/>
      <c r="BF370" s="94"/>
      <c r="BG370" s="94"/>
      <c r="BH370" s="94"/>
      <c r="BI370" s="94"/>
      <c r="BJ370" s="94"/>
      <c r="BK370" s="94"/>
      <c r="BL370" s="94"/>
      <c r="BM370" s="94"/>
      <c r="BN370" s="94"/>
      <c r="BO370" s="94"/>
      <c r="BP370" s="94"/>
      <c r="BQ370" s="94"/>
      <c r="BR370" s="94"/>
      <c r="BS370" s="94"/>
      <c r="BT370" s="94"/>
      <c r="BU370" s="94"/>
      <c r="BV370" s="94"/>
      <c r="BW370" s="94"/>
      <c r="BX370" s="94"/>
      <c r="BY370" s="94"/>
      <c r="BZ370" s="94"/>
      <c r="CA370" s="94"/>
      <c r="CB370" s="94"/>
      <c r="CC370" s="94"/>
      <c r="CD370" s="94"/>
      <c r="CE370" s="94"/>
      <c r="CF370" s="94"/>
      <c r="CG370" s="94"/>
      <c r="CH370" s="94"/>
      <c r="CI370" s="94"/>
      <c r="CJ370" s="94"/>
      <c r="CK370" s="94"/>
      <c r="CL370" s="94"/>
      <c r="CM370" s="94"/>
      <c r="CN370" s="94"/>
      <c r="CO370" s="94"/>
      <c r="CP370" s="94"/>
      <c r="CQ370" s="94"/>
      <c r="CR370" s="94"/>
      <c r="CS370" s="94"/>
      <c r="CT370" s="94"/>
      <c r="CU370" s="94"/>
      <c r="CV370" s="94"/>
      <c r="CW370" s="94"/>
      <c r="CX370" s="94"/>
      <c r="CY370" s="94"/>
      <c r="CZ370" s="94"/>
      <c r="DA370" s="94"/>
      <c r="DB370" s="94"/>
      <c r="DC370" s="94"/>
      <c r="DD370" s="94"/>
      <c r="DE370" s="94"/>
      <c r="DF370" s="94"/>
      <c r="DG370" s="94"/>
      <c r="DH370" s="94"/>
      <c r="DI370" s="94"/>
      <c r="DJ370" s="94"/>
      <c r="DK370" s="94"/>
      <c r="DL370" s="94"/>
      <c r="DM370" s="94"/>
      <c r="DN370" s="94"/>
      <c r="DO370" s="94"/>
      <c r="DP370" s="94"/>
      <c r="DQ370" s="94"/>
      <c r="DR370" s="94"/>
      <c r="DS370" s="94"/>
      <c r="DT370" s="94"/>
      <c r="DU370" s="94"/>
      <c r="DV370" s="94"/>
      <c r="DW370" s="94"/>
      <c r="DX370" s="94"/>
      <c r="DY370" s="94"/>
      <c r="DZ370" s="94"/>
      <c r="EA370" s="94"/>
      <c r="EB370" s="94"/>
      <c r="EC370" s="94"/>
      <c r="ED370" s="94"/>
      <c r="EE370" s="94"/>
      <c r="EF370" s="94"/>
      <c r="EG370" s="94"/>
      <c r="EH370" s="94"/>
      <c r="EI370" s="94"/>
      <c r="EJ370" s="94"/>
      <c r="EK370" s="94"/>
      <c r="EL370" s="94"/>
      <c r="EM370" s="94"/>
      <c r="EN370" s="94"/>
      <c r="EO370" s="94"/>
      <c r="EP370" s="94"/>
      <c r="EQ370" s="94"/>
      <c r="ER370" s="94"/>
      <c r="ES370" s="94"/>
      <c r="ET370" s="94"/>
      <c r="EU370" s="94"/>
      <c r="EV370" s="94"/>
      <c r="EW370" s="94"/>
      <c r="EX370" s="94"/>
      <c r="EY370" s="94"/>
      <c r="EZ370" s="94"/>
      <c r="FA370" s="94"/>
      <c r="FB370" s="94"/>
      <c r="FC370" s="94"/>
      <c r="FD370" s="94"/>
      <c r="FE370" s="94"/>
      <c r="FF370" s="94"/>
      <c r="FG370" s="94"/>
      <c r="FH370" s="94"/>
      <c r="FI370" s="94"/>
      <c r="FJ370" s="94"/>
      <c r="FK370" s="94"/>
      <c r="FL370" s="94"/>
      <c r="FM370" s="94"/>
      <c r="FN370" s="94"/>
      <c r="FO370" s="94"/>
      <c r="FP370" s="94"/>
      <c r="FQ370" s="94"/>
      <c r="FR370" s="94"/>
      <c r="FS370" s="94"/>
      <c r="FT370" s="94"/>
      <c r="FU370" s="94"/>
      <c r="FV370" s="94"/>
      <c r="FW370" s="94"/>
      <c r="FX370" s="94"/>
      <c r="FY370" s="94"/>
      <c r="FZ370" s="94"/>
      <c r="GA370" s="94"/>
      <c r="GB370" s="94"/>
      <c r="GC370" s="94"/>
      <c r="GD370" s="94"/>
      <c r="GE370" s="94"/>
      <c r="GF370" s="94"/>
      <c r="GG370" s="94"/>
      <c r="GH370" s="94"/>
      <c r="GI370" s="94"/>
      <c r="GJ370" s="94"/>
      <c r="GK370" s="94"/>
      <c r="GL370" s="94"/>
      <c r="GM370" s="94"/>
      <c r="GN370" s="94"/>
      <c r="GO370" s="94"/>
      <c r="GP370" s="94"/>
      <c r="GQ370" s="94"/>
      <c r="GR370" s="94"/>
      <c r="GS370" s="94"/>
      <c r="GT370" s="94"/>
      <c r="GU370" s="94"/>
      <c r="GV370" s="94"/>
      <c r="GW370" s="94"/>
      <c r="GX370" s="94"/>
      <c r="GY370" s="94"/>
      <c r="GZ370" s="94"/>
      <c r="HA370" s="94"/>
      <c r="HB370" s="94"/>
      <c r="HC370" s="94"/>
      <c r="HD370" s="94"/>
      <c r="HE370" s="94"/>
      <c r="HF370" s="94"/>
      <c r="HG370" s="94"/>
      <c r="HH370" s="94"/>
      <c r="HI370" s="94"/>
      <c r="HJ370" s="94"/>
      <c r="HK370" s="94"/>
      <c r="HL370" s="94"/>
      <c r="HM370" s="94"/>
      <c r="HN370" s="94"/>
      <c r="HO370" s="94"/>
      <c r="HP370" s="94"/>
      <c r="HQ370" s="94"/>
      <c r="HR370" s="94"/>
      <c r="HS370" s="94"/>
      <c r="HT370" s="94"/>
      <c r="HU370" s="94"/>
      <c r="HV370" s="94"/>
      <c r="HW370" s="94"/>
      <c r="HX370" s="94"/>
      <c r="HY370" s="94"/>
      <c r="HZ370" s="94"/>
      <c r="IA370" s="94"/>
      <c r="IB370" s="94"/>
      <c r="IC370" s="94"/>
      <c r="ID370" s="94"/>
      <c r="IE370" s="94"/>
      <c r="IF370" s="94"/>
      <c r="IG370" s="94"/>
      <c r="IH370" s="94"/>
      <c r="II370" s="94"/>
      <c r="IJ370" s="94"/>
      <c r="IK370" s="94"/>
      <c r="IL370" s="94"/>
      <c r="IM370" s="94"/>
      <c r="IN370" s="94"/>
      <c r="IO370" s="94"/>
      <c r="IP370" s="94"/>
      <c r="IQ370" s="94"/>
      <c r="IR370" s="94"/>
      <c r="IS370" s="94"/>
      <c r="IT370" s="94"/>
      <c r="IU370" s="94"/>
      <c r="IV370" s="94"/>
      <c r="IW370" s="94"/>
      <c r="IX370" s="94"/>
    </row>
    <row r="371" spans="1:258" s="110" customFormat="1" ht="36" hidden="1" customHeight="1">
      <c r="A371" s="116" t="s">
        <v>53</v>
      </c>
      <c r="B371" s="96"/>
      <c r="C371" s="1630"/>
      <c r="D371" s="1631"/>
      <c r="E371" s="1631"/>
      <c r="F371" s="1632"/>
      <c r="G371" s="1112"/>
      <c r="H371" s="1627"/>
      <c r="I371" s="1628"/>
      <c r="J371" s="1628"/>
      <c r="K371" s="1629"/>
      <c r="L371" s="117"/>
      <c r="M371" s="1124"/>
      <c r="N371" s="1669"/>
      <c r="O371" s="1670"/>
      <c r="P371" s="1670"/>
      <c r="Q371" s="1670"/>
      <c r="R371" s="1670"/>
      <c r="S371" s="1670"/>
      <c r="T371" s="1671"/>
      <c r="U371" s="184"/>
      <c r="W371" s="116" t="s">
        <v>53</v>
      </c>
      <c r="X371" s="118"/>
      <c r="Y371" s="1691"/>
      <c r="Z371" s="1691"/>
      <c r="AA371" s="1691"/>
      <c r="AB371" s="185"/>
      <c r="AC371" s="1690"/>
      <c r="AD371" s="1690"/>
      <c r="AE371" s="1690"/>
      <c r="AF371" s="1690"/>
      <c r="AG371" s="119"/>
      <c r="AH371" s="1702"/>
      <c r="AI371" s="1702"/>
      <c r="AJ371" s="1702"/>
      <c r="AK371" s="1702"/>
      <c r="AL371" s="1702"/>
      <c r="AM371" s="94"/>
      <c r="AN371" s="94"/>
      <c r="AO371" s="94"/>
      <c r="AP371" s="94"/>
      <c r="AQ371" s="94"/>
      <c r="AR371" s="94"/>
      <c r="AS371" s="94"/>
      <c r="AT371" s="94"/>
      <c r="AU371" s="94"/>
      <c r="AV371" s="94"/>
      <c r="AW371" s="94"/>
      <c r="AX371" s="94"/>
      <c r="AY371" s="94"/>
      <c r="AZ371" s="94"/>
      <c r="BA371" s="94"/>
      <c r="BB371" s="94"/>
      <c r="BC371" s="94"/>
      <c r="BD371" s="94"/>
      <c r="BE371" s="94"/>
      <c r="BF371" s="94"/>
      <c r="BG371" s="94"/>
      <c r="BH371" s="94"/>
      <c r="BI371" s="94"/>
      <c r="BJ371" s="94"/>
      <c r="BK371" s="94"/>
      <c r="BL371" s="94"/>
      <c r="BM371" s="94"/>
      <c r="BN371" s="94"/>
      <c r="BO371" s="94"/>
      <c r="BP371" s="94"/>
      <c r="BQ371" s="94"/>
      <c r="BR371" s="94"/>
      <c r="BS371" s="94"/>
      <c r="BT371" s="94"/>
      <c r="BU371" s="94"/>
      <c r="BV371" s="94"/>
      <c r="BW371" s="94"/>
      <c r="BX371" s="94"/>
      <c r="BY371" s="94"/>
      <c r="BZ371" s="94"/>
      <c r="CA371" s="94"/>
      <c r="CB371" s="94"/>
      <c r="CC371" s="94"/>
      <c r="CD371" s="94"/>
      <c r="CE371" s="94"/>
      <c r="CF371" s="94"/>
      <c r="CG371" s="94"/>
      <c r="CH371" s="94"/>
      <c r="CI371" s="94"/>
      <c r="CJ371" s="94"/>
      <c r="CK371" s="94"/>
      <c r="CL371" s="94"/>
      <c r="CM371" s="94"/>
      <c r="CN371" s="94"/>
      <c r="CO371" s="94"/>
      <c r="CP371" s="94"/>
      <c r="CQ371" s="94"/>
      <c r="CR371" s="94"/>
      <c r="CS371" s="94"/>
      <c r="CT371" s="94"/>
      <c r="CU371" s="94"/>
      <c r="CV371" s="94"/>
      <c r="CW371" s="94"/>
      <c r="CX371" s="94"/>
      <c r="CY371" s="94"/>
      <c r="CZ371" s="94"/>
      <c r="DA371" s="94"/>
      <c r="DB371" s="94"/>
      <c r="DC371" s="94"/>
      <c r="DD371" s="94"/>
      <c r="DE371" s="94"/>
      <c r="DF371" s="94"/>
      <c r="DG371" s="94"/>
      <c r="DH371" s="94"/>
      <c r="DI371" s="94"/>
      <c r="DJ371" s="94"/>
      <c r="DK371" s="94"/>
      <c r="DL371" s="94"/>
      <c r="DM371" s="94"/>
      <c r="DN371" s="94"/>
      <c r="DO371" s="94"/>
      <c r="DP371" s="94"/>
      <c r="DQ371" s="94"/>
      <c r="DR371" s="94"/>
      <c r="DS371" s="94"/>
      <c r="DT371" s="94"/>
      <c r="DU371" s="94"/>
      <c r="DV371" s="94"/>
      <c r="DW371" s="94"/>
      <c r="DX371" s="94"/>
      <c r="DY371" s="94"/>
      <c r="DZ371" s="94"/>
      <c r="EA371" s="94"/>
      <c r="EB371" s="94"/>
      <c r="EC371" s="94"/>
      <c r="ED371" s="94"/>
      <c r="EE371" s="94"/>
      <c r="EF371" s="94"/>
      <c r="EG371" s="94"/>
      <c r="EH371" s="94"/>
      <c r="EI371" s="94"/>
      <c r="EJ371" s="94"/>
      <c r="EK371" s="94"/>
      <c r="EL371" s="94"/>
      <c r="EM371" s="94"/>
      <c r="EN371" s="94"/>
      <c r="EO371" s="94"/>
      <c r="EP371" s="94"/>
      <c r="EQ371" s="94"/>
      <c r="ER371" s="94"/>
      <c r="ES371" s="94"/>
      <c r="ET371" s="94"/>
      <c r="EU371" s="94"/>
      <c r="EV371" s="94"/>
      <c r="EW371" s="94"/>
      <c r="EX371" s="94"/>
      <c r="EY371" s="94"/>
      <c r="EZ371" s="94"/>
      <c r="FA371" s="94"/>
      <c r="FB371" s="94"/>
      <c r="FC371" s="94"/>
      <c r="FD371" s="94"/>
      <c r="FE371" s="94"/>
      <c r="FF371" s="94"/>
      <c r="FG371" s="94"/>
      <c r="FH371" s="94"/>
      <c r="FI371" s="94"/>
      <c r="FJ371" s="94"/>
      <c r="FK371" s="94"/>
      <c r="FL371" s="94"/>
      <c r="FM371" s="94"/>
      <c r="FN371" s="94"/>
      <c r="FO371" s="94"/>
      <c r="FP371" s="94"/>
      <c r="FQ371" s="94"/>
      <c r="FR371" s="94"/>
      <c r="FS371" s="94"/>
      <c r="FT371" s="94"/>
      <c r="FU371" s="94"/>
      <c r="FV371" s="94"/>
      <c r="FW371" s="94"/>
      <c r="FX371" s="94"/>
      <c r="FY371" s="94"/>
      <c r="FZ371" s="94"/>
      <c r="GA371" s="94"/>
      <c r="GB371" s="94"/>
      <c r="GC371" s="94"/>
      <c r="GD371" s="94"/>
      <c r="GE371" s="94"/>
      <c r="GF371" s="94"/>
      <c r="GG371" s="94"/>
      <c r="GH371" s="94"/>
      <c r="GI371" s="94"/>
      <c r="GJ371" s="94"/>
      <c r="GK371" s="94"/>
      <c r="GL371" s="94"/>
      <c r="GM371" s="94"/>
      <c r="GN371" s="94"/>
      <c r="GO371" s="94"/>
      <c r="GP371" s="94"/>
      <c r="GQ371" s="94"/>
      <c r="GR371" s="94"/>
      <c r="GS371" s="94"/>
      <c r="GT371" s="94"/>
      <c r="GU371" s="94"/>
      <c r="GV371" s="94"/>
      <c r="GW371" s="94"/>
      <c r="GX371" s="94"/>
      <c r="GY371" s="94"/>
      <c r="GZ371" s="94"/>
      <c r="HA371" s="94"/>
      <c r="HB371" s="94"/>
      <c r="HC371" s="94"/>
      <c r="HD371" s="94"/>
      <c r="HE371" s="94"/>
      <c r="HF371" s="94"/>
      <c r="HG371" s="94"/>
      <c r="HH371" s="94"/>
      <c r="HI371" s="94"/>
      <c r="HJ371" s="94"/>
      <c r="HK371" s="94"/>
      <c r="HL371" s="94"/>
      <c r="HM371" s="94"/>
      <c r="HN371" s="94"/>
      <c r="HO371" s="94"/>
      <c r="HP371" s="94"/>
      <c r="HQ371" s="94"/>
      <c r="HR371" s="94"/>
      <c r="HS371" s="94"/>
      <c r="HT371" s="94"/>
      <c r="HU371" s="94"/>
      <c r="HV371" s="94"/>
      <c r="HW371" s="94"/>
      <c r="HX371" s="94"/>
      <c r="HY371" s="94"/>
      <c r="HZ371" s="94"/>
      <c r="IA371" s="94"/>
      <c r="IB371" s="94"/>
      <c r="IC371" s="94"/>
      <c r="ID371" s="94"/>
      <c r="IE371" s="94"/>
      <c r="IF371" s="94"/>
      <c r="IG371" s="94"/>
      <c r="IH371" s="94"/>
      <c r="II371" s="94"/>
      <c r="IJ371" s="94"/>
      <c r="IK371" s="94"/>
      <c r="IL371" s="94"/>
      <c r="IM371" s="94"/>
      <c r="IN371" s="94"/>
      <c r="IO371" s="94"/>
      <c r="IP371" s="94"/>
      <c r="IQ371" s="94"/>
      <c r="IR371" s="94"/>
      <c r="IS371" s="94"/>
      <c r="IT371" s="94"/>
      <c r="IU371" s="94"/>
      <c r="IV371" s="94"/>
      <c r="IW371" s="94"/>
      <c r="IX371" s="94"/>
    </row>
    <row r="372" spans="1:258" s="110" customFormat="1" ht="36" hidden="1" customHeight="1">
      <c r="A372" s="116" t="s">
        <v>132</v>
      </c>
      <c r="B372" s="96"/>
      <c r="C372" s="1630"/>
      <c r="D372" s="1631"/>
      <c r="E372" s="1631"/>
      <c r="F372" s="1632"/>
      <c r="G372" s="1112"/>
      <c r="H372" s="1627"/>
      <c r="I372" s="1628"/>
      <c r="J372" s="1628"/>
      <c r="K372" s="1629"/>
      <c r="L372" s="117"/>
      <c r="M372" s="1124"/>
      <c r="N372" s="1669"/>
      <c r="O372" s="1670"/>
      <c r="P372" s="1670"/>
      <c r="Q372" s="1670"/>
      <c r="R372" s="1670"/>
      <c r="S372" s="1670"/>
      <c r="T372" s="1671"/>
      <c r="U372" s="184"/>
      <c r="W372" s="116" t="s">
        <v>132</v>
      </c>
      <c r="X372" s="118"/>
      <c r="Y372" s="1691"/>
      <c r="Z372" s="1691"/>
      <c r="AA372" s="1691"/>
      <c r="AB372" s="185"/>
      <c r="AC372" s="1690"/>
      <c r="AD372" s="1690"/>
      <c r="AE372" s="1690"/>
      <c r="AF372" s="1690"/>
      <c r="AG372" s="119"/>
      <c r="AH372" s="1702"/>
      <c r="AI372" s="1702"/>
      <c r="AJ372" s="1702"/>
      <c r="AK372" s="1702"/>
      <c r="AL372" s="1702"/>
      <c r="AM372" s="94"/>
      <c r="AN372" s="94"/>
      <c r="AO372" s="94"/>
      <c r="AP372" s="94"/>
      <c r="AQ372" s="94"/>
      <c r="AR372" s="94"/>
      <c r="AS372" s="94"/>
      <c r="AT372" s="94"/>
      <c r="AU372" s="94"/>
      <c r="AV372" s="94"/>
      <c r="AW372" s="94"/>
      <c r="AX372" s="94"/>
      <c r="AY372" s="94"/>
      <c r="AZ372" s="94"/>
      <c r="BA372" s="94"/>
      <c r="BB372" s="94"/>
      <c r="BC372" s="94"/>
      <c r="BD372" s="94"/>
      <c r="BE372" s="94"/>
      <c r="BF372" s="94"/>
      <c r="BG372" s="94"/>
      <c r="BH372" s="94"/>
      <c r="BI372" s="94"/>
      <c r="BJ372" s="94"/>
      <c r="BK372" s="94"/>
      <c r="BL372" s="94"/>
      <c r="BM372" s="94"/>
      <c r="BN372" s="94"/>
      <c r="BO372" s="94"/>
      <c r="BP372" s="94"/>
      <c r="BQ372" s="94"/>
      <c r="BR372" s="94"/>
      <c r="BS372" s="94"/>
      <c r="BT372" s="94"/>
      <c r="BU372" s="94"/>
      <c r="BV372" s="94"/>
      <c r="BW372" s="94"/>
      <c r="BX372" s="94"/>
      <c r="BY372" s="94"/>
      <c r="BZ372" s="94"/>
      <c r="CA372" s="94"/>
      <c r="CB372" s="94"/>
      <c r="CC372" s="94"/>
      <c r="CD372" s="94"/>
      <c r="CE372" s="94"/>
      <c r="CF372" s="94"/>
      <c r="CG372" s="94"/>
      <c r="CH372" s="94"/>
      <c r="CI372" s="94"/>
      <c r="CJ372" s="94"/>
      <c r="CK372" s="94"/>
      <c r="CL372" s="94"/>
      <c r="CM372" s="94"/>
      <c r="CN372" s="94"/>
      <c r="CO372" s="94"/>
      <c r="CP372" s="94"/>
      <c r="CQ372" s="94"/>
      <c r="CR372" s="94"/>
      <c r="CS372" s="94"/>
      <c r="CT372" s="94"/>
      <c r="CU372" s="94"/>
      <c r="CV372" s="94"/>
      <c r="CW372" s="94"/>
      <c r="CX372" s="94"/>
      <c r="CY372" s="94"/>
      <c r="CZ372" s="94"/>
      <c r="DA372" s="94"/>
      <c r="DB372" s="94"/>
      <c r="DC372" s="94"/>
      <c r="DD372" s="94"/>
      <c r="DE372" s="94"/>
      <c r="DF372" s="94"/>
      <c r="DG372" s="94"/>
      <c r="DH372" s="94"/>
      <c r="DI372" s="94"/>
      <c r="DJ372" s="94"/>
      <c r="DK372" s="94"/>
      <c r="DL372" s="94"/>
      <c r="DM372" s="94"/>
      <c r="DN372" s="94"/>
      <c r="DO372" s="94"/>
      <c r="DP372" s="94"/>
      <c r="DQ372" s="94"/>
      <c r="DR372" s="94"/>
      <c r="DS372" s="94"/>
      <c r="DT372" s="94"/>
      <c r="DU372" s="94"/>
      <c r="DV372" s="94"/>
      <c r="DW372" s="94"/>
      <c r="DX372" s="94"/>
      <c r="DY372" s="94"/>
      <c r="DZ372" s="94"/>
      <c r="EA372" s="94"/>
      <c r="EB372" s="94"/>
      <c r="EC372" s="94"/>
      <c r="ED372" s="94"/>
      <c r="EE372" s="94"/>
      <c r="EF372" s="94"/>
      <c r="EG372" s="94"/>
      <c r="EH372" s="94"/>
      <c r="EI372" s="94"/>
      <c r="EJ372" s="94"/>
      <c r="EK372" s="94"/>
      <c r="EL372" s="94"/>
      <c r="EM372" s="94"/>
      <c r="EN372" s="94"/>
      <c r="EO372" s="94"/>
      <c r="EP372" s="94"/>
      <c r="EQ372" s="94"/>
      <c r="ER372" s="94"/>
      <c r="ES372" s="94"/>
      <c r="ET372" s="94"/>
      <c r="EU372" s="94"/>
      <c r="EV372" s="94"/>
      <c r="EW372" s="94"/>
      <c r="EX372" s="94"/>
      <c r="EY372" s="94"/>
      <c r="EZ372" s="94"/>
      <c r="FA372" s="94"/>
      <c r="FB372" s="94"/>
      <c r="FC372" s="94"/>
      <c r="FD372" s="94"/>
      <c r="FE372" s="94"/>
      <c r="FF372" s="94"/>
      <c r="FG372" s="94"/>
      <c r="FH372" s="94"/>
      <c r="FI372" s="94"/>
      <c r="FJ372" s="94"/>
      <c r="FK372" s="94"/>
      <c r="FL372" s="94"/>
      <c r="FM372" s="94"/>
      <c r="FN372" s="94"/>
      <c r="FO372" s="94"/>
      <c r="FP372" s="94"/>
      <c r="FQ372" s="94"/>
      <c r="FR372" s="94"/>
      <c r="FS372" s="94"/>
      <c r="FT372" s="94"/>
      <c r="FU372" s="94"/>
      <c r="FV372" s="94"/>
      <c r="FW372" s="94"/>
      <c r="FX372" s="94"/>
      <c r="FY372" s="94"/>
      <c r="FZ372" s="94"/>
      <c r="GA372" s="94"/>
      <c r="GB372" s="94"/>
      <c r="GC372" s="94"/>
      <c r="GD372" s="94"/>
      <c r="GE372" s="94"/>
      <c r="GF372" s="94"/>
      <c r="GG372" s="94"/>
      <c r="GH372" s="94"/>
      <c r="GI372" s="94"/>
      <c r="GJ372" s="94"/>
      <c r="GK372" s="94"/>
      <c r="GL372" s="94"/>
      <c r="GM372" s="94"/>
      <c r="GN372" s="94"/>
      <c r="GO372" s="94"/>
      <c r="GP372" s="94"/>
      <c r="GQ372" s="94"/>
      <c r="GR372" s="94"/>
      <c r="GS372" s="94"/>
      <c r="GT372" s="94"/>
      <c r="GU372" s="94"/>
      <c r="GV372" s="94"/>
      <c r="GW372" s="94"/>
      <c r="GX372" s="94"/>
      <c r="GY372" s="94"/>
      <c r="GZ372" s="94"/>
      <c r="HA372" s="94"/>
      <c r="HB372" s="94"/>
      <c r="HC372" s="94"/>
      <c r="HD372" s="94"/>
      <c r="HE372" s="94"/>
      <c r="HF372" s="94"/>
      <c r="HG372" s="94"/>
      <c r="HH372" s="94"/>
      <c r="HI372" s="94"/>
      <c r="HJ372" s="94"/>
      <c r="HK372" s="94"/>
      <c r="HL372" s="94"/>
      <c r="HM372" s="94"/>
      <c r="HN372" s="94"/>
      <c r="HO372" s="94"/>
      <c r="HP372" s="94"/>
      <c r="HQ372" s="94"/>
      <c r="HR372" s="94"/>
      <c r="HS372" s="94"/>
      <c r="HT372" s="94"/>
      <c r="HU372" s="94"/>
      <c r="HV372" s="94"/>
      <c r="HW372" s="94"/>
      <c r="HX372" s="94"/>
      <c r="HY372" s="94"/>
      <c r="HZ372" s="94"/>
      <c r="IA372" s="94"/>
      <c r="IB372" s="94"/>
      <c r="IC372" s="94"/>
      <c r="ID372" s="94"/>
      <c r="IE372" s="94"/>
      <c r="IF372" s="94"/>
      <c r="IG372" s="94"/>
      <c r="IH372" s="94"/>
      <c r="II372" s="94"/>
      <c r="IJ372" s="94"/>
      <c r="IK372" s="94"/>
      <c r="IL372" s="94"/>
      <c r="IM372" s="94"/>
      <c r="IN372" s="94"/>
      <c r="IO372" s="94"/>
      <c r="IP372" s="94"/>
      <c r="IQ372" s="94"/>
      <c r="IR372" s="94"/>
      <c r="IS372" s="94"/>
      <c r="IT372" s="94"/>
      <c r="IU372" s="94"/>
      <c r="IV372" s="94"/>
      <c r="IW372" s="94"/>
      <c r="IX372" s="94"/>
    </row>
    <row r="373" spans="1:258" s="110" customFormat="1" ht="36" hidden="1" customHeight="1">
      <c r="A373" s="116" t="s">
        <v>133</v>
      </c>
      <c r="B373" s="96"/>
      <c r="C373" s="1630"/>
      <c r="D373" s="1631"/>
      <c r="E373" s="1631"/>
      <c r="F373" s="1632"/>
      <c r="G373" s="1112"/>
      <c r="H373" s="1627"/>
      <c r="I373" s="1628"/>
      <c r="J373" s="1628"/>
      <c r="K373" s="1629"/>
      <c r="L373" s="117"/>
      <c r="M373" s="1124"/>
      <c r="N373" s="1669"/>
      <c r="O373" s="1670"/>
      <c r="P373" s="1670"/>
      <c r="Q373" s="1670"/>
      <c r="R373" s="1670"/>
      <c r="S373" s="1670"/>
      <c r="T373" s="1671"/>
      <c r="U373" s="184"/>
      <c r="W373" s="116" t="s">
        <v>133</v>
      </c>
      <c r="X373" s="118"/>
      <c r="Y373" s="1691"/>
      <c r="Z373" s="1691"/>
      <c r="AA373" s="1691"/>
      <c r="AB373" s="185"/>
      <c r="AC373" s="1690"/>
      <c r="AD373" s="1690"/>
      <c r="AE373" s="1690"/>
      <c r="AF373" s="1690"/>
      <c r="AG373" s="119"/>
      <c r="AH373" s="1702"/>
      <c r="AI373" s="1702"/>
      <c r="AJ373" s="1702"/>
      <c r="AK373" s="1702"/>
      <c r="AL373" s="1702"/>
      <c r="AM373" s="94"/>
      <c r="AN373" s="94"/>
      <c r="AO373" s="94"/>
      <c r="AP373" s="94"/>
      <c r="AQ373" s="94"/>
      <c r="AR373" s="94"/>
      <c r="AS373" s="94"/>
      <c r="AT373" s="94"/>
      <c r="AU373" s="94"/>
      <c r="AV373" s="94"/>
      <c r="AW373" s="94"/>
      <c r="AX373" s="94"/>
      <c r="AY373" s="94"/>
      <c r="AZ373" s="94"/>
      <c r="BA373" s="94"/>
      <c r="BB373" s="94"/>
      <c r="BC373" s="94"/>
      <c r="BD373" s="94"/>
      <c r="BE373" s="94"/>
      <c r="BF373" s="94"/>
      <c r="BG373" s="94"/>
      <c r="BH373" s="94"/>
      <c r="BI373" s="94"/>
      <c r="BJ373" s="94"/>
      <c r="BK373" s="94"/>
      <c r="BL373" s="94"/>
      <c r="BM373" s="94"/>
      <c r="BN373" s="94"/>
      <c r="BO373" s="94"/>
      <c r="BP373" s="94"/>
      <c r="BQ373" s="94"/>
      <c r="BR373" s="94"/>
      <c r="BS373" s="94"/>
      <c r="BT373" s="94"/>
      <c r="BU373" s="94"/>
      <c r="BV373" s="94"/>
      <c r="BW373" s="94"/>
      <c r="BX373" s="94"/>
      <c r="BY373" s="94"/>
      <c r="BZ373" s="94"/>
      <c r="CA373" s="94"/>
      <c r="CB373" s="94"/>
      <c r="CC373" s="94"/>
      <c r="CD373" s="94"/>
      <c r="CE373" s="94"/>
      <c r="CF373" s="94"/>
      <c r="CG373" s="94"/>
      <c r="CH373" s="94"/>
      <c r="CI373" s="94"/>
      <c r="CJ373" s="94"/>
      <c r="CK373" s="94"/>
      <c r="CL373" s="94"/>
      <c r="CM373" s="94"/>
      <c r="CN373" s="94"/>
      <c r="CO373" s="94"/>
      <c r="CP373" s="94"/>
      <c r="CQ373" s="94"/>
      <c r="CR373" s="94"/>
      <c r="CS373" s="94"/>
      <c r="CT373" s="94"/>
      <c r="CU373" s="94"/>
      <c r="CV373" s="94"/>
      <c r="CW373" s="94"/>
      <c r="CX373" s="94"/>
      <c r="CY373" s="94"/>
      <c r="CZ373" s="94"/>
      <c r="DA373" s="94"/>
      <c r="DB373" s="94"/>
      <c r="DC373" s="94"/>
      <c r="DD373" s="94"/>
      <c r="DE373" s="94"/>
      <c r="DF373" s="94"/>
      <c r="DG373" s="94"/>
      <c r="DH373" s="94"/>
      <c r="DI373" s="94"/>
      <c r="DJ373" s="94"/>
      <c r="DK373" s="94"/>
      <c r="DL373" s="94"/>
      <c r="DM373" s="94"/>
      <c r="DN373" s="94"/>
      <c r="DO373" s="94"/>
      <c r="DP373" s="94"/>
      <c r="DQ373" s="94"/>
      <c r="DR373" s="94"/>
      <c r="DS373" s="94"/>
      <c r="DT373" s="94"/>
      <c r="DU373" s="94"/>
      <c r="DV373" s="94"/>
      <c r="DW373" s="94"/>
      <c r="DX373" s="94"/>
      <c r="DY373" s="94"/>
      <c r="DZ373" s="94"/>
      <c r="EA373" s="94"/>
      <c r="EB373" s="94"/>
      <c r="EC373" s="94"/>
      <c r="ED373" s="94"/>
      <c r="EE373" s="94"/>
      <c r="EF373" s="94"/>
      <c r="EG373" s="94"/>
      <c r="EH373" s="94"/>
      <c r="EI373" s="94"/>
      <c r="EJ373" s="94"/>
      <c r="EK373" s="94"/>
      <c r="EL373" s="94"/>
      <c r="EM373" s="94"/>
      <c r="EN373" s="94"/>
      <c r="EO373" s="94"/>
      <c r="EP373" s="94"/>
      <c r="EQ373" s="94"/>
      <c r="ER373" s="94"/>
      <c r="ES373" s="94"/>
      <c r="ET373" s="94"/>
      <c r="EU373" s="94"/>
      <c r="EV373" s="94"/>
      <c r="EW373" s="94"/>
      <c r="EX373" s="94"/>
      <c r="EY373" s="94"/>
      <c r="EZ373" s="94"/>
      <c r="FA373" s="94"/>
      <c r="FB373" s="94"/>
      <c r="FC373" s="94"/>
      <c r="FD373" s="94"/>
      <c r="FE373" s="94"/>
      <c r="FF373" s="94"/>
      <c r="FG373" s="94"/>
      <c r="FH373" s="94"/>
      <c r="FI373" s="94"/>
      <c r="FJ373" s="94"/>
      <c r="FK373" s="94"/>
      <c r="FL373" s="94"/>
      <c r="FM373" s="94"/>
      <c r="FN373" s="94"/>
      <c r="FO373" s="94"/>
      <c r="FP373" s="94"/>
      <c r="FQ373" s="94"/>
      <c r="FR373" s="94"/>
      <c r="FS373" s="94"/>
      <c r="FT373" s="94"/>
      <c r="FU373" s="94"/>
      <c r="FV373" s="94"/>
      <c r="FW373" s="94"/>
      <c r="FX373" s="94"/>
      <c r="FY373" s="94"/>
      <c r="FZ373" s="94"/>
      <c r="GA373" s="94"/>
      <c r="GB373" s="94"/>
      <c r="GC373" s="94"/>
      <c r="GD373" s="94"/>
      <c r="GE373" s="94"/>
      <c r="GF373" s="94"/>
      <c r="GG373" s="94"/>
      <c r="GH373" s="94"/>
      <c r="GI373" s="94"/>
      <c r="GJ373" s="94"/>
      <c r="GK373" s="94"/>
      <c r="GL373" s="94"/>
      <c r="GM373" s="94"/>
      <c r="GN373" s="94"/>
      <c r="GO373" s="94"/>
      <c r="GP373" s="94"/>
      <c r="GQ373" s="94"/>
      <c r="GR373" s="94"/>
      <c r="GS373" s="94"/>
      <c r="GT373" s="94"/>
      <c r="GU373" s="94"/>
      <c r="GV373" s="94"/>
      <c r="GW373" s="94"/>
      <c r="GX373" s="94"/>
      <c r="GY373" s="94"/>
      <c r="GZ373" s="94"/>
      <c r="HA373" s="94"/>
      <c r="HB373" s="94"/>
      <c r="HC373" s="94"/>
      <c r="HD373" s="94"/>
      <c r="HE373" s="94"/>
      <c r="HF373" s="94"/>
      <c r="HG373" s="94"/>
      <c r="HH373" s="94"/>
      <c r="HI373" s="94"/>
      <c r="HJ373" s="94"/>
      <c r="HK373" s="94"/>
      <c r="HL373" s="94"/>
      <c r="HM373" s="94"/>
      <c r="HN373" s="94"/>
      <c r="HO373" s="94"/>
      <c r="HP373" s="94"/>
      <c r="HQ373" s="94"/>
      <c r="HR373" s="94"/>
      <c r="HS373" s="94"/>
      <c r="HT373" s="94"/>
      <c r="HU373" s="94"/>
      <c r="HV373" s="94"/>
      <c r="HW373" s="94"/>
      <c r="HX373" s="94"/>
      <c r="HY373" s="94"/>
      <c r="HZ373" s="94"/>
      <c r="IA373" s="94"/>
      <c r="IB373" s="94"/>
      <c r="IC373" s="94"/>
      <c r="ID373" s="94"/>
      <c r="IE373" s="94"/>
      <c r="IF373" s="94"/>
      <c r="IG373" s="94"/>
      <c r="IH373" s="94"/>
      <c r="II373" s="94"/>
      <c r="IJ373" s="94"/>
      <c r="IK373" s="94"/>
      <c r="IL373" s="94"/>
      <c r="IM373" s="94"/>
      <c r="IN373" s="94"/>
      <c r="IO373" s="94"/>
      <c r="IP373" s="94"/>
      <c r="IQ373" s="94"/>
      <c r="IR373" s="94"/>
      <c r="IS373" s="94"/>
      <c r="IT373" s="94"/>
      <c r="IU373" s="94"/>
      <c r="IV373" s="94"/>
      <c r="IW373" s="94"/>
      <c r="IX373" s="94"/>
    </row>
    <row r="374" spans="1:258" s="110" customFormat="1" ht="36" hidden="1" customHeight="1">
      <c r="A374" s="116" t="s">
        <v>62</v>
      </c>
      <c r="B374" s="96"/>
      <c r="C374" s="1630"/>
      <c r="D374" s="1631"/>
      <c r="E374" s="1631"/>
      <c r="F374" s="1632"/>
      <c r="G374" s="1112"/>
      <c r="H374" s="1627"/>
      <c r="I374" s="1628"/>
      <c r="J374" s="1628"/>
      <c r="K374" s="1629"/>
      <c r="L374" s="117"/>
      <c r="M374" s="1124"/>
      <c r="N374" s="1669"/>
      <c r="O374" s="1670"/>
      <c r="P374" s="1670"/>
      <c r="Q374" s="1670"/>
      <c r="R374" s="1670"/>
      <c r="S374" s="1670"/>
      <c r="T374" s="1671"/>
      <c r="U374" s="184"/>
      <c r="W374" s="116" t="s">
        <v>62</v>
      </c>
      <c r="X374" s="118"/>
      <c r="Y374" s="1691"/>
      <c r="Z374" s="1691"/>
      <c r="AA374" s="1691"/>
      <c r="AB374" s="185"/>
      <c r="AC374" s="1690"/>
      <c r="AD374" s="1690"/>
      <c r="AE374" s="1690"/>
      <c r="AF374" s="1690"/>
      <c r="AG374" s="119"/>
      <c r="AH374" s="1702"/>
      <c r="AI374" s="1702"/>
      <c r="AJ374" s="1702"/>
      <c r="AK374" s="1702"/>
      <c r="AL374" s="1702"/>
      <c r="AM374" s="94"/>
      <c r="AN374" s="94"/>
      <c r="AO374" s="94"/>
      <c r="AP374" s="94"/>
      <c r="AQ374" s="94"/>
      <c r="AR374" s="94"/>
      <c r="AS374" s="94"/>
      <c r="AT374" s="94"/>
      <c r="AU374" s="94"/>
      <c r="AV374" s="94"/>
      <c r="AW374" s="94"/>
      <c r="AX374" s="94"/>
      <c r="AY374" s="94"/>
      <c r="AZ374" s="94"/>
      <c r="BA374" s="94"/>
      <c r="BB374" s="94"/>
      <c r="BC374" s="94"/>
      <c r="BD374" s="94"/>
      <c r="BE374" s="94"/>
      <c r="BF374" s="94"/>
      <c r="BG374" s="94"/>
      <c r="BH374" s="94"/>
      <c r="BI374" s="94"/>
      <c r="BJ374" s="94"/>
      <c r="BK374" s="94"/>
      <c r="BL374" s="94"/>
      <c r="BM374" s="94"/>
      <c r="BN374" s="94"/>
      <c r="BO374" s="94"/>
      <c r="BP374" s="94"/>
      <c r="BQ374" s="94"/>
      <c r="BR374" s="94"/>
      <c r="BS374" s="94"/>
      <c r="BT374" s="94"/>
      <c r="BU374" s="94"/>
      <c r="BV374" s="94"/>
      <c r="BW374" s="94"/>
      <c r="BX374" s="94"/>
      <c r="BY374" s="94"/>
      <c r="BZ374" s="94"/>
      <c r="CA374" s="94"/>
      <c r="CB374" s="94"/>
      <c r="CC374" s="94"/>
      <c r="CD374" s="94"/>
      <c r="CE374" s="94"/>
      <c r="CF374" s="94"/>
      <c r="CG374" s="94"/>
      <c r="CH374" s="94"/>
      <c r="CI374" s="94"/>
      <c r="CJ374" s="94"/>
      <c r="CK374" s="94"/>
      <c r="CL374" s="94"/>
      <c r="CM374" s="94"/>
      <c r="CN374" s="94"/>
      <c r="CO374" s="94"/>
      <c r="CP374" s="94"/>
      <c r="CQ374" s="94"/>
      <c r="CR374" s="94"/>
      <c r="CS374" s="94"/>
      <c r="CT374" s="94"/>
      <c r="CU374" s="94"/>
      <c r="CV374" s="94"/>
      <c r="CW374" s="94"/>
      <c r="CX374" s="94"/>
      <c r="CY374" s="94"/>
      <c r="CZ374" s="94"/>
      <c r="DA374" s="94"/>
      <c r="DB374" s="94"/>
      <c r="DC374" s="94"/>
      <c r="DD374" s="94"/>
      <c r="DE374" s="94"/>
      <c r="DF374" s="94"/>
      <c r="DG374" s="94"/>
      <c r="DH374" s="94"/>
      <c r="DI374" s="94"/>
      <c r="DJ374" s="94"/>
      <c r="DK374" s="94"/>
      <c r="DL374" s="94"/>
      <c r="DM374" s="94"/>
      <c r="DN374" s="94"/>
      <c r="DO374" s="94"/>
      <c r="DP374" s="94"/>
      <c r="DQ374" s="94"/>
      <c r="DR374" s="94"/>
      <c r="DS374" s="94"/>
      <c r="DT374" s="94"/>
      <c r="DU374" s="94"/>
      <c r="DV374" s="94"/>
      <c r="DW374" s="94"/>
      <c r="DX374" s="94"/>
      <c r="DY374" s="94"/>
      <c r="DZ374" s="94"/>
      <c r="EA374" s="94"/>
      <c r="EB374" s="94"/>
      <c r="EC374" s="94"/>
      <c r="ED374" s="94"/>
      <c r="EE374" s="94"/>
      <c r="EF374" s="94"/>
      <c r="EG374" s="94"/>
      <c r="EH374" s="94"/>
      <c r="EI374" s="94"/>
      <c r="EJ374" s="94"/>
      <c r="EK374" s="94"/>
      <c r="EL374" s="94"/>
      <c r="EM374" s="94"/>
      <c r="EN374" s="94"/>
      <c r="EO374" s="94"/>
      <c r="EP374" s="94"/>
      <c r="EQ374" s="94"/>
      <c r="ER374" s="94"/>
      <c r="ES374" s="94"/>
      <c r="ET374" s="94"/>
      <c r="EU374" s="94"/>
      <c r="EV374" s="94"/>
      <c r="EW374" s="94"/>
      <c r="EX374" s="94"/>
      <c r="EY374" s="94"/>
      <c r="EZ374" s="94"/>
      <c r="FA374" s="94"/>
      <c r="FB374" s="94"/>
      <c r="FC374" s="94"/>
      <c r="FD374" s="94"/>
      <c r="FE374" s="94"/>
      <c r="FF374" s="94"/>
      <c r="FG374" s="94"/>
      <c r="FH374" s="94"/>
      <c r="FI374" s="94"/>
      <c r="FJ374" s="94"/>
      <c r="FK374" s="94"/>
      <c r="FL374" s="94"/>
      <c r="FM374" s="94"/>
      <c r="FN374" s="94"/>
      <c r="FO374" s="94"/>
      <c r="FP374" s="94"/>
      <c r="FQ374" s="94"/>
      <c r="FR374" s="94"/>
      <c r="FS374" s="94"/>
      <c r="FT374" s="94"/>
      <c r="FU374" s="94"/>
      <c r="FV374" s="94"/>
      <c r="FW374" s="94"/>
      <c r="FX374" s="94"/>
      <c r="FY374" s="94"/>
      <c r="FZ374" s="94"/>
      <c r="GA374" s="94"/>
      <c r="GB374" s="94"/>
      <c r="GC374" s="94"/>
      <c r="GD374" s="94"/>
      <c r="GE374" s="94"/>
      <c r="GF374" s="94"/>
      <c r="GG374" s="94"/>
      <c r="GH374" s="94"/>
      <c r="GI374" s="94"/>
      <c r="GJ374" s="94"/>
      <c r="GK374" s="94"/>
      <c r="GL374" s="94"/>
      <c r="GM374" s="94"/>
      <c r="GN374" s="94"/>
      <c r="GO374" s="94"/>
      <c r="GP374" s="94"/>
      <c r="GQ374" s="94"/>
      <c r="GR374" s="94"/>
      <c r="GS374" s="94"/>
      <c r="GT374" s="94"/>
      <c r="GU374" s="94"/>
      <c r="GV374" s="94"/>
      <c r="GW374" s="94"/>
      <c r="GX374" s="94"/>
      <c r="GY374" s="94"/>
      <c r="GZ374" s="94"/>
      <c r="HA374" s="94"/>
      <c r="HB374" s="94"/>
      <c r="HC374" s="94"/>
      <c r="HD374" s="94"/>
      <c r="HE374" s="94"/>
      <c r="HF374" s="94"/>
      <c r="HG374" s="94"/>
      <c r="HH374" s="94"/>
      <c r="HI374" s="94"/>
      <c r="HJ374" s="94"/>
      <c r="HK374" s="94"/>
      <c r="HL374" s="94"/>
      <c r="HM374" s="94"/>
      <c r="HN374" s="94"/>
      <c r="HO374" s="94"/>
      <c r="HP374" s="94"/>
      <c r="HQ374" s="94"/>
      <c r="HR374" s="94"/>
      <c r="HS374" s="94"/>
      <c r="HT374" s="94"/>
      <c r="HU374" s="94"/>
      <c r="HV374" s="94"/>
      <c r="HW374" s="94"/>
      <c r="HX374" s="94"/>
      <c r="HY374" s="94"/>
      <c r="HZ374" s="94"/>
      <c r="IA374" s="94"/>
      <c r="IB374" s="94"/>
      <c r="IC374" s="94"/>
      <c r="ID374" s="94"/>
      <c r="IE374" s="94"/>
      <c r="IF374" s="94"/>
      <c r="IG374" s="94"/>
      <c r="IH374" s="94"/>
      <c r="II374" s="94"/>
      <c r="IJ374" s="94"/>
      <c r="IK374" s="94"/>
      <c r="IL374" s="94"/>
      <c r="IM374" s="94"/>
      <c r="IN374" s="94"/>
      <c r="IO374" s="94"/>
      <c r="IP374" s="94"/>
      <c r="IQ374" s="94"/>
      <c r="IR374" s="94"/>
      <c r="IS374" s="94"/>
      <c r="IT374" s="94"/>
      <c r="IU374" s="94"/>
      <c r="IV374" s="94"/>
      <c r="IW374" s="94"/>
      <c r="IX374" s="94"/>
    </row>
    <row r="375" spans="1:258" s="110" customFormat="1" ht="36" hidden="1" customHeight="1">
      <c r="A375" s="1107" t="s">
        <v>71</v>
      </c>
      <c r="B375" s="1107"/>
      <c r="C375" s="1624"/>
      <c r="D375" s="1625"/>
      <c r="E375" s="1625"/>
      <c r="F375" s="1626"/>
      <c r="G375" s="1108"/>
      <c r="H375" s="1624"/>
      <c r="I375" s="1625"/>
      <c r="J375" s="1625"/>
      <c r="K375" s="1626"/>
      <c r="L375" s="1109"/>
      <c r="M375" s="1125"/>
      <c r="N375" s="1669"/>
      <c r="O375" s="1670"/>
      <c r="P375" s="1670"/>
      <c r="Q375" s="1670"/>
      <c r="R375" s="1670"/>
      <c r="S375" s="1670"/>
      <c r="T375" s="1671"/>
      <c r="U375" s="184"/>
      <c r="W375" s="1107" t="s">
        <v>71</v>
      </c>
      <c r="X375" s="1107"/>
      <c r="Y375" s="1710"/>
      <c r="Z375" s="1710"/>
      <c r="AA375" s="1710"/>
      <c r="AB375" s="1107"/>
      <c r="AC375" s="1710"/>
      <c r="AD375" s="1710"/>
      <c r="AE375" s="1710"/>
      <c r="AF375" s="1710"/>
      <c r="AG375" s="1110"/>
      <c r="AH375" s="1789"/>
      <c r="AI375" s="1789"/>
      <c r="AJ375" s="1789"/>
      <c r="AK375" s="1789"/>
      <c r="AL375" s="1789"/>
      <c r="AM375" s="94"/>
      <c r="AN375" s="94"/>
      <c r="AO375" s="94"/>
      <c r="AP375" s="94"/>
      <c r="AQ375" s="94"/>
      <c r="AR375" s="94"/>
      <c r="AS375" s="94"/>
      <c r="AT375" s="94"/>
      <c r="AU375" s="94"/>
      <c r="AV375" s="94"/>
      <c r="AW375" s="94"/>
      <c r="AX375" s="94"/>
      <c r="AY375" s="94"/>
      <c r="AZ375" s="94"/>
      <c r="BA375" s="94"/>
      <c r="BB375" s="94"/>
      <c r="BC375" s="94"/>
      <c r="BD375" s="94"/>
      <c r="BE375" s="94"/>
      <c r="BF375" s="94"/>
      <c r="BG375" s="94"/>
      <c r="BH375" s="94"/>
      <c r="BI375" s="94"/>
      <c r="BJ375" s="94"/>
      <c r="BK375" s="94"/>
      <c r="BL375" s="94"/>
      <c r="BM375" s="94"/>
      <c r="BN375" s="94"/>
      <c r="BO375" s="94"/>
      <c r="BP375" s="94"/>
      <c r="BQ375" s="94"/>
      <c r="BR375" s="94"/>
      <c r="BS375" s="94"/>
      <c r="BT375" s="94"/>
      <c r="BU375" s="94"/>
      <c r="BV375" s="94"/>
      <c r="BW375" s="94"/>
      <c r="BX375" s="94"/>
      <c r="BY375" s="94"/>
      <c r="BZ375" s="94"/>
      <c r="CA375" s="94"/>
      <c r="CB375" s="94"/>
      <c r="CC375" s="94"/>
      <c r="CD375" s="94"/>
      <c r="CE375" s="94"/>
      <c r="CF375" s="94"/>
      <c r="CG375" s="94"/>
      <c r="CH375" s="94"/>
      <c r="CI375" s="94"/>
      <c r="CJ375" s="94"/>
      <c r="CK375" s="94"/>
      <c r="CL375" s="94"/>
      <c r="CM375" s="94"/>
      <c r="CN375" s="94"/>
      <c r="CO375" s="94"/>
      <c r="CP375" s="94"/>
      <c r="CQ375" s="94"/>
      <c r="CR375" s="94"/>
      <c r="CS375" s="94"/>
      <c r="CT375" s="94"/>
      <c r="CU375" s="94"/>
      <c r="CV375" s="94"/>
      <c r="CW375" s="94"/>
      <c r="CX375" s="94"/>
      <c r="CY375" s="94"/>
      <c r="CZ375" s="94"/>
      <c r="DA375" s="94"/>
      <c r="DB375" s="94"/>
      <c r="DC375" s="94"/>
      <c r="DD375" s="94"/>
      <c r="DE375" s="94"/>
      <c r="DF375" s="94"/>
      <c r="DG375" s="94"/>
      <c r="DH375" s="94"/>
      <c r="DI375" s="94"/>
      <c r="DJ375" s="94"/>
      <c r="DK375" s="94"/>
      <c r="DL375" s="94"/>
      <c r="DM375" s="94"/>
      <c r="DN375" s="94"/>
      <c r="DO375" s="94"/>
      <c r="DP375" s="94"/>
      <c r="DQ375" s="94"/>
      <c r="DR375" s="94"/>
      <c r="DS375" s="94"/>
      <c r="DT375" s="94"/>
      <c r="DU375" s="94"/>
      <c r="DV375" s="94"/>
      <c r="DW375" s="94"/>
      <c r="DX375" s="94"/>
      <c r="DY375" s="94"/>
      <c r="DZ375" s="94"/>
      <c r="EA375" s="94"/>
      <c r="EB375" s="94"/>
      <c r="EC375" s="94"/>
      <c r="ED375" s="94"/>
      <c r="EE375" s="94"/>
      <c r="EF375" s="94"/>
      <c r="EG375" s="94"/>
      <c r="EH375" s="94"/>
      <c r="EI375" s="94"/>
      <c r="EJ375" s="94"/>
      <c r="EK375" s="94"/>
      <c r="EL375" s="94"/>
      <c r="EM375" s="94"/>
      <c r="EN375" s="94"/>
      <c r="EO375" s="94"/>
      <c r="EP375" s="94"/>
      <c r="EQ375" s="94"/>
      <c r="ER375" s="94"/>
      <c r="ES375" s="94"/>
      <c r="ET375" s="94"/>
      <c r="EU375" s="94"/>
      <c r="EV375" s="94"/>
      <c r="EW375" s="94"/>
      <c r="EX375" s="94"/>
      <c r="EY375" s="94"/>
      <c r="EZ375" s="94"/>
      <c r="FA375" s="94"/>
      <c r="FB375" s="94"/>
      <c r="FC375" s="94"/>
      <c r="FD375" s="94"/>
      <c r="FE375" s="94"/>
      <c r="FF375" s="94"/>
      <c r="FG375" s="94"/>
      <c r="FH375" s="94"/>
      <c r="FI375" s="94"/>
      <c r="FJ375" s="94"/>
      <c r="FK375" s="94"/>
      <c r="FL375" s="94"/>
      <c r="FM375" s="94"/>
      <c r="FN375" s="94"/>
      <c r="FO375" s="94"/>
      <c r="FP375" s="94"/>
      <c r="FQ375" s="94"/>
      <c r="FR375" s="94"/>
      <c r="FS375" s="94"/>
      <c r="FT375" s="94"/>
      <c r="FU375" s="94"/>
      <c r="FV375" s="94"/>
      <c r="FW375" s="94"/>
      <c r="FX375" s="94"/>
      <c r="FY375" s="94"/>
      <c r="FZ375" s="94"/>
      <c r="GA375" s="94"/>
      <c r="GB375" s="94"/>
      <c r="GC375" s="94"/>
      <c r="GD375" s="94"/>
      <c r="GE375" s="94"/>
      <c r="GF375" s="94"/>
      <c r="GG375" s="94"/>
      <c r="GH375" s="94"/>
      <c r="GI375" s="94"/>
      <c r="GJ375" s="94"/>
      <c r="GK375" s="94"/>
      <c r="GL375" s="94"/>
      <c r="GM375" s="94"/>
      <c r="GN375" s="94"/>
      <c r="GO375" s="94"/>
      <c r="GP375" s="94"/>
      <c r="GQ375" s="94"/>
      <c r="GR375" s="94"/>
      <c r="GS375" s="94"/>
      <c r="GT375" s="94"/>
      <c r="GU375" s="94"/>
      <c r="GV375" s="94"/>
      <c r="GW375" s="94"/>
      <c r="GX375" s="94"/>
      <c r="GY375" s="94"/>
      <c r="GZ375" s="94"/>
      <c r="HA375" s="94"/>
      <c r="HB375" s="94"/>
      <c r="HC375" s="94"/>
      <c r="HD375" s="94"/>
      <c r="HE375" s="94"/>
      <c r="HF375" s="94"/>
      <c r="HG375" s="94"/>
      <c r="HH375" s="94"/>
      <c r="HI375" s="94"/>
      <c r="HJ375" s="94"/>
      <c r="HK375" s="94"/>
      <c r="HL375" s="94"/>
      <c r="HM375" s="94"/>
      <c r="HN375" s="94"/>
      <c r="HO375" s="94"/>
      <c r="HP375" s="94"/>
      <c r="HQ375" s="94"/>
      <c r="HR375" s="94"/>
      <c r="HS375" s="94"/>
      <c r="HT375" s="94"/>
      <c r="HU375" s="94"/>
      <c r="HV375" s="94"/>
      <c r="HW375" s="94"/>
      <c r="HX375" s="94"/>
      <c r="HY375" s="94"/>
      <c r="HZ375" s="94"/>
      <c r="IA375" s="94"/>
      <c r="IB375" s="94"/>
      <c r="IC375" s="94"/>
      <c r="ID375" s="94"/>
      <c r="IE375" s="94"/>
      <c r="IF375" s="94"/>
      <c r="IG375" s="94"/>
      <c r="IH375" s="94"/>
      <c r="II375" s="94"/>
      <c r="IJ375" s="94"/>
      <c r="IK375" s="94"/>
      <c r="IL375" s="94"/>
      <c r="IM375" s="94"/>
      <c r="IN375" s="94"/>
      <c r="IO375" s="94"/>
      <c r="IP375" s="94"/>
      <c r="IQ375" s="94"/>
      <c r="IR375" s="94"/>
      <c r="IS375" s="94"/>
      <c r="IT375" s="94"/>
      <c r="IU375" s="94"/>
      <c r="IV375" s="94"/>
      <c r="IW375" s="94"/>
      <c r="IX375" s="94"/>
    </row>
    <row r="376" spans="1:258" s="110" customFormat="1" ht="36" hidden="1" customHeight="1">
      <c r="A376" s="116" t="s">
        <v>58</v>
      </c>
      <c r="B376" s="96">
        <v>0</v>
      </c>
      <c r="C376" s="1638"/>
      <c r="D376" s="1639"/>
      <c r="E376" s="1639"/>
      <c r="F376" s="1640"/>
      <c r="G376" s="1112"/>
      <c r="H376" s="1627"/>
      <c r="I376" s="1628"/>
      <c r="J376" s="1628"/>
      <c r="K376" s="1629"/>
      <c r="L376" s="117"/>
      <c r="M376" s="1124"/>
      <c r="N376" s="1620"/>
      <c r="O376" s="1621"/>
      <c r="P376" s="1621"/>
      <c r="Q376" s="1621"/>
      <c r="R376" s="1621"/>
      <c r="S376" s="1621"/>
      <c r="T376" s="1622"/>
      <c r="U376" s="184"/>
      <c r="W376" s="116" t="s">
        <v>58</v>
      </c>
      <c r="X376" s="118">
        <v>108</v>
      </c>
      <c r="Y376" s="1711" t="s">
        <v>23</v>
      </c>
      <c r="Z376" s="1691"/>
      <c r="AA376" s="1691"/>
      <c r="AB376" s="185">
        <v>108</v>
      </c>
      <c r="AC376" s="1690" t="s">
        <v>20</v>
      </c>
      <c r="AD376" s="1690"/>
      <c r="AE376" s="1690"/>
      <c r="AF376" s="1690"/>
      <c r="AG376" s="119"/>
      <c r="AH376" s="1702"/>
      <c r="AI376" s="1702"/>
      <c r="AJ376" s="1702"/>
      <c r="AK376" s="1702"/>
      <c r="AL376" s="1702"/>
      <c r="AM376" s="94"/>
      <c r="AN376" s="94"/>
      <c r="AO376" s="94"/>
      <c r="AP376" s="94"/>
      <c r="AQ376" s="94"/>
      <c r="AR376" s="94"/>
      <c r="AS376" s="94"/>
      <c r="AT376" s="94"/>
      <c r="AU376" s="94"/>
      <c r="AV376" s="94"/>
      <c r="AW376" s="94"/>
      <c r="AX376" s="94"/>
      <c r="AY376" s="94"/>
      <c r="AZ376" s="94"/>
      <c r="BA376" s="94"/>
      <c r="BB376" s="94"/>
      <c r="BC376" s="94"/>
      <c r="BD376" s="94"/>
      <c r="BE376" s="94"/>
      <c r="BF376" s="94"/>
      <c r="BG376" s="94"/>
      <c r="BH376" s="94"/>
      <c r="BI376" s="94"/>
      <c r="BJ376" s="94"/>
      <c r="BK376" s="94"/>
      <c r="BL376" s="94"/>
      <c r="BM376" s="94"/>
      <c r="BN376" s="94"/>
      <c r="BO376" s="94"/>
      <c r="BP376" s="94"/>
      <c r="BQ376" s="94"/>
      <c r="BR376" s="94"/>
      <c r="BS376" s="94"/>
      <c r="BT376" s="94"/>
      <c r="BU376" s="94"/>
      <c r="BV376" s="94"/>
      <c r="BW376" s="94"/>
      <c r="BX376" s="94"/>
      <c r="BY376" s="94"/>
      <c r="BZ376" s="94"/>
      <c r="CA376" s="94"/>
      <c r="CB376" s="94"/>
      <c r="CC376" s="94"/>
      <c r="CD376" s="94"/>
      <c r="CE376" s="94"/>
      <c r="CF376" s="94"/>
      <c r="CG376" s="94"/>
      <c r="CH376" s="94"/>
      <c r="CI376" s="94"/>
      <c r="CJ376" s="94"/>
      <c r="CK376" s="94"/>
      <c r="CL376" s="94"/>
      <c r="CM376" s="94"/>
      <c r="CN376" s="94"/>
      <c r="CO376" s="94"/>
      <c r="CP376" s="94"/>
      <c r="CQ376" s="94"/>
      <c r="CR376" s="94"/>
      <c r="CS376" s="94"/>
      <c r="CT376" s="94"/>
      <c r="CU376" s="94"/>
      <c r="CV376" s="94"/>
      <c r="CW376" s="94"/>
      <c r="CX376" s="94"/>
      <c r="CY376" s="94"/>
      <c r="CZ376" s="94"/>
      <c r="DA376" s="94"/>
      <c r="DB376" s="94"/>
      <c r="DC376" s="94"/>
      <c r="DD376" s="94"/>
      <c r="DE376" s="94"/>
      <c r="DF376" s="94"/>
      <c r="DG376" s="94"/>
      <c r="DH376" s="94"/>
      <c r="DI376" s="94"/>
      <c r="DJ376" s="94"/>
      <c r="DK376" s="94"/>
      <c r="DL376" s="94"/>
      <c r="DM376" s="94"/>
      <c r="DN376" s="94"/>
      <c r="DO376" s="94"/>
      <c r="DP376" s="94"/>
      <c r="DQ376" s="94"/>
      <c r="DR376" s="94"/>
      <c r="DS376" s="94"/>
      <c r="DT376" s="94"/>
      <c r="DU376" s="94"/>
      <c r="DV376" s="94"/>
      <c r="DW376" s="94"/>
      <c r="DX376" s="94"/>
      <c r="DY376" s="94"/>
      <c r="DZ376" s="94"/>
      <c r="EA376" s="94"/>
      <c r="EB376" s="94"/>
      <c r="EC376" s="94"/>
      <c r="ED376" s="94"/>
      <c r="EE376" s="94"/>
      <c r="EF376" s="94"/>
      <c r="EG376" s="94"/>
      <c r="EH376" s="94"/>
      <c r="EI376" s="94"/>
      <c r="EJ376" s="94"/>
      <c r="EK376" s="94"/>
      <c r="EL376" s="94"/>
      <c r="EM376" s="94"/>
      <c r="EN376" s="94"/>
      <c r="EO376" s="94"/>
      <c r="EP376" s="94"/>
      <c r="EQ376" s="94"/>
      <c r="ER376" s="94"/>
      <c r="ES376" s="94"/>
      <c r="ET376" s="94"/>
      <c r="EU376" s="94"/>
      <c r="EV376" s="94"/>
      <c r="EW376" s="94"/>
      <c r="EX376" s="94"/>
      <c r="EY376" s="94"/>
      <c r="EZ376" s="94"/>
      <c r="FA376" s="94"/>
      <c r="FB376" s="94"/>
      <c r="FC376" s="94"/>
      <c r="FD376" s="94"/>
      <c r="FE376" s="94"/>
      <c r="FF376" s="94"/>
      <c r="FG376" s="94"/>
      <c r="FH376" s="94"/>
      <c r="FI376" s="94"/>
      <c r="FJ376" s="94"/>
      <c r="FK376" s="94"/>
      <c r="FL376" s="94"/>
      <c r="FM376" s="94"/>
      <c r="FN376" s="94"/>
      <c r="FO376" s="94"/>
      <c r="FP376" s="94"/>
      <c r="FQ376" s="94"/>
      <c r="FR376" s="94"/>
      <c r="FS376" s="94"/>
      <c r="FT376" s="94"/>
      <c r="FU376" s="94"/>
      <c r="FV376" s="94"/>
      <c r="FW376" s="94"/>
      <c r="FX376" s="94"/>
      <c r="FY376" s="94"/>
      <c r="FZ376" s="94"/>
      <c r="GA376" s="94"/>
      <c r="GB376" s="94"/>
      <c r="GC376" s="94"/>
      <c r="GD376" s="94"/>
      <c r="GE376" s="94"/>
      <c r="GF376" s="94"/>
      <c r="GG376" s="94"/>
      <c r="GH376" s="94"/>
      <c r="GI376" s="94"/>
      <c r="GJ376" s="94"/>
      <c r="GK376" s="94"/>
      <c r="GL376" s="94"/>
      <c r="GM376" s="94"/>
      <c r="GN376" s="94"/>
      <c r="GO376" s="94"/>
      <c r="GP376" s="94"/>
      <c r="GQ376" s="94"/>
      <c r="GR376" s="94"/>
      <c r="GS376" s="94"/>
      <c r="GT376" s="94"/>
      <c r="GU376" s="94"/>
      <c r="GV376" s="94"/>
      <c r="GW376" s="94"/>
      <c r="GX376" s="94"/>
      <c r="GY376" s="94"/>
      <c r="GZ376" s="94"/>
      <c r="HA376" s="94"/>
      <c r="HB376" s="94"/>
      <c r="HC376" s="94"/>
      <c r="HD376" s="94"/>
      <c r="HE376" s="94"/>
      <c r="HF376" s="94"/>
      <c r="HG376" s="94"/>
      <c r="HH376" s="94"/>
      <c r="HI376" s="94"/>
      <c r="HJ376" s="94"/>
      <c r="HK376" s="94"/>
      <c r="HL376" s="94"/>
      <c r="HM376" s="94"/>
      <c r="HN376" s="94"/>
      <c r="HO376" s="94"/>
      <c r="HP376" s="94"/>
      <c r="HQ376" s="94"/>
      <c r="HR376" s="94"/>
      <c r="HS376" s="94"/>
      <c r="HT376" s="94"/>
      <c r="HU376" s="94"/>
      <c r="HV376" s="94"/>
      <c r="HW376" s="94"/>
      <c r="HX376" s="94"/>
      <c r="HY376" s="94"/>
      <c r="HZ376" s="94"/>
      <c r="IA376" s="94"/>
      <c r="IB376" s="94"/>
      <c r="IC376" s="94"/>
      <c r="ID376" s="94"/>
      <c r="IE376" s="94"/>
      <c r="IF376" s="94"/>
      <c r="IG376" s="94"/>
      <c r="IH376" s="94"/>
      <c r="II376" s="94"/>
      <c r="IJ376" s="94"/>
      <c r="IK376" s="94"/>
      <c r="IL376" s="94"/>
      <c r="IM376" s="94"/>
      <c r="IN376" s="94"/>
      <c r="IO376" s="94"/>
      <c r="IP376" s="94"/>
      <c r="IQ376" s="94"/>
      <c r="IR376" s="94"/>
      <c r="IS376" s="94"/>
      <c r="IT376" s="94"/>
      <c r="IU376" s="94"/>
      <c r="IV376" s="94"/>
      <c r="IW376" s="94"/>
      <c r="IX376" s="94"/>
    </row>
    <row r="377" spans="1:258" s="110" customFormat="1" ht="36" hidden="1" customHeight="1">
      <c r="A377" s="116" t="s">
        <v>59</v>
      </c>
      <c r="B377" s="96"/>
      <c r="C377" s="1630"/>
      <c r="D377" s="1631"/>
      <c r="E377" s="1631"/>
      <c r="F377" s="1632"/>
      <c r="G377" s="1112"/>
      <c r="H377" s="1627"/>
      <c r="I377" s="1628"/>
      <c r="J377" s="1628"/>
      <c r="K377" s="1629"/>
      <c r="L377" s="117"/>
      <c r="M377" s="1124"/>
      <c r="N377" s="1620"/>
      <c r="O377" s="1621"/>
      <c r="P377" s="1621"/>
      <c r="Q377" s="1621"/>
      <c r="R377" s="1621"/>
      <c r="S377" s="1621"/>
      <c r="T377" s="1622"/>
      <c r="U377" s="184"/>
      <c r="W377" s="116" t="s">
        <v>59</v>
      </c>
      <c r="X377" s="118"/>
      <c r="Y377" s="1691"/>
      <c r="Z377" s="1691"/>
      <c r="AA377" s="1691"/>
      <c r="AB377" s="185"/>
      <c r="AC377" s="1690"/>
      <c r="AD377" s="1690"/>
      <c r="AE377" s="1690"/>
      <c r="AF377" s="1690"/>
      <c r="AG377" s="119"/>
      <c r="AH377" s="1702"/>
      <c r="AI377" s="1702"/>
      <c r="AJ377" s="1702"/>
      <c r="AK377" s="1702"/>
      <c r="AL377" s="1702"/>
      <c r="AM377" s="94"/>
      <c r="AN377" s="94"/>
      <c r="AO377" s="94"/>
      <c r="AP377" s="94"/>
      <c r="AQ377" s="94"/>
      <c r="AR377" s="94"/>
      <c r="AS377" s="94"/>
      <c r="AT377" s="94"/>
      <c r="AU377" s="94"/>
      <c r="AV377" s="94"/>
      <c r="AW377" s="94"/>
      <c r="AX377" s="94"/>
      <c r="AY377" s="94"/>
      <c r="AZ377" s="94"/>
      <c r="BA377" s="94"/>
      <c r="BB377" s="94"/>
      <c r="BC377" s="94"/>
      <c r="BD377" s="94"/>
      <c r="BE377" s="94"/>
      <c r="BF377" s="94"/>
      <c r="BG377" s="94"/>
      <c r="BH377" s="94"/>
      <c r="BI377" s="94"/>
      <c r="BJ377" s="94"/>
      <c r="BK377" s="94"/>
      <c r="BL377" s="94"/>
      <c r="BM377" s="94"/>
      <c r="BN377" s="94"/>
      <c r="BO377" s="94"/>
      <c r="BP377" s="94"/>
      <c r="BQ377" s="94"/>
      <c r="BR377" s="94"/>
      <c r="BS377" s="94"/>
      <c r="BT377" s="94"/>
      <c r="BU377" s="94"/>
      <c r="BV377" s="94"/>
      <c r="BW377" s="94"/>
      <c r="BX377" s="94"/>
      <c r="BY377" s="94"/>
      <c r="BZ377" s="94"/>
      <c r="CA377" s="94"/>
      <c r="CB377" s="94"/>
      <c r="CC377" s="94"/>
      <c r="CD377" s="94"/>
      <c r="CE377" s="94"/>
      <c r="CF377" s="94"/>
      <c r="CG377" s="94"/>
      <c r="CH377" s="94"/>
      <c r="CI377" s="94"/>
      <c r="CJ377" s="94"/>
      <c r="CK377" s="94"/>
      <c r="CL377" s="94"/>
      <c r="CM377" s="94"/>
      <c r="CN377" s="94"/>
      <c r="CO377" s="94"/>
      <c r="CP377" s="94"/>
      <c r="CQ377" s="94"/>
      <c r="CR377" s="94"/>
      <c r="CS377" s="94"/>
      <c r="CT377" s="94"/>
      <c r="CU377" s="94"/>
      <c r="CV377" s="94"/>
      <c r="CW377" s="94"/>
      <c r="CX377" s="94"/>
      <c r="CY377" s="94"/>
      <c r="CZ377" s="94"/>
      <c r="DA377" s="94"/>
      <c r="DB377" s="94"/>
      <c r="DC377" s="94"/>
      <c r="DD377" s="94"/>
      <c r="DE377" s="94"/>
      <c r="DF377" s="94"/>
      <c r="DG377" s="94"/>
      <c r="DH377" s="94"/>
      <c r="DI377" s="94"/>
      <c r="DJ377" s="94"/>
      <c r="DK377" s="94"/>
      <c r="DL377" s="94"/>
      <c r="DM377" s="94"/>
      <c r="DN377" s="94"/>
      <c r="DO377" s="94"/>
      <c r="DP377" s="94"/>
      <c r="DQ377" s="94"/>
      <c r="DR377" s="94"/>
      <c r="DS377" s="94"/>
      <c r="DT377" s="94"/>
      <c r="DU377" s="94"/>
      <c r="DV377" s="94"/>
      <c r="DW377" s="94"/>
      <c r="DX377" s="94"/>
      <c r="DY377" s="94"/>
      <c r="DZ377" s="94"/>
      <c r="EA377" s="94"/>
      <c r="EB377" s="94"/>
      <c r="EC377" s="94"/>
      <c r="ED377" s="94"/>
      <c r="EE377" s="94"/>
      <c r="EF377" s="94"/>
      <c r="EG377" s="94"/>
      <c r="EH377" s="94"/>
      <c r="EI377" s="94"/>
      <c r="EJ377" s="94"/>
      <c r="EK377" s="94"/>
      <c r="EL377" s="94"/>
      <c r="EM377" s="94"/>
      <c r="EN377" s="94"/>
      <c r="EO377" s="94"/>
      <c r="EP377" s="94"/>
      <c r="EQ377" s="94"/>
      <c r="ER377" s="94"/>
      <c r="ES377" s="94"/>
      <c r="ET377" s="94"/>
      <c r="EU377" s="94"/>
      <c r="EV377" s="94"/>
      <c r="EW377" s="94"/>
      <c r="EX377" s="94"/>
      <c r="EY377" s="94"/>
      <c r="EZ377" s="94"/>
      <c r="FA377" s="94"/>
      <c r="FB377" s="94"/>
      <c r="FC377" s="94"/>
      <c r="FD377" s="94"/>
      <c r="FE377" s="94"/>
      <c r="FF377" s="94"/>
      <c r="FG377" s="94"/>
      <c r="FH377" s="94"/>
      <c r="FI377" s="94"/>
      <c r="FJ377" s="94"/>
      <c r="FK377" s="94"/>
      <c r="FL377" s="94"/>
      <c r="FM377" s="94"/>
      <c r="FN377" s="94"/>
      <c r="FO377" s="94"/>
      <c r="FP377" s="94"/>
      <c r="FQ377" s="94"/>
      <c r="FR377" s="94"/>
      <c r="FS377" s="94"/>
      <c r="FT377" s="94"/>
      <c r="FU377" s="94"/>
      <c r="FV377" s="94"/>
      <c r="FW377" s="94"/>
      <c r="FX377" s="94"/>
      <c r="FY377" s="94"/>
      <c r="FZ377" s="94"/>
      <c r="GA377" s="94"/>
      <c r="GB377" s="94"/>
      <c r="GC377" s="94"/>
      <c r="GD377" s="94"/>
      <c r="GE377" s="94"/>
      <c r="GF377" s="94"/>
      <c r="GG377" s="94"/>
      <c r="GH377" s="94"/>
      <c r="GI377" s="94"/>
      <c r="GJ377" s="94"/>
      <c r="GK377" s="94"/>
      <c r="GL377" s="94"/>
      <c r="GM377" s="94"/>
      <c r="GN377" s="94"/>
      <c r="GO377" s="94"/>
      <c r="GP377" s="94"/>
      <c r="GQ377" s="94"/>
      <c r="GR377" s="94"/>
      <c r="GS377" s="94"/>
      <c r="GT377" s="94"/>
      <c r="GU377" s="94"/>
      <c r="GV377" s="94"/>
      <c r="GW377" s="94"/>
      <c r="GX377" s="94"/>
      <c r="GY377" s="94"/>
      <c r="GZ377" s="94"/>
      <c r="HA377" s="94"/>
      <c r="HB377" s="94"/>
      <c r="HC377" s="94"/>
      <c r="HD377" s="94"/>
      <c r="HE377" s="94"/>
      <c r="HF377" s="94"/>
      <c r="HG377" s="94"/>
      <c r="HH377" s="94"/>
      <c r="HI377" s="94"/>
      <c r="HJ377" s="94"/>
      <c r="HK377" s="94"/>
      <c r="HL377" s="94"/>
      <c r="HM377" s="94"/>
      <c r="HN377" s="94"/>
      <c r="HO377" s="94"/>
      <c r="HP377" s="94"/>
      <c r="HQ377" s="94"/>
      <c r="HR377" s="94"/>
      <c r="HS377" s="94"/>
      <c r="HT377" s="94"/>
      <c r="HU377" s="94"/>
      <c r="HV377" s="94"/>
      <c r="HW377" s="94"/>
      <c r="HX377" s="94"/>
      <c r="HY377" s="94"/>
      <c r="HZ377" s="94"/>
      <c r="IA377" s="94"/>
      <c r="IB377" s="94"/>
      <c r="IC377" s="94"/>
      <c r="ID377" s="94"/>
      <c r="IE377" s="94"/>
      <c r="IF377" s="94"/>
      <c r="IG377" s="94"/>
      <c r="IH377" s="94"/>
      <c r="II377" s="94"/>
      <c r="IJ377" s="94"/>
      <c r="IK377" s="94"/>
      <c r="IL377" s="94"/>
      <c r="IM377" s="94"/>
      <c r="IN377" s="94"/>
      <c r="IO377" s="94"/>
      <c r="IP377" s="94"/>
      <c r="IQ377" s="94"/>
      <c r="IR377" s="94"/>
      <c r="IS377" s="94"/>
      <c r="IT377" s="94"/>
      <c r="IU377" s="94"/>
      <c r="IV377" s="94"/>
      <c r="IW377" s="94"/>
      <c r="IX377" s="94"/>
    </row>
    <row r="378" spans="1:258" s="110" customFormat="1" ht="36" hidden="1" customHeight="1">
      <c r="A378" s="116" t="s">
        <v>60</v>
      </c>
      <c r="B378" s="96"/>
      <c r="C378" s="1630"/>
      <c r="D378" s="1631"/>
      <c r="E378" s="1631"/>
      <c r="F378" s="1632"/>
      <c r="G378" s="1112"/>
      <c r="H378" s="1627"/>
      <c r="I378" s="1628"/>
      <c r="J378" s="1628"/>
      <c r="K378" s="1629"/>
      <c r="L378" s="117"/>
      <c r="M378" s="1124"/>
      <c r="N378" s="1620"/>
      <c r="O378" s="1621"/>
      <c r="P378" s="1621"/>
      <c r="Q378" s="1621"/>
      <c r="R378" s="1621"/>
      <c r="S378" s="1621"/>
      <c r="T378" s="1622"/>
      <c r="U378" s="184"/>
      <c r="W378" s="116" t="s">
        <v>60</v>
      </c>
      <c r="X378" s="118"/>
      <c r="Y378" s="1691"/>
      <c r="Z378" s="1691"/>
      <c r="AA378" s="1691"/>
      <c r="AB378" s="185"/>
      <c r="AC378" s="1690"/>
      <c r="AD378" s="1690"/>
      <c r="AE378" s="1690"/>
      <c r="AF378" s="1690"/>
      <c r="AG378" s="119"/>
      <c r="AH378" s="1702"/>
      <c r="AI378" s="1702"/>
      <c r="AJ378" s="1702"/>
      <c r="AK378" s="1702"/>
      <c r="AL378" s="1702"/>
      <c r="AM378" s="94"/>
      <c r="AN378" s="94"/>
      <c r="AO378" s="94"/>
      <c r="AP378" s="94"/>
      <c r="AQ378" s="94"/>
      <c r="AR378" s="94"/>
      <c r="AS378" s="94"/>
      <c r="AT378" s="94"/>
      <c r="AU378" s="94"/>
      <c r="AV378" s="94"/>
      <c r="AW378" s="94"/>
      <c r="AX378" s="94"/>
      <c r="AY378" s="94"/>
      <c r="AZ378" s="94"/>
      <c r="BA378" s="94"/>
      <c r="BB378" s="94"/>
      <c r="BC378" s="94"/>
      <c r="BD378" s="94"/>
      <c r="BE378" s="94"/>
      <c r="BF378" s="94"/>
      <c r="BG378" s="94"/>
      <c r="BH378" s="94"/>
      <c r="BI378" s="94"/>
      <c r="BJ378" s="94"/>
      <c r="BK378" s="94"/>
      <c r="BL378" s="94"/>
      <c r="BM378" s="94"/>
      <c r="BN378" s="94"/>
      <c r="BO378" s="94"/>
      <c r="BP378" s="94"/>
      <c r="BQ378" s="94"/>
      <c r="BR378" s="94"/>
      <c r="BS378" s="94"/>
      <c r="BT378" s="94"/>
      <c r="BU378" s="94"/>
      <c r="BV378" s="94"/>
      <c r="BW378" s="94"/>
      <c r="BX378" s="94"/>
      <c r="BY378" s="94"/>
      <c r="BZ378" s="94"/>
      <c r="CA378" s="94"/>
      <c r="CB378" s="94"/>
      <c r="CC378" s="94"/>
      <c r="CD378" s="94"/>
      <c r="CE378" s="94"/>
      <c r="CF378" s="94"/>
      <c r="CG378" s="94"/>
      <c r="CH378" s="94"/>
      <c r="CI378" s="94"/>
      <c r="CJ378" s="94"/>
      <c r="CK378" s="94"/>
      <c r="CL378" s="94"/>
      <c r="CM378" s="94"/>
      <c r="CN378" s="94"/>
      <c r="CO378" s="94"/>
      <c r="CP378" s="94"/>
      <c r="CQ378" s="94"/>
      <c r="CR378" s="94"/>
      <c r="CS378" s="94"/>
      <c r="CT378" s="94"/>
      <c r="CU378" s="94"/>
      <c r="CV378" s="94"/>
      <c r="CW378" s="94"/>
      <c r="CX378" s="94"/>
      <c r="CY378" s="94"/>
      <c r="CZ378" s="94"/>
      <c r="DA378" s="94"/>
      <c r="DB378" s="94"/>
      <c r="DC378" s="94"/>
      <c r="DD378" s="94"/>
      <c r="DE378" s="94"/>
      <c r="DF378" s="94"/>
      <c r="DG378" s="94"/>
      <c r="DH378" s="94"/>
      <c r="DI378" s="94"/>
      <c r="DJ378" s="94"/>
      <c r="DK378" s="94"/>
      <c r="DL378" s="94"/>
      <c r="DM378" s="94"/>
      <c r="DN378" s="94"/>
      <c r="DO378" s="94"/>
      <c r="DP378" s="94"/>
      <c r="DQ378" s="94"/>
      <c r="DR378" s="94"/>
      <c r="DS378" s="94"/>
      <c r="DT378" s="94"/>
      <c r="DU378" s="94"/>
      <c r="DV378" s="94"/>
      <c r="DW378" s="94"/>
      <c r="DX378" s="94"/>
      <c r="DY378" s="94"/>
      <c r="DZ378" s="94"/>
      <c r="EA378" s="94"/>
      <c r="EB378" s="94"/>
      <c r="EC378" s="94"/>
      <c r="ED378" s="94"/>
      <c r="EE378" s="94"/>
      <c r="EF378" s="94"/>
      <c r="EG378" s="94"/>
      <c r="EH378" s="94"/>
      <c r="EI378" s="94"/>
      <c r="EJ378" s="94"/>
      <c r="EK378" s="94"/>
      <c r="EL378" s="94"/>
      <c r="EM378" s="94"/>
      <c r="EN378" s="94"/>
      <c r="EO378" s="94"/>
      <c r="EP378" s="94"/>
      <c r="EQ378" s="94"/>
      <c r="ER378" s="94"/>
      <c r="ES378" s="94"/>
      <c r="ET378" s="94"/>
      <c r="EU378" s="94"/>
      <c r="EV378" s="94"/>
      <c r="EW378" s="94"/>
      <c r="EX378" s="94"/>
      <c r="EY378" s="94"/>
      <c r="EZ378" s="94"/>
      <c r="FA378" s="94"/>
      <c r="FB378" s="94"/>
      <c r="FC378" s="94"/>
      <c r="FD378" s="94"/>
      <c r="FE378" s="94"/>
      <c r="FF378" s="94"/>
      <c r="FG378" s="94"/>
      <c r="FH378" s="94"/>
      <c r="FI378" s="94"/>
      <c r="FJ378" s="94"/>
      <c r="FK378" s="94"/>
      <c r="FL378" s="94"/>
      <c r="FM378" s="94"/>
      <c r="FN378" s="94"/>
      <c r="FO378" s="94"/>
      <c r="FP378" s="94"/>
      <c r="FQ378" s="94"/>
      <c r="FR378" s="94"/>
      <c r="FS378" s="94"/>
      <c r="FT378" s="94"/>
      <c r="FU378" s="94"/>
      <c r="FV378" s="94"/>
      <c r="FW378" s="94"/>
      <c r="FX378" s="94"/>
      <c r="FY378" s="94"/>
      <c r="FZ378" s="94"/>
      <c r="GA378" s="94"/>
      <c r="GB378" s="94"/>
      <c r="GC378" s="94"/>
      <c r="GD378" s="94"/>
      <c r="GE378" s="94"/>
      <c r="GF378" s="94"/>
      <c r="GG378" s="94"/>
      <c r="GH378" s="94"/>
      <c r="GI378" s="94"/>
      <c r="GJ378" s="94"/>
      <c r="GK378" s="94"/>
      <c r="GL378" s="94"/>
      <c r="GM378" s="94"/>
      <c r="GN378" s="94"/>
      <c r="GO378" s="94"/>
      <c r="GP378" s="94"/>
      <c r="GQ378" s="94"/>
      <c r="GR378" s="94"/>
      <c r="GS378" s="94"/>
      <c r="GT378" s="94"/>
      <c r="GU378" s="94"/>
      <c r="GV378" s="94"/>
      <c r="GW378" s="94"/>
      <c r="GX378" s="94"/>
      <c r="GY378" s="94"/>
      <c r="GZ378" s="94"/>
      <c r="HA378" s="94"/>
      <c r="HB378" s="94"/>
      <c r="HC378" s="94"/>
      <c r="HD378" s="94"/>
      <c r="HE378" s="94"/>
      <c r="HF378" s="94"/>
      <c r="HG378" s="94"/>
      <c r="HH378" s="94"/>
      <c r="HI378" s="94"/>
      <c r="HJ378" s="94"/>
      <c r="HK378" s="94"/>
      <c r="HL378" s="94"/>
      <c r="HM378" s="94"/>
      <c r="HN378" s="94"/>
      <c r="HO378" s="94"/>
      <c r="HP378" s="94"/>
      <c r="HQ378" s="94"/>
      <c r="HR378" s="94"/>
      <c r="HS378" s="94"/>
      <c r="HT378" s="94"/>
      <c r="HU378" s="94"/>
      <c r="HV378" s="94"/>
      <c r="HW378" s="94"/>
      <c r="HX378" s="94"/>
      <c r="HY378" s="94"/>
      <c r="HZ378" s="94"/>
      <c r="IA378" s="94"/>
      <c r="IB378" s="94"/>
      <c r="IC378" s="94"/>
      <c r="ID378" s="94"/>
      <c r="IE378" s="94"/>
      <c r="IF378" s="94"/>
      <c r="IG378" s="94"/>
      <c r="IH378" s="94"/>
      <c r="II378" s="94"/>
      <c r="IJ378" s="94"/>
      <c r="IK378" s="94"/>
      <c r="IL378" s="94"/>
      <c r="IM378" s="94"/>
      <c r="IN378" s="94"/>
      <c r="IO378" s="94"/>
      <c r="IP378" s="94"/>
      <c r="IQ378" s="94"/>
      <c r="IR378" s="94"/>
      <c r="IS378" s="94"/>
      <c r="IT378" s="94"/>
      <c r="IU378" s="94"/>
      <c r="IV378" s="94"/>
      <c r="IW378" s="94"/>
      <c r="IX378" s="94"/>
    </row>
    <row r="379" spans="1:258" s="110" customFormat="1" ht="36" hidden="1" customHeight="1">
      <c r="A379" s="116" t="s">
        <v>53</v>
      </c>
      <c r="B379" s="96"/>
      <c r="C379" s="1638"/>
      <c r="D379" s="1639"/>
      <c r="E379" s="1639"/>
      <c r="F379" s="1640"/>
      <c r="G379" s="97"/>
      <c r="H379" s="1627"/>
      <c r="I379" s="1628"/>
      <c r="J379" s="1628"/>
      <c r="K379" s="1629"/>
      <c r="L379" s="117">
        <v>1000</v>
      </c>
      <c r="M379" s="1124"/>
      <c r="N379" s="1620" t="s">
        <v>146</v>
      </c>
      <c r="O379" s="1621"/>
      <c r="P379" s="1621"/>
      <c r="Q379" s="1621"/>
      <c r="R379" s="1621"/>
      <c r="S379" s="1621"/>
      <c r="T379" s="1622"/>
      <c r="U379" s="184"/>
      <c r="W379" s="116" t="s">
        <v>53</v>
      </c>
      <c r="X379" s="118">
        <v>1700</v>
      </c>
      <c r="Y379" s="1711" t="s">
        <v>138</v>
      </c>
      <c r="Z379" s="1691"/>
      <c r="AA379" s="1691"/>
      <c r="AB379" s="118">
        <v>1700</v>
      </c>
      <c r="AC379" s="1690" t="s">
        <v>30</v>
      </c>
      <c r="AD379" s="1690"/>
      <c r="AE379" s="1690"/>
      <c r="AF379" s="1690"/>
      <c r="AG379" s="119"/>
      <c r="AH379" s="1702"/>
      <c r="AI379" s="1702"/>
      <c r="AJ379" s="1702"/>
      <c r="AK379" s="1702"/>
      <c r="AL379" s="1702"/>
      <c r="AM379" s="94"/>
      <c r="AN379" s="94"/>
      <c r="AO379" s="94"/>
      <c r="AP379" s="94"/>
      <c r="AQ379" s="94"/>
      <c r="AR379" s="94"/>
      <c r="AS379" s="94"/>
      <c r="AT379" s="94"/>
      <c r="AU379" s="94"/>
      <c r="AV379" s="94"/>
      <c r="AW379" s="94"/>
      <c r="AX379" s="94"/>
      <c r="AY379" s="94"/>
      <c r="AZ379" s="94"/>
      <c r="BA379" s="94"/>
      <c r="BB379" s="94"/>
      <c r="BC379" s="94"/>
      <c r="BD379" s="94"/>
      <c r="BE379" s="94"/>
      <c r="BF379" s="94"/>
      <c r="BG379" s="94"/>
      <c r="BH379" s="94"/>
      <c r="BI379" s="94"/>
      <c r="BJ379" s="94"/>
      <c r="BK379" s="94"/>
      <c r="BL379" s="94"/>
      <c r="BM379" s="94"/>
      <c r="BN379" s="94"/>
      <c r="BO379" s="94"/>
      <c r="BP379" s="94"/>
      <c r="BQ379" s="94"/>
      <c r="BR379" s="94"/>
      <c r="BS379" s="94"/>
      <c r="BT379" s="94"/>
      <c r="BU379" s="94"/>
      <c r="BV379" s="94"/>
      <c r="BW379" s="94"/>
      <c r="BX379" s="94"/>
      <c r="BY379" s="94"/>
      <c r="BZ379" s="94"/>
      <c r="CA379" s="94"/>
      <c r="CB379" s="94"/>
      <c r="CC379" s="94"/>
      <c r="CD379" s="94"/>
      <c r="CE379" s="94"/>
      <c r="CF379" s="94"/>
      <c r="CG379" s="94"/>
      <c r="CH379" s="94"/>
      <c r="CI379" s="94"/>
      <c r="CJ379" s="94"/>
      <c r="CK379" s="94"/>
      <c r="CL379" s="94"/>
      <c r="CM379" s="94"/>
      <c r="CN379" s="94"/>
      <c r="CO379" s="94"/>
      <c r="CP379" s="94"/>
      <c r="CQ379" s="94"/>
      <c r="CR379" s="94"/>
      <c r="CS379" s="94"/>
      <c r="CT379" s="94"/>
      <c r="CU379" s="94"/>
      <c r="CV379" s="94"/>
      <c r="CW379" s="94"/>
      <c r="CX379" s="94"/>
      <c r="CY379" s="94"/>
      <c r="CZ379" s="94"/>
      <c r="DA379" s="94"/>
      <c r="DB379" s="94"/>
      <c r="DC379" s="94"/>
      <c r="DD379" s="94"/>
      <c r="DE379" s="94"/>
      <c r="DF379" s="94"/>
      <c r="DG379" s="94"/>
      <c r="DH379" s="94"/>
      <c r="DI379" s="94"/>
      <c r="DJ379" s="94"/>
      <c r="DK379" s="94"/>
      <c r="DL379" s="94"/>
      <c r="DM379" s="94"/>
      <c r="DN379" s="94"/>
      <c r="DO379" s="94"/>
      <c r="DP379" s="94"/>
      <c r="DQ379" s="94"/>
      <c r="DR379" s="94"/>
      <c r="DS379" s="94"/>
      <c r="DT379" s="94"/>
      <c r="DU379" s="94"/>
      <c r="DV379" s="94"/>
      <c r="DW379" s="94"/>
      <c r="DX379" s="94"/>
      <c r="DY379" s="94"/>
      <c r="DZ379" s="94"/>
      <c r="EA379" s="94"/>
      <c r="EB379" s="94"/>
      <c r="EC379" s="94"/>
      <c r="ED379" s="94"/>
      <c r="EE379" s="94"/>
      <c r="EF379" s="94"/>
      <c r="EG379" s="94"/>
      <c r="EH379" s="94"/>
      <c r="EI379" s="94"/>
      <c r="EJ379" s="94"/>
      <c r="EK379" s="94"/>
      <c r="EL379" s="94"/>
      <c r="EM379" s="94"/>
      <c r="EN379" s="94"/>
      <c r="EO379" s="94"/>
      <c r="EP379" s="94"/>
      <c r="EQ379" s="94"/>
      <c r="ER379" s="94"/>
      <c r="ES379" s="94"/>
      <c r="ET379" s="94"/>
      <c r="EU379" s="94"/>
      <c r="EV379" s="94"/>
      <c r="EW379" s="94"/>
      <c r="EX379" s="94"/>
      <c r="EY379" s="94"/>
      <c r="EZ379" s="94"/>
      <c r="FA379" s="94"/>
      <c r="FB379" s="94"/>
      <c r="FC379" s="94"/>
      <c r="FD379" s="94"/>
      <c r="FE379" s="94"/>
      <c r="FF379" s="94"/>
      <c r="FG379" s="94"/>
      <c r="FH379" s="94"/>
      <c r="FI379" s="94"/>
      <c r="FJ379" s="94"/>
      <c r="FK379" s="94"/>
      <c r="FL379" s="94"/>
      <c r="FM379" s="94"/>
      <c r="FN379" s="94"/>
      <c r="FO379" s="94"/>
      <c r="FP379" s="94"/>
      <c r="FQ379" s="94"/>
      <c r="FR379" s="94"/>
      <c r="FS379" s="94"/>
      <c r="FT379" s="94"/>
      <c r="FU379" s="94"/>
      <c r="FV379" s="94"/>
      <c r="FW379" s="94"/>
      <c r="FX379" s="94"/>
      <c r="FY379" s="94"/>
      <c r="FZ379" s="94"/>
      <c r="GA379" s="94"/>
      <c r="GB379" s="94"/>
      <c r="GC379" s="94"/>
      <c r="GD379" s="94"/>
      <c r="GE379" s="94"/>
      <c r="GF379" s="94"/>
      <c r="GG379" s="94"/>
      <c r="GH379" s="94"/>
      <c r="GI379" s="94"/>
      <c r="GJ379" s="94"/>
      <c r="GK379" s="94"/>
      <c r="GL379" s="94"/>
      <c r="GM379" s="94"/>
      <c r="GN379" s="94"/>
      <c r="GO379" s="94"/>
      <c r="GP379" s="94"/>
      <c r="GQ379" s="94"/>
      <c r="GR379" s="94"/>
      <c r="GS379" s="94"/>
      <c r="GT379" s="94"/>
      <c r="GU379" s="94"/>
      <c r="GV379" s="94"/>
      <c r="GW379" s="94"/>
      <c r="GX379" s="94"/>
      <c r="GY379" s="94"/>
      <c r="GZ379" s="94"/>
      <c r="HA379" s="94"/>
      <c r="HB379" s="94"/>
      <c r="HC379" s="94"/>
      <c r="HD379" s="94"/>
      <c r="HE379" s="94"/>
      <c r="HF379" s="94"/>
      <c r="HG379" s="94"/>
      <c r="HH379" s="94"/>
      <c r="HI379" s="94"/>
      <c r="HJ379" s="94"/>
      <c r="HK379" s="94"/>
      <c r="HL379" s="94"/>
      <c r="HM379" s="94"/>
      <c r="HN379" s="94"/>
      <c r="HO379" s="94"/>
      <c r="HP379" s="94"/>
      <c r="HQ379" s="94"/>
      <c r="HR379" s="94"/>
      <c r="HS379" s="94"/>
      <c r="HT379" s="94"/>
      <c r="HU379" s="94"/>
      <c r="HV379" s="94"/>
      <c r="HW379" s="94"/>
      <c r="HX379" s="94"/>
      <c r="HY379" s="94"/>
      <c r="HZ379" s="94"/>
      <c r="IA379" s="94"/>
      <c r="IB379" s="94"/>
      <c r="IC379" s="94"/>
      <c r="ID379" s="94"/>
      <c r="IE379" s="94"/>
      <c r="IF379" s="94"/>
      <c r="IG379" s="94"/>
      <c r="IH379" s="94"/>
      <c r="II379" s="94"/>
      <c r="IJ379" s="94"/>
      <c r="IK379" s="94"/>
      <c r="IL379" s="94"/>
      <c r="IM379" s="94"/>
      <c r="IN379" s="94"/>
      <c r="IO379" s="94"/>
      <c r="IP379" s="94"/>
      <c r="IQ379" s="94"/>
      <c r="IR379" s="94"/>
      <c r="IS379" s="94"/>
      <c r="IT379" s="94"/>
      <c r="IU379" s="94"/>
      <c r="IV379" s="94"/>
      <c r="IW379" s="94"/>
      <c r="IX379" s="94"/>
    </row>
    <row r="380" spans="1:258" s="110" customFormat="1" ht="36" hidden="1" customHeight="1">
      <c r="A380" s="116" t="s">
        <v>132</v>
      </c>
      <c r="B380" s="96"/>
      <c r="C380" s="1630"/>
      <c r="D380" s="1631"/>
      <c r="E380" s="1631"/>
      <c r="F380" s="1632"/>
      <c r="G380" s="1112"/>
      <c r="H380" s="1627"/>
      <c r="I380" s="1628"/>
      <c r="J380" s="1628"/>
      <c r="K380" s="1629"/>
      <c r="L380" s="117"/>
      <c r="M380" s="1124"/>
      <c r="N380" s="1620"/>
      <c r="O380" s="1621"/>
      <c r="P380" s="1621"/>
      <c r="Q380" s="1621"/>
      <c r="R380" s="1621"/>
      <c r="S380" s="1621"/>
      <c r="T380" s="1622"/>
      <c r="U380" s="184"/>
      <c r="W380" s="116" t="s">
        <v>132</v>
      </c>
      <c r="X380" s="118"/>
      <c r="Y380" s="1691"/>
      <c r="Z380" s="1691"/>
      <c r="AA380" s="1691"/>
      <c r="AB380" s="185"/>
      <c r="AC380" s="1690"/>
      <c r="AD380" s="1690"/>
      <c r="AE380" s="1690"/>
      <c r="AF380" s="1690"/>
      <c r="AG380" s="119"/>
      <c r="AH380" s="1702"/>
      <c r="AI380" s="1702"/>
      <c r="AJ380" s="1702"/>
      <c r="AK380" s="1702"/>
      <c r="AL380" s="1702"/>
      <c r="AM380" s="94"/>
      <c r="AN380" s="94"/>
      <c r="AO380" s="94"/>
      <c r="AP380" s="94"/>
      <c r="AQ380" s="94"/>
      <c r="AR380" s="94"/>
      <c r="AS380" s="94"/>
      <c r="AT380" s="94"/>
      <c r="AU380" s="94"/>
      <c r="AV380" s="94"/>
      <c r="AW380" s="94"/>
      <c r="AX380" s="94"/>
      <c r="AY380" s="94"/>
      <c r="AZ380" s="94"/>
      <c r="BA380" s="94"/>
      <c r="BB380" s="94"/>
      <c r="BC380" s="94"/>
      <c r="BD380" s="94"/>
      <c r="BE380" s="94"/>
      <c r="BF380" s="94"/>
      <c r="BG380" s="94"/>
      <c r="BH380" s="94"/>
      <c r="BI380" s="94"/>
      <c r="BJ380" s="94"/>
      <c r="BK380" s="94"/>
      <c r="BL380" s="94"/>
      <c r="BM380" s="94"/>
      <c r="BN380" s="94"/>
      <c r="BO380" s="94"/>
      <c r="BP380" s="94"/>
      <c r="BQ380" s="94"/>
      <c r="BR380" s="94"/>
      <c r="BS380" s="94"/>
      <c r="BT380" s="94"/>
      <c r="BU380" s="94"/>
      <c r="BV380" s="94"/>
      <c r="BW380" s="94"/>
      <c r="BX380" s="94"/>
      <c r="BY380" s="94"/>
      <c r="BZ380" s="94"/>
      <c r="CA380" s="94"/>
      <c r="CB380" s="94"/>
      <c r="CC380" s="94"/>
      <c r="CD380" s="94"/>
      <c r="CE380" s="94"/>
      <c r="CF380" s="94"/>
      <c r="CG380" s="94"/>
      <c r="CH380" s="94"/>
      <c r="CI380" s="94"/>
      <c r="CJ380" s="94"/>
      <c r="CK380" s="94"/>
      <c r="CL380" s="94"/>
      <c r="CM380" s="94"/>
      <c r="CN380" s="94"/>
      <c r="CO380" s="94"/>
      <c r="CP380" s="94"/>
      <c r="CQ380" s="94"/>
      <c r="CR380" s="94"/>
      <c r="CS380" s="94"/>
      <c r="CT380" s="94"/>
      <c r="CU380" s="94"/>
      <c r="CV380" s="94"/>
      <c r="CW380" s="94"/>
      <c r="CX380" s="94"/>
      <c r="CY380" s="94"/>
      <c r="CZ380" s="94"/>
      <c r="DA380" s="94"/>
      <c r="DB380" s="94"/>
      <c r="DC380" s="94"/>
      <c r="DD380" s="94"/>
      <c r="DE380" s="94"/>
      <c r="DF380" s="94"/>
      <c r="DG380" s="94"/>
      <c r="DH380" s="94"/>
      <c r="DI380" s="94"/>
      <c r="DJ380" s="94"/>
      <c r="DK380" s="94"/>
      <c r="DL380" s="94"/>
      <c r="DM380" s="94"/>
      <c r="DN380" s="94"/>
      <c r="DO380" s="94"/>
      <c r="DP380" s="94"/>
      <c r="DQ380" s="94"/>
      <c r="DR380" s="94"/>
      <c r="DS380" s="94"/>
      <c r="DT380" s="94"/>
      <c r="DU380" s="94"/>
      <c r="DV380" s="94"/>
      <c r="DW380" s="94"/>
      <c r="DX380" s="94"/>
      <c r="DY380" s="94"/>
      <c r="DZ380" s="94"/>
      <c r="EA380" s="94"/>
      <c r="EB380" s="94"/>
      <c r="EC380" s="94"/>
      <c r="ED380" s="94"/>
      <c r="EE380" s="94"/>
      <c r="EF380" s="94"/>
      <c r="EG380" s="94"/>
      <c r="EH380" s="94"/>
      <c r="EI380" s="94"/>
      <c r="EJ380" s="94"/>
      <c r="EK380" s="94"/>
      <c r="EL380" s="94"/>
      <c r="EM380" s="94"/>
      <c r="EN380" s="94"/>
      <c r="EO380" s="94"/>
      <c r="EP380" s="94"/>
      <c r="EQ380" s="94"/>
      <c r="ER380" s="94"/>
      <c r="ES380" s="94"/>
      <c r="ET380" s="94"/>
      <c r="EU380" s="94"/>
      <c r="EV380" s="94"/>
      <c r="EW380" s="94"/>
      <c r="EX380" s="94"/>
      <c r="EY380" s="94"/>
      <c r="EZ380" s="94"/>
      <c r="FA380" s="94"/>
      <c r="FB380" s="94"/>
      <c r="FC380" s="94"/>
      <c r="FD380" s="94"/>
      <c r="FE380" s="94"/>
      <c r="FF380" s="94"/>
      <c r="FG380" s="94"/>
      <c r="FH380" s="94"/>
      <c r="FI380" s="94"/>
      <c r="FJ380" s="94"/>
      <c r="FK380" s="94"/>
      <c r="FL380" s="94"/>
      <c r="FM380" s="94"/>
      <c r="FN380" s="94"/>
      <c r="FO380" s="94"/>
      <c r="FP380" s="94"/>
      <c r="FQ380" s="94"/>
      <c r="FR380" s="94"/>
      <c r="FS380" s="94"/>
      <c r="FT380" s="94"/>
      <c r="FU380" s="94"/>
      <c r="FV380" s="94"/>
      <c r="FW380" s="94"/>
      <c r="FX380" s="94"/>
      <c r="FY380" s="94"/>
      <c r="FZ380" s="94"/>
      <c r="GA380" s="94"/>
      <c r="GB380" s="94"/>
      <c r="GC380" s="94"/>
      <c r="GD380" s="94"/>
      <c r="GE380" s="94"/>
      <c r="GF380" s="94"/>
      <c r="GG380" s="94"/>
      <c r="GH380" s="94"/>
      <c r="GI380" s="94"/>
      <c r="GJ380" s="94"/>
      <c r="GK380" s="94"/>
      <c r="GL380" s="94"/>
      <c r="GM380" s="94"/>
      <c r="GN380" s="94"/>
      <c r="GO380" s="94"/>
      <c r="GP380" s="94"/>
      <c r="GQ380" s="94"/>
      <c r="GR380" s="94"/>
      <c r="GS380" s="94"/>
      <c r="GT380" s="94"/>
      <c r="GU380" s="94"/>
      <c r="GV380" s="94"/>
      <c r="GW380" s="94"/>
      <c r="GX380" s="94"/>
      <c r="GY380" s="94"/>
      <c r="GZ380" s="94"/>
      <c r="HA380" s="94"/>
      <c r="HB380" s="94"/>
      <c r="HC380" s="94"/>
      <c r="HD380" s="94"/>
      <c r="HE380" s="94"/>
      <c r="HF380" s="94"/>
      <c r="HG380" s="94"/>
      <c r="HH380" s="94"/>
      <c r="HI380" s="94"/>
      <c r="HJ380" s="94"/>
      <c r="HK380" s="94"/>
      <c r="HL380" s="94"/>
      <c r="HM380" s="94"/>
      <c r="HN380" s="94"/>
      <c r="HO380" s="94"/>
      <c r="HP380" s="94"/>
      <c r="HQ380" s="94"/>
      <c r="HR380" s="94"/>
      <c r="HS380" s="94"/>
      <c r="HT380" s="94"/>
      <c r="HU380" s="94"/>
      <c r="HV380" s="94"/>
      <c r="HW380" s="94"/>
      <c r="HX380" s="94"/>
      <c r="HY380" s="94"/>
      <c r="HZ380" s="94"/>
      <c r="IA380" s="94"/>
      <c r="IB380" s="94"/>
      <c r="IC380" s="94"/>
      <c r="ID380" s="94"/>
      <c r="IE380" s="94"/>
      <c r="IF380" s="94"/>
      <c r="IG380" s="94"/>
      <c r="IH380" s="94"/>
      <c r="II380" s="94"/>
      <c r="IJ380" s="94"/>
      <c r="IK380" s="94"/>
      <c r="IL380" s="94"/>
      <c r="IM380" s="94"/>
      <c r="IN380" s="94"/>
      <c r="IO380" s="94"/>
      <c r="IP380" s="94"/>
      <c r="IQ380" s="94"/>
      <c r="IR380" s="94"/>
      <c r="IS380" s="94"/>
      <c r="IT380" s="94"/>
      <c r="IU380" s="94"/>
      <c r="IV380" s="94"/>
      <c r="IW380" s="94"/>
      <c r="IX380" s="94"/>
    </row>
    <row r="381" spans="1:258" s="110" customFormat="1" ht="36" hidden="1" customHeight="1">
      <c r="A381" s="116" t="s">
        <v>133</v>
      </c>
      <c r="B381" s="96"/>
      <c r="C381" s="1630"/>
      <c r="D381" s="1631"/>
      <c r="E381" s="1631"/>
      <c r="F381" s="1632"/>
      <c r="G381" s="97"/>
      <c r="H381" s="1627"/>
      <c r="I381" s="1628"/>
      <c r="J381" s="1628"/>
      <c r="K381" s="1629"/>
      <c r="L381" s="117"/>
      <c r="M381" s="1124"/>
      <c r="N381" s="1620" t="s">
        <v>147</v>
      </c>
      <c r="O381" s="1621"/>
      <c r="P381" s="1621"/>
      <c r="Q381" s="1621"/>
      <c r="R381" s="1621"/>
      <c r="S381" s="1621"/>
      <c r="T381" s="1622"/>
      <c r="U381" s="184"/>
      <c r="W381" s="116" t="s">
        <v>133</v>
      </c>
      <c r="X381" s="118">
        <v>100</v>
      </c>
      <c r="Y381" s="1691" t="s">
        <v>21</v>
      </c>
      <c r="Z381" s="1691"/>
      <c r="AA381" s="1691"/>
      <c r="AB381" s="185"/>
      <c r="AC381" s="1690"/>
      <c r="AD381" s="1690"/>
      <c r="AE381" s="1690"/>
      <c r="AF381" s="1690"/>
      <c r="AG381" s="119">
        <v>240</v>
      </c>
      <c r="AH381" s="1702" t="s">
        <v>139</v>
      </c>
      <c r="AI381" s="1702"/>
      <c r="AJ381" s="1702"/>
      <c r="AK381" s="1702"/>
      <c r="AL381" s="1702"/>
      <c r="AM381" s="94"/>
      <c r="AN381" s="94"/>
      <c r="AO381" s="94"/>
      <c r="AP381" s="94"/>
      <c r="AQ381" s="94"/>
      <c r="AR381" s="94"/>
      <c r="AS381" s="94"/>
      <c r="AT381" s="94"/>
      <c r="AU381" s="94"/>
      <c r="AV381" s="94"/>
      <c r="AW381" s="94"/>
      <c r="AX381" s="94"/>
      <c r="AY381" s="94"/>
      <c r="AZ381" s="94"/>
      <c r="BA381" s="94"/>
      <c r="BB381" s="94"/>
      <c r="BC381" s="94"/>
      <c r="BD381" s="94"/>
      <c r="BE381" s="94"/>
      <c r="BF381" s="94"/>
      <c r="BG381" s="94"/>
      <c r="BH381" s="94"/>
      <c r="BI381" s="94"/>
      <c r="BJ381" s="94"/>
      <c r="BK381" s="94"/>
      <c r="BL381" s="94"/>
      <c r="BM381" s="94"/>
      <c r="BN381" s="94"/>
      <c r="BO381" s="94"/>
      <c r="BP381" s="94"/>
      <c r="BQ381" s="94"/>
      <c r="BR381" s="94"/>
      <c r="BS381" s="94"/>
      <c r="BT381" s="94"/>
      <c r="BU381" s="94"/>
      <c r="BV381" s="94"/>
      <c r="BW381" s="94"/>
      <c r="BX381" s="94"/>
      <c r="BY381" s="94"/>
      <c r="BZ381" s="94"/>
      <c r="CA381" s="94"/>
      <c r="CB381" s="94"/>
      <c r="CC381" s="94"/>
      <c r="CD381" s="94"/>
      <c r="CE381" s="94"/>
      <c r="CF381" s="94"/>
      <c r="CG381" s="94"/>
      <c r="CH381" s="94"/>
      <c r="CI381" s="94"/>
      <c r="CJ381" s="94"/>
      <c r="CK381" s="94"/>
      <c r="CL381" s="94"/>
      <c r="CM381" s="94"/>
      <c r="CN381" s="94"/>
      <c r="CO381" s="94"/>
      <c r="CP381" s="94"/>
      <c r="CQ381" s="94"/>
      <c r="CR381" s="94"/>
      <c r="CS381" s="94"/>
      <c r="CT381" s="94"/>
      <c r="CU381" s="94"/>
      <c r="CV381" s="94"/>
      <c r="CW381" s="94"/>
      <c r="CX381" s="94"/>
      <c r="CY381" s="94"/>
      <c r="CZ381" s="94"/>
      <c r="DA381" s="94"/>
      <c r="DB381" s="94"/>
      <c r="DC381" s="94"/>
      <c r="DD381" s="94"/>
      <c r="DE381" s="94"/>
      <c r="DF381" s="94"/>
      <c r="DG381" s="94"/>
      <c r="DH381" s="94"/>
      <c r="DI381" s="94"/>
      <c r="DJ381" s="94"/>
      <c r="DK381" s="94"/>
      <c r="DL381" s="94"/>
      <c r="DM381" s="94"/>
      <c r="DN381" s="94"/>
      <c r="DO381" s="94"/>
      <c r="DP381" s="94"/>
      <c r="DQ381" s="94"/>
      <c r="DR381" s="94"/>
      <c r="DS381" s="94"/>
      <c r="DT381" s="94"/>
      <c r="DU381" s="94"/>
      <c r="DV381" s="94"/>
      <c r="DW381" s="94"/>
      <c r="DX381" s="94"/>
      <c r="DY381" s="94"/>
      <c r="DZ381" s="94"/>
      <c r="EA381" s="94"/>
      <c r="EB381" s="94"/>
      <c r="EC381" s="94"/>
      <c r="ED381" s="94"/>
      <c r="EE381" s="94"/>
      <c r="EF381" s="94"/>
      <c r="EG381" s="94"/>
      <c r="EH381" s="94"/>
      <c r="EI381" s="94"/>
      <c r="EJ381" s="94"/>
      <c r="EK381" s="94"/>
      <c r="EL381" s="94"/>
      <c r="EM381" s="94"/>
      <c r="EN381" s="94"/>
      <c r="EO381" s="94"/>
      <c r="EP381" s="94"/>
      <c r="EQ381" s="94"/>
      <c r="ER381" s="94"/>
      <c r="ES381" s="94"/>
      <c r="ET381" s="94"/>
      <c r="EU381" s="94"/>
      <c r="EV381" s="94"/>
      <c r="EW381" s="94"/>
      <c r="EX381" s="94"/>
      <c r="EY381" s="94"/>
      <c r="EZ381" s="94"/>
      <c r="FA381" s="94"/>
      <c r="FB381" s="94"/>
      <c r="FC381" s="94"/>
      <c r="FD381" s="94"/>
      <c r="FE381" s="94"/>
      <c r="FF381" s="94"/>
      <c r="FG381" s="94"/>
      <c r="FH381" s="94"/>
      <c r="FI381" s="94"/>
      <c r="FJ381" s="94"/>
      <c r="FK381" s="94"/>
      <c r="FL381" s="94"/>
      <c r="FM381" s="94"/>
      <c r="FN381" s="94"/>
      <c r="FO381" s="94"/>
      <c r="FP381" s="94"/>
      <c r="FQ381" s="94"/>
      <c r="FR381" s="94"/>
      <c r="FS381" s="94"/>
      <c r="FT381" s="94"/>
      <c r="FU381" s="94"/>
      <c r="FV381" s="94"/>
      <c r="FW381" s="94"/>
      <c r="FX381" s="94"/>
      <c r="FY381" s="94"/>
      <c r="FZ381" s="94"/>
      <c r="GA381" s="94"/>
      <c r="GB381" s="94"/>
      <c r="GC381" s="94"/>
      <c r="GD381" s="94"/>
      <c r="GE381" s="94"/>
      <c r="GF381" s="94"/>
      <c r="GG381" s="94"/>
      <c r="GH381" s="94"/>
      <c r="GI381" s="94"/>
      <c r="GJ381" s="94"/>
      <c r="GK381" s="94"/>
      <c r="GL381" s="94"/>
      <c r="GM381" s="94"/>
      <c r="GN381" s="94"/>
      <c r="GO381" s="94"/>
      <c r="GP381" s="94"/>
      <c r="GQ381" s="94"/>
      <c r="GR381" s="94"/>
      <c r="GS381" s="94"/>
      <c r="GT381" s="94"/>
      <c r="GU381" s="94"/>
      <c r="GV381" s="94"/>
      <c r="GW381" s="94"/>
      <c r="GX381" s="94"/>
      <c r="GY381" s="94"/>
      <c r="GZ381" s="94"/>
      <c r="HA381" s="94"/>
      <c r="HB381" s="94"/>
      <c r="HC381" s="94"/>
      <c r="HD381" s="94"/>
      <c r="HE381" s="94"/>
      <c r="HF381" s="94"/>
      <c r="HG381" s="94"/>
      <c r="HH381" s="94"/>
      <c r="HI381" s="94"/>
      <c r="HJ381" s="94"/>
      <c r="HK381" s="94"/>
      <c r="HL381" s="94"/>
      <c r="HM381" s="94"/>
      <c r="HN381" s="94"/>
      <c r="HO381" s="94"/>
      <c r="HP381" s="94"/>
      <c r="HQ381" s="94"/>
      <c r="HR381" s="94"/>
      <c r="HS381" s="94"/>
      <c r="HT381" s="94"/>
      <c r="HU381" s="94"/>
      <c r="HV381" s="94"/>
      <c r="HW381" s="94"/>
      <c r="HX381" s="94"/>
      <c r="HY381" s="94"/>
      <c r="HZ381" s="94"/>
      <c r="IA381" s="94"/>
      <c r="IB381" s="94"/>
      <c r="IC381" s="94"/>
      <c r="ID381" s="94"/>
      <c r="IE381" s="94"/>
      <c r="IF381" s="94"/>
      <c r="IG381" s="94"/>
      <c r="IH381" s="94"/>
      <c r="II381" s="94"/>
      <c r="IJ381" s="94"/>
      <c r="IK381" s="94"/>
      <c r="IL381" s="94"/>
      <c r="IM381" s="94"/>
      <c r="IN381" s="94"/>
      <c r="IO381" s="94"/>
      <c r="IP381" s="94"/>
      <c r="IQ381" s="94"/>
      <c r="IR381" s="94"/>
      <c r="IS381" s="94"/>
      <c r="IT381" s="94"/>
      <c r="IU381" s="94"/>
      <c r="IV381" s="94"/>
      <c r="IW381" s="94"/>
      <c r="IX381" s="94"/>
    </row>
    <row r="382" spans="1:258" s="110" customFormat="1" ht="36" hidden="1" customHeight="1">
      <c r="A382" s="116" t="s">
        <v>62</v>
      </c>
      <c r="B382" s="96"/>
      <c r="C382" s="1630"/>
      <c r="D382" s="1631"/>
      <c r="E382" s="1631"/>
      <c r="F382" s="1632"/>
      <c r="G382" s="1112"/>
      <c r="H382" s="1627"/>
      <c r="I382" s="1628"/>
      <c r="J382" s="1628"/>
      <c r="K382" s="1629"/>
      <c r="L382" s="117"/>
      <c r="M382" s="1124"/>
      <c r="N382" s="1620"/>
      <c r="O382" s="1621"/>
      <c r="P382" s="1621"/>
      <c r="Q382" s="1621"/>
      <c r="R382" s="1621"/>
      <c r="S382" s="1621"/>
      <c r="T382" s="1622"/>
      <c r="U382" s="184"/>
      <c r="W382" s="116" t="s">
        <v>62</v>
      </c>
      <c r="X382" s="118"/>
      <c r="Y382" s="1691"/>
      <c r="Z382" s="1691"/>
      <c r="AA382" s="1691"/>
      <c r="AB382" s="185"/>
      <c r="AC382" s="1690"/>
      <c r="AD382" s="1690"/>
      <c r="AE382" s="1690"/>
      <c r="AF382" s="1690"/>
      <c r="AG382" s="119"/>
      <c r="AH382" s="1702"/>
      <c r="AI382" s="1702"/>
      <c r="AJ382" s="1702"/>
      <c r="AK382" s="1702"/>
      <c r="AL382" s="1702"/>
      <c r="AM382" s="94"/>
      <c r="AN382" s="94"/>
      <c r="AO382" s="94"/>
      <c r="AP382" s="94"/>
      <c r="AQ382" s="94"/>
      <c r="AR382" s="94"/>
      <c r="AS382" s="94"/>
      <c r="AT382" s="94"/>
      <c r="AU382" s="94"/>
      <c r="AV382" s="94"/>
      <c r="AW382" s="94"/>
      <c r="AX382" s="94"/>
      <c r="AY382" s="94"/>
      <c r="AZ382" s="94"/>
      <c r="BA382" s="94"/>
      <c r="BB382" s="94"/>
      <c r="BC382" s="94"/>
      <c r="BD382" s="94"/>
      <c r="BE382" s="94"/>
      <c r="BF382" s="94"/>
      <c r="BG382" s="94"/>
      <c r="BH382" s="94"/>
      <c r="BI382" s="94"/>
      <c r="BJ382" s="94"/>
      <c r="BK382" s="94"/>
      <c r="BL382" s="94"/>
      <c r="BM382" s="94"/>
      <c r="BN382" s="94"/>
      <c r="BO382" s="94"/>
      <c r="BP382" s="94"/>
      <c r="BQ382" s="94"/>
      <c r="BR382" s="94"/>
      <c r="BS382" s="94"/>
      <c r="BT382" s="94"/>
      <c r="BU382" s="94"/>
      <c r="BV382" s="94"/>
      <c r="BW382" s="94"/>
      <c r="BX382" s="94"/>
      <c r="BY382" s="94"/>
      <c r="BZ382" s="94"/>
      <c r="CA382" s="94"/>
      <c r="CB382" s="94"/>
      <c r="CC382" s="94"/>
      <c r="CD382" s="94"/>
      <c r="CE382" s="94"/>
      <c r="CF382" s="94"/>
      <c r="CG382" s="94"/>
      <c r="CH382" s="94"/>
      <c r="CI382" s="94"/>
      <c r="CJ382" s="94"/>
      <c r="CK382" s="94"/>
      <c r="CL382" s="94"/>
      <c r="CM382" s="94"/>
      <c r="CN382" s="94"/>
      <c r="CO382" s="94"/>
      <c r="CP382" s="94"/>
      <c r="CQ382" s="94"/>
      <c r="CR382" s="94"/>
      <c r="CS382" s="94"/>
      <c r="CT382" s="94"/>
      <c r="CU382" s="94"/>
      <c r="CV382" s="94"/>
      <c r="CW382" s="94"/>
      <c r="CX382" s="94"/>
      <c r="CY382" s="94"/>
      <c r="CZ382" s="94"/>
      <c r="DA382" s="94"/>
      <c r="DB382" s="94"/>
      <c r="DC382" s="94"/>
      <c r="DD382" s="94"/>
      <c r="DE382" s="94"/>
      <c r="DF382" s="94"/>
      <c r="DG382" s="94"/>
      <c r="DH382" s="94"/>
      <c r="DI382" s="94"/>
      <c r="DJ382" s="94"/>
      <c r="DK382" s="94"/>
      <c r="DL382" s="94"/>
      <c r="DM382" s="94"/>
      <c r="DN382" s="94"/>
      <c r="DO382" s="94"/>
      <c r="DP382" s="94"/>
      <c r="DQ382" s="94"/>
      <c r="DR382" s="94"/>
      <c r="DS382" s="94"/>
      <c r="DT382" s="94"/>
      <c r="DU382" s="94"/>
      <c r="DV382" s="94"/>
      <c r="DW382" s="94"/>
      <c r="DX382" s="94"/>
      <c r="DY382" s="94"/>
      <c r="DZ382" s="94"/>
      <c r="EA382" s="94"/>
      <c r="EB382" s="94"/>
      <c r="EC382" s="94"/>
      <c r="ED382" s="94"/>
      <c r="EE382" s="94"/>
      <c r="EF382" s="94"/>
      <c r="EG382" s="94"/>
      <c r="EH382" s="94"/>
      <c r="EI382" s="94"/>
      <c r="EJ382" s="94"/>
      <c r="EK382" s="94"/>
      <c r="EL382" s="94"/>
      <c r="EM382" s="94"/>
      <c r="EN382" s="94"/>
      <c r="EO382" s="94"/>
      <c r="EP382" s="94"/>
      <c r="EQ382" s="94"/>
      <c r="ER382" s="94"/>
      <c r="ES382" s="94"/>
      <c r="ET382" s="94"/>
      <c r="EU382" s="94"/>
      <c r="EV382" s="94"/>
      <c r="EW382" s="94"/>
      <c r="EX382" s="94"/>
      <c r="EY382" s="94"/>
      <c r="EZ382" s="94"/>
      <c r="FA382" s="94"/>
      <c r="FB382" s="94"/>
      <c r="FC382" s="94"/>
      <c r="FD382" s="94"/>
      <c r="FE382" s="94"/>
      <c r="FF382" s="94"/>
      <c r="FG382" s="94"/>
      <c r="FH382" s="94"/>
      <c r="FI382" s="94"/>
      <c r="FJ382" s="94"/>
      <c r="FK382" s="94"/>
      <c r="FL382" s="94"/>
      <c r="FM382" s="94"/>
      <c r="FN382" s="94"/>
      <c r="FO382" s="94"/>
      <c r="FP382" s="94"/>
      <c r="FQ382" s="94"/>
      <c r="FR382" s="94"/>
      <c r="FS382" s="94"/>
      <c r="FT382" s="94"/>
      <c r="FU382" s="94"/>
      <c r="FV382" s="94"/>
      <c r="FW382" s="94"/>
      <c r="FX382" s="94"/>
      <c r="FY382" s="94"/>
      <c r="FZ382" s="94"/>
      <c r="GA382" s="94"/>
      <c r="GB382" s="94"/>
      <c r="GC382" s="94"/>
      <c r="GD382" s="94"/>
      <c r="GE382" s="94"/>
      <c r="GF382" s="94"/>
      <c r="GG382" s="94"/>
      <c r="GH382" s="94"/>
      <c r="GI382" s="94"/>
      <c r="GJ382" s="94"/>
      <c r="GK382" s="94"/>
      <c r="GL382" s="94"/>
      <c r="GM382" s="94"/>
      <c r="GN382" s="94"/>
      <c r="GO382" s="94"/>
      <c r="GP382" s="94"/>
      <c r="GQ382" s="94"/>
      <c r="GR382" s="94"/>
      <c r="GS382" s="94"/>
      <c r="GT382" s="94"/>
      <c r="GU382" s="94"/>
      <c r="GV382" s="94"/>
      <c r="GW382" s="94"/>
      <c r="GX382" s="94"/>
      <c r="GY382" s="94"/>
      <c r="GZ382" s="94"/>
      <c r="HA382" s="94"/>
      <c r="HB382" s="94"/>
      <c r="HC382" s="94"/>
      <c r="HD382" s="94"/>
      <c r="HE382" s="94"/>
      <c r="HF382" s="94"/>
      <c r="HG382" s="94"/>
      <c r="HH382" s="94"/>
      <c r="HI382" s="94"/>
      <c r="HJ382" s="94"/>
      <c r="HK382" s="94"/>
      <c r="HL382" s="94"/>
      <c r="HM382" s="94"/>
      <c r="HN382" s="94"/>
      <c r="HO382" s="94"/>
      <c r="HP382" s="94"/>
      <c r="HQ382" s="94"/>
      <c r="HR382" s="94"/>
      <c r="HS382" s="94"/>
      <c r="HT382" s="94"/>
      <c r="HU382" s="94"/>
      <c r="HV382" s="94"/>
      <c r="HW382" s="94"/>
      <c r="HX382" s="94"/>
      <c r="HY382" s="94"/>
      <c r="HZ382" s="94"/>
      <c r="IA382" s="94"/>
      <c r="IB382" s="94"/>
      <c r="IC382" s="94"/>
      <c r="ID382" s="94"/>
      <c r="IE382" s="94"/>
      <c r="IF382" s="94"/>
      <c r="IG382" s="94"/>
      <c r="IH382" s="94"/>
      <c r="II382" s="94"/>
      <c r="IJ382" s="94"/>
      <c r="IK382" s="94"/>
      <c r="IL382" s="94"/>
      <c r="IM382" s="94"/>
      <c r="IN382" s="94"/>
      <c r="IO382" s="94"/>
      <c r="IP382" s="94"/>
      <c r="IQ382" s="94"/>
      <c r="IR382" s="94"/>
      <c r="IS382" s="94"/>
      <c r="IT382" s="94"/>
      <c r="IU382" s="94"/>
      <c r="IV382" s="94"/>
      <c r="IW382" s="94"/>
      <c r="IX382" s="94"/>
    </row>
    <row r="383" spans="1:258" s="110" customFormat="1" ht="36" hidden="1" customHeight="1">
      <c r="A383" s="1107" t="s">
        <v>107</v>
      </c>
      <c r="B383" s="1107"/>
      <c r="C383" s="1624"/>
      <c r="D383" s="1625"/>
      <c r="E383" s="1625"/>
      <c r="F383" s="1626"/>
      <c r="G383" s="1108"/>
      <c r="H383" s="1624"/>
      <c r="I383" s="1625"/>
      <c r="J383" s="1625"/>
      <c r="K383" s="1626"/>
      <c r="L383" s="117"/>
      <c r="M383" s="1124"/>
      <c r="N383" s="1712"/>
      <c r="O383" s="1713"/>
      <c r="P383" s="1713"/>
      <c r="Q383" s="1713"/>
      <c r="R383" s="1713"/>
      <c r="S383" s="1713"/>
      <c r="T383" s="1714"/>
      <c r="Z383" s="1126"/>
      <c r="AA383" s="1126"/>
      <c r="AJ383" s="94"/>
      <c r="AK383" s="94"/>
      <c r="AL383" s="94"/>
      <c r="AM383" s="94"/>
      <c r="AN383" s="94"/>
      <c r="AO383" s="94"/>
      <c r="AP383" s="94"/>
      <c r="AQ383" s="94"/>
      <c r="AR383" s="94"/>
      <c r="AS383" s="94"/>
      <c r="AT383" s="94"/>
      <c r="AU383" s="94"/>
      <c r="AV383" s="94"/>
      <c r="AW383" s="94"/>
      <c r="AX383" s="94"/>
      <c r="AY383" s="94"/>
      <c r="AZ383" s="94"/>
      <c r="BA383" s="94"/>
      <c r="BB383" s="94"/>
      <c r="BC383" s="94"/>
      <c r="BD383" s="94"/>
      <c r="BE383" s="94"/>
      <c r="BF383" s="94"/>
      <c r="BG383" s="94"/>
      <c r="BH383" s="94"/>
      <c r="BI383" s="94"/>
      <c r="BJ383" s="94"/>
      <c r="BK383" s="94"/>
      <c r="BL383" s="94"/>
      <c r="BM383" s="94"/>
      <c r="BN383" s="94"/>
      <c r="BO383" s="94"/>
      <c r="BP383" s="94"/>
      <c r="BQ383" s="94"/>
      <c r="BR383" s="94"/>
      <c r="BS383" s="94"/>
      <c r="BT383" s="94"/>
      <c r="BU383" s="94"/>
      <c r="BV383" s="94"/>
      <c r="BW383" s="94"/>
      <c r="BX383" s="94"/>
      <c r="BY383" s="94"/>
      <c r="BZ383" s="94"/>
      <c r="CA383" s="94"/>
      <c r="CB383" s="94"/>
      <c r="CC383" s="94"/>
      <c r="CD383" s="94"/>
      <c r="CE383" s="94"/>
      <c r="CF383" s="94"/>
      <c r="CG383" s="94"/>
      <c r="CH383" s="94"/>
      <c r="CI383" s="94"/>
      <c r="CJ383" s="94"/>
      <c r="CK383" s="94"/>
      <c r="CL383" s="94"/>
      <c r="CM383" s="94"/>
      <c r="CN383" s="94"/>
      <c r="CO383" s="94"/>
      <c r="CP383" s="94"/>
      <c r="CQ383" s="94"/>
      <c r="CR383" s="94"/>
      <c r="CS383" s="94"/>
      <c r="CT383" s="94"/>
      <c r="CU383" s="94"/>
      <c r="CV383" s="94"/>
      <c r="CW383" s="94"/>
      <c r="CX383" s="94"/>
      <c r="CY383" s="94"/>
      <c r="CZ383" s="94"/>
      <c r="DA383" s="94"/>
      <c r="DB383" s="94"/>
      <c r="DC383" s="94"/>
      <c r="DD383" s="94"/>
      <c r="DE383" s="94"/>
      <c r="DF383" s="94"/>
      <c r="DG383" s="94"/>
      <c r="DH383" s="94"/>
      <c r="DI383" s="94"/>
      <c r="DJ383" s="94"/>
      <c r="DK383" s="94"/>
      <c r="DL383" s="94"/>
      <c r="DM383" s="94"/>
      <c r="DN383" s="94"/>
      <c r="DO383" s="94"/>
      <c r="DP383" s="94"/>
      <c r="DQ383" s="94"/>
      <c r="DR383" s="94"/>
      <c r="DS383" s="94"/>
      <c r="DT383" s="94"/>
      <c r="DU383" s="94"/>
      <c r="DV383" s="94"/>
      <c r="DW383" s="94"/>
      <c r="DX383" s="94"/>
      <c r="DY383" s="94"/>
      <c r="DZ383" s="94"/>
      <c r="EA383" s="94"/>
      <c r="EB383" s="94"/>
      <c r="EC383" s="94"/>
      <c r="ED383" s="94"/>
      <c r="EE383" s="94"/>
      <c r="EF383" s="94"/>
      <c r="EG383" s="94"/>
      <c r="EH383" s="94"/>
      <c r="EI383" s="94"/>
      <c r="EJ383" s="94"/>
      <c r="EK383" s="94"/>
      <c r="EL383" s="94"/>
      <c r="EM383" s="94"/>
      <c r="EN383" s="94"/>
      <c r="EO383" s="94"/>
      <c r="EP383" s="94"/>
      <c r="EQ383" s="94"/>
      <c r="ER383" s="94"/>
      <c r="ES383" s="94"/>
      <c r="ET383" s="94"/>
      <c r="EU383" s="94"/>
      <c r="EV383" s="94"/>
      <c r="EW383" s="94"/>
      <c r="EX383" s="94"/>
      <c r="EY383" s="94"/>
      <c r="EZ383" s="94"/>
      <c r="FA383" s="94"/>
      <c r="FB383" s="94"/>
      <c r="FC383" s="94"/>
      <c r="FD383" s="94"/>
      <c r="FE383" s="94"/>
      <c r="FF383" s="94"/>
      <c r="FG383" s="94"/>
      <c r="FH383" s="94"/>
      <c r="FI383" s="94"/>
      <c r="FJ383" s="94"/>
      <c r="FK383" s="94"/>
      <c r="FL383" s="94"/>
      <c r="FM383" s="94"/>
      <c r="FN383" s="94"/>
      <c r="FO383" s="94"/>
      <c r="FP383" s="94"/>
      <c r="FQ383" s="94"/>
      <c r="FR383" s="94"/>
      <c r="FS383" s="94"/>
      <c r="FT383" s="94"/>
      <c r="FU383" s="94"/>
      <c r="FV383" s="94"/>
      <c r="FW383" s="94"/>
      <c r="FX383" s="94"/>
      <c r="FY383" s="94"/>
      <c r="FZ383" s="94"/>
      <c r="GA383" s="94"/>
      <c r="GB383" s="94"/>
      <c r="GC383" s="94"/>
      <c r="GD383" s="94"/>
      <c r="GE383" s="94"/>
      <c r="GF383" s="94"/>
      <c r="GG383" s="94"/>
      <c r="GH383" s="94"/>
      <c r="GI383" s="94"/>
      <c r="GJ383" s="94"/>
      <c r="GK383" s="94"/>
      <c r="GL383" s="94"/>
      <c r="GM383" s="94"/>
      <c r="GN383" s="94"/>
      <c r="GO383" s="94"/>
      <c r="GP383" s="94"/>
      <c r="GQ383" s="94"/>
      <c r="GR383" s="94"/>
      <c r="GS383" s="94"/>
      <c r="GT383" s="94"/>
      <c r="GU383" s="94"/>
      <c r="GV383" s="94"/>
      <c r="GW383" s="94"/>
      <c r="GX383" s="94"/>
      <c r="GY383" s="94"/>
      <c r="GZ383" s="94"/>
      <c r="HA383" s="94"/>
      <c r="HB383" s="94"/>
      <c r="HC383" s="94"/>
      <c r="HD383" s="94"/>
      <c r="HE383" s="94"/>
      <c r="HF383" s="94"/>
      <c r="HG383" s="94"/>
      <c r="HH383" s="94"/>
      <c r="HI383" s="94"/>
      <c r="HJ383" s="94"/>
      <c r="HK383" s="94"/>
      <c r="HL383" s="94"/>
      <c r="HM383" s="94"/>
      <c r="HN383" s="94"/>
      <c r="HO383" s="94"/>
      <c r="HP383" s="94"/>
      <c r="HQ383" s="94"/>
      <c r="HR383" s="94"/>
      <c r="HS383" s="94"/>
      <c r="HT383" s="94"/>
      <c r="HU383" s="94"/>
      <c r="HV383" s="94"/>
      <c r="HW383" s="94"/>
      <c r="HX383" s="94"/>
      <c r="HY383" s="94"/>
      <c r="HZ383" s="94"/>
      <c r="IA383" s="94"/>
      <c r="IB383" s="94"/>
      <c r="IC383" s="94"/>
      <c r="ID383" s="94"/>
      <c r="IE383" s="94"/>
      <c r="IF383" s="94"/>
      <c r="IG383" s="94"/>
      <c r="IH383" s="94"/>
      <c r="II383" s="94"/>
      <c r="IJ383" s="94"/>
      <c r="IK383" s="94"/>
      <c r="IL383" s="94"/>
      <c r="IM383" s="94"/>
      <c r="IN383" s="94"/>
      <c r="IO383" s="94"/>
      <c r="IP383" s="94"/>
      <c r="IQ383" s="94"/>
      <c r="IR383" s="94"/>
      <c r="IS383" s="94"/>
      <c r="IT383" s="94"/>
      <c r="IU383" s="94"/>
      <c r="IV383" s="94"/>
      <c r="IW383" s="94"/>
      <c r="IX383" s="94"/>
    </row>
    <row r="384" spans="1:258" s="110" customFormat="1" ht="23.25" hidden="1" customHeight="1">
      <c r="A384" s="1127" t="s">
        <v>58</v>
      </c>
      <c r="B384" s="1128" t="e">
        <f>#REF!</f>
        <v>#REF!</v>
      </c>
      <c r="C384" s="1915"/>
      <c r="D384" s="1916"/>
      <c r="E384" s="1916"/>
      <c r="F384" s="1917"/>
      <c r="G384" s="1129" t="e">
        <f>#REF!</f>
        <v>#REF!</v>
      </c>
      <c r="H384" s="2049"/>
      <c r="I384" s="2050"/>
      <c r="J384" s="2050"/>
      <c r="K384" s="2051"/>
      <c r="L384" s="1130"/>
      <c r="M384" s="1131"/>
      <c r="N384" s="1715"/>
      <c r="O384" s="1715"/>
      <c r="P384" s="1715"/>
      <c r="Q384" s="1715"/>
      <c r="R384" s="1715"/>
      <c r="S384" s="1715"/>
      <c r="T384" s="1715"/>
      <c r="Z384" s="1126"/>
      <c r="AA384" s="1126"/>
      <c r="AJ384" s="94"/>
      <c r="AK384" s="94"/>
      <c r="AL384" s="94"/>
      <c r="AM384" s="94"/>
      <c r="AN384" s="94"/>
      <c r="AO384" s="94"/>
      <c r="AP384" s="94"/>
      <c r="AQ384" s="94"/>
      <c r="AR384" s="94"/>
      <c r="AS384" s="94"/>
      <c r="AT384" s="94"/>
      <c r="AU384" s="94"/>
      <c r="AV384" s="94"/>
      <c r="AW384" s="94"/>
      <c r="AX384" s="94"/>
      <c r="AY384" s="94"/>
      <c r="AZ384" s="94"/>
      <c r="BA384" s="94"/>
      <c r="BB384" s="94"/>
      <c r="BC384" s="94"/>
      <c r="BD384" s="94"/>
      <c r="BE384" s="94"/>
      <c r="BF384" s="94"/>
      <c r="BG384" s="94"/>
      <c r="BH384" s="94"/>
      <c r="BI384" s="94"/>
      <c r="BJ384" s="94"/>
      <c r="BK384" s="94"/>
      <c r="BL384" s="94"/>
      <c r="BM384" s="94"/>
      <c r="BN384" s="94"/>
      <c r="BO384" s="94"/>
      <c r="BP384" s="94"/>
      <c r="BQ384" s="94"/>
      <c r="BR384" s="94"/>
      <c r="BS384" s="94"/>
      <c r="BT384" s="94"/>
      <c r="BU384" s="94"/>
      <c r="BV384" s="94"/>
      <c r="BW384" s="94"/>
      <c r="BX384" s="94"/>
      <c r="BY384" s="94"/>
      <c r="BZ384" s="94"/>
      <c r="CA384" s="94"/>
      <c r="CB384" s="94"/>
      <c r="CC384" s="94"/>
      <c r="CD384" s="94"/>
      <c r="CE384" s="94"/>
      <c r="CF384" s="94"/>
      <c r="CG384" s="94"/>
      <c r="CH384" s="94"/>
      <c r="CI384" s="94"/>
      <c r="CJ384" s="94"/>
      <c r="CK384" s="94"/>
      <c r="CL384" s="94"/>
      <c r="CM384" s="94"/>
      <c r="CN384" s="94"/>
      <c r="CO384" s="94"/>
      <c r="CP384" s="94"/>
      <c r="CQ384" s="94"/>
      <c r="CR384" s="94"/>
      <c r="CS384" s="94"/>
      <c r="CT384" s="94"/>
      <c r="CU384" s="94"/>
      <c r="CV384" s="94"/>
      <c r="CW384" s="94"/>
      <c r="CX384" s="94"/>
      <c r="CY384" s="94"/>
      <c r="CZ384" s="94"/>
      <c r="DA384" s="94"/>
      <c r="DB384" s="94"/>
      <c r="DC384" s="94"/>
      <c r="DD384" s="94"/>
      <c r="DE384" s="94"/>
      <c r="DF384" s="94"/>
      <c r="DG384" s="94"/>
      <c r="DH384" s="94"/>
      <c r="DI384" s="94"/>
      <c r="DJ384" s="94"/>
      <c r="DK384" s="94"/>
      <c r="DL384" s="94"/>
      <c r="DM384" s="94"/>
      <c r="DN384" s="94"/>
      <c r="DO384" s="94"/>
      <c r="DP384" s="94"/>
      <c r="DQ384" s="94"/>
      <c r="DR384" s="94"/>
      <c r="DS384" s="94"/>
      <c r="DT384" s="94"/>
      <c r="DU384" s="94"/>
      <c r="DV384" s="94"/>
      <c r="DW384" s="94"/>
      <c r="DX384" s="94"/>
      <c r="DY384" s="94"/>
      <c r="DZ384" s="94"/>
      <c r="EA384" s="94"/>
      <c r="EB384" s="94"/>
      <c r="EC384" s="94"/>
      <c r="ED384" s="94"/>
      <c r="EE384" s="94"/>
      <c r="EF384" s="94"/>
      <c r="EG384" s="94"/>
      <c r="EH384" s="94"/>
      <c r="EI384" s="94"/>
      <c r="EJ384" s="94"/>
      <c r="EK384" s="94"/>
      <c r="EL384" s="94"/>
      <c r="EM384" s="94"/>
      <c r="EN384" s="94"/>
      <c r="EO384" s="94"/>
      <c r="EP384" s="94"/>
      <c r="EQ384" s="94"/>
      <c r="ER384" s="94"/>
      <c r="ES384" s="94"/>
      <c r="ET384" s="94"/>
      <c r="EU384" s="94"/>
      <c r="EV384" s="94"/>
      <c r="EW384" s="94"/>
      <c r="EX384" s="94"/>
      <c r="EY384" s="94"/>
      <c r="EZ384" s="94"/>
      <c r="FA384" s="94"/>
      <c r="FB384" s="94"/>
      <c r="FC384" s="94"/>
      <c r="FD384" s="94"/>
      <c r="FE384" s="94"/>
      <c r="FF384" s="94"/>
      <c r="FG384" s="94"/>
      <c r="FH384" s="94"/>
      <c r="FI384" s="94"/>
      <c r="FJ384" s="94"/>
      <c r="FK384" s="94"/>
      <c r="FL384" s="94"/>
      <c r="FM384" s="94"/>
      <c r="FN384" s="94"/>
      <c r="FO384" s="94"/>
      <c r="FP384" s="94"/>
      <c r="FQ384" s="94"/>
      <c r="FR384" s="94"/>
      <c r="FS384" s="94"/>
      <c r="FT384" s="94"/>
      <c r="FU384" s="94"/>
      <c r="FV384" s="94"/>
      <c r="FW384" s="94"/>
      <c r="FX384" s="94"/>
      <c r="FY384" s="94"/>
      <c r="FZ384" s="94"/>
      <c r="GA384" s="94"/>
      <c r="GB384" s="94"/>
      <c r="GC384" s="94"/>
      <c r="GD384" s="94"/>
      <c r="GE384" s="94"/>
      <c r="GF384" s="94"/>
      <c r="GG384" s="94"/>
      <c r="GH384" s="94"/>
      <c r="GI384" s="94"/>
      <c r="GJ384" s="94"/>
      <c r="GK384" s="94"/>
      <c r="GL384" s="94"/>
      <c r="GM384" s="94"/>
      <c r="GN384" s="94"/>
      <c r="GO384" s="94"/>
      <c r="GP384" s="94"/>
      <c r="GQ384" s="94"/>
      <c r="GR384" s="94"/>
      <c r="GS384" s="94"/>
      <c r="GT384" s="94"/>
      <c r="GU384" s="94"/>
      <c r="GV384" s="94"/>
      <c r="GW384" s="94"/>
      <c r="GX384" s="94"/>
      <c r="GY384" s="94"/>
      <c r="GZ384" s="94"/>
      <c r="HA384" s="94"/>
      <c r="HB384" s="94"/>
      <c r="HC384" s="94"/>
      <c r="HD384" s="94"/>
      <c r="HE384" s="94"/>
      <c r="HF384" s="94"/>
      <c r="HG384" s="94"/>
      <c r="HH384" s="94"/>
      <c r="HI384" s="94"/>
      <c r="HJ384" s="94"/>
      <c r="HK384" s="94"/>
      <c r="HL384" s="94"/>
      <c r="HM384" s="94"/>
      <c r="HN384" s="94"/>
      <c r="HO384" s="94"/>
      <c r="HP384" s="94"/>
      <c r="HQ384" s="94"/>
      <c r="HR384" s="94"/>
      <c r="HS384" s="94"/>
      <c r="HT384" s="94"/>
      <c r="HU384" s="94"/>
      <c r="HV384" s="94"/>
      <c r="HW384" s="94"/>
      <c r="HX384" s="94"/>
      <c r="HY384" s="94"/>
      <c r="HZ384" s="94"/>
      <c r="IA384" s="94"/>
      <c r="IB384" s="94"/>
      <c r="IC384" s="94"/>
      <c r="ID384" s="94"/>
      <c r="IE384" s="94"/>
      <c r="IF384" s="94"/>
      <c r="IG384" s="94"/>
      <c r="IH384" s="94"/>
      <c r="II384" s="94"/>
      <c r="IJ384" s="94"/>
      <c r="IK384" s="94"/>
      <c r="IL384" s="94"/>
      <c r="IM384" s="94"/>
      <c r="IN384" s="94"/>
      <c r="IO384" s="94"/>
      <c r="IP384" s="94"/>
      <c r="IQ384" s="94"/>
      <c r="IR384" s="94"/>
      <c r="IS384" s="94"/>
      <c r="IT384" s="94"/>
      <c r="IU384" s="94"/>
      <c r="IV384" s="94"/>
      <c r="IW384" s="94"/>
      <c r="IX384" s="94"/>
    </row>
    <row r="385" spans="1:258" s="110" customFormat="1" ht="5.25" customHeight="1">
      <c r="A385" s="1911"/>
      <c r="B385" s="1912"/>
      <c r="C385" s="1912"/>
      <c r="D385" s="1912"/>
      <c r="E385" s="1913"/>
      <c r="F385" s="1912"/>
      <c r="G385" s="1912"/>
      <c r="H385" s="1912"/>
      <c r="I385" s="1912"/>
      <c r="J385" s="1912"/>
      <c r="K385" s="1912"/>
      <c r="L385" s="1912"/>
      <c r="M385" s="1913"/>
      <c r="N385" s="1914"/>
      <c r="O385" s="1914"/>
      <c r="P385" s="1914"/>
      <c r="Q385" s="1914"/>
      <c r="R385" s="1914"/>
      <c r="S385" s="1914"/>
      <c r="T385" s="1914"/>
      <c r="Z385" s="1126"/>
      <c r="AA385" s="1126"/>
      <c r="AJ385" s="94"/>
      <c r="AK385" s="94"/>
      <c r="AL385" s="94"/>
      <c r="AM385" s="94"/>
      <c r="AN385" s="94"/>
      <c r="AO385" s="94"/>
      <c r="AP385" s="94"/>
      <c r="AQ385" s="94"/>
      <c r="AR385" s="94"/>
      <c r="AS385" s="94"/>
      <c r="AT385" s="94"/>
      <c r="AU385" s="94"/>
      <c r="AV385" s="94"/>
      <c r="AW385" s="94"/>
      <c r="AX385" s="94"/>
      <c r="AY385" s="94"/>
      <c r="AZ385" s="94"/>
      <c r="BA385" s="94"/>
      <c r="BB385" s="94"/>
      <c r="BC385" s="94"/>
      <c r="BD385" s="94"/>
      <c r="BE385" s="94"/>
      <c r="BF385" s="94"/>
      <c r="BG385" s="94"/>
      <c r="BH385" s="94"/>
      <c r="BI385" s="94"/>
      <c r="BJ385" s="94"/>
      <c r="BK385" s="94"/>
      <c r="BL385" s="94"/>
      <c r="BM385" s="94"/>
      <c r="BN385" s="94"/>
      <c r="BO385" s="94"/>
      <c r="BP385" s="94"/>
      <c r="BQ385" s="94"/>
      <c r="BR385" s="94"/>
      <c r="BS385" s="94"/>
      <c r="BT385" s="94"/>
      <c r="BU385" s="94"/>
      <c r="BV385" s="94"/>
      <c r="BW385" s="94"/>
      <c r="BX385" s="94"/>
      <c r="BY385" s="94"/>
      <c r="BZ385" s="94"/>
      <c r="CA385" s="94"/>
      <c r="CB385" s="94"/>
      <c r="CC385" s="94"/>
      <c r="CD385" s="94"/>
      <c r="CE385" s="94"/>
      <c r="CF385" s="94"/>
      <c r="CG385" s="94"/>
      <c r="CH385" s="94"/>
      <c r="CI385" s="94"/>
      <c r="CJ385" s="94"/>
      <c r="CK385" s="94"/>
      <c r="CL385" s="94"/>
      <c r="CM385" s="94"/>
      <c r="CN385" s="94"/>
      <c r="CO385" s="94"/>
      <c r="CP385" s="94"/>
      <c r="CQ385" s="94"/>
      <c r="CR385" s="94"/>
      <c r="CS385" s="94"/>
      <c r="CT385" s="94"/>
      <c r="CU385" s="94"/>
      <c r="CV385" s="94"/>
      <c r="CW385" s="94"/>
      <c r="CX385" s="94"/>
      <c r="CY385" s="94"/>
      <c r="CZ385" s="94"/>
      <c r="DA385" s="94"/>
      <c r="DB385" s="94"/>
      <c r="DC385" s="94"/>
      <c r="DD385" s="94"/>
      <c r="DE385" s="94"/>
      <c r="DF385" s="94"/>
      <c r="DG385" s="94"/>
      <c r="DH385" s="94"/>
      <c r="DI385" s="94"/>
      <c r="DJ385" s="94"/>
      <c r="DK385" s="94"/>
      <c r="DL385" s="94"/>
      <c r="DM385" s="94"/>
      <c r="DN385" s="94"/>
      <c r="DO385" s="94"/>
      <c r="DP385" s="94"/>
      <c r="DQ385" s="94"/>
      <c r="DR385" s="94"/>
      <c r="DS385" s="94"/>
      <c r="DT385" s="94"/>
      <c r="DU385" s="94"/>
      <c r="DV385" s="94"/>
      <c r="DW385" s="94"/>
      <c r="DX385" s="94"/>
      <c r="DY385" s="94"/>
      <c r="DZ385" s="94"/>
      <c r="EA385" s="94"/>
      <c r="EB385" s="94"/>
      <c r="EC385" s="94"/>
      <c r="ED385" s="94"/>
      <c r="EE385" s="94"/>
      <c r="EF385" s="94"/>
      <c r="EG385" s="94"/>
      <c r="EH385" s="94"/>
      <c r="EI385" s="94"/>
      <c r="EJ385" s="94"/>
      <c r="EK385" s="94"/>
      <c r="EL385" s="94"/>
      <c r="EM385" s="94"/>
      <c r="EN385" s="94"/>
      <c r="EO385" s="94"/>
      <c r="EP385" s="94"/>
      <c r="EQ385" s="94"/>
      <c r="ER385" s="94"/>
      <c r="ES385" s="94"/>
      <c r="ET385" s="94"/>
      <c r="EU385" s="94"/>
      <c r="EV385" s="94"/>
      <c r="EW385" s="94"/>
      <c r="EX385" s="94"/>
      <c r="EY385" s="94"/>
      <c r="EZ385" s="94"/>
      <c r="FA385" s="94"/>
      <c r="FB385" s="94"/>
      <c r="FC385" s="94"/>
      <c r="FD385" s="94"/>
      <c r="FE385" s="94"/>
      <c r="FF385" s="94"/>
      <c r="FG385" s="94"/>
      <c r="FH385" s="94"/>
      <c r="FI385" s="94"/>
      <c r="FJ385" s="94"/>
      <c r="FK385" s="94"/>
      <c r="FL385" s="94"/>
      <c r="FM385" s="94"/>
      <c r="FN385" s="94"/>
      <c r="FO385" s="94"/>
      <c r="FP385" s="94"/>
      <c r="FQ385" s="94"/>
      <c r="FR385" s="94"/>
      <c r="FS385" s="94"/>
      <c r="FT385" s="94"/>
      <c r="FU385" s="94"/>
      <c r="FV385" s="94"/>
      <c r="FW385" s="94"/>
      <c r="FX385" s="94"/>
      <c r="FY385" s="94"/>
      <c r="FZ385" s="94"/>
      <c r="GA385" s="94"/>
      <c r="GB385" s="94"/>
      <c r="GC385" s="94"/>
      <c r="GD385" s="94"/>
      <c r="GE385" s="94"/>
      <c r="GF385" s="94"/>
      <c r="GG385" s="94"/>
      <c r="GH385" s="94"/>
      <c r="GI385" s="94"/>
      <c r="GJ385" s="94"/>
      <c r="GK385" s="94"/>
      <c r="GL385" s="94"/>
      <c r="GM385" s="94"/>
      <c r="GN385" s="94"/>
      <c r="GO385" s="94"/>
      <c r="GP385" s="94"/>
      <c r="GQ385" s="94"/>
      <c r="GR385" s="94"/>
      <c r="GS385" s="94"/>
      <c r="GT385" s="94"/>
      <c r="GU385" s="94"/>
      <c r="GV385" s="94"/>
      <c r="GW385" s="94"/>
      <c r="GX385" s="94"/>
      <c r="GY385" s="94"/>
      <c r="GZ385" s="94"/>
      <c r="HA385" s="94"/>
      <c r="HB385" s="94"/>
      <c r="HC385" s="94"/>
      <c r="HD385" s="94"/>
      <c r="HE385" s="94"/>
      <c r="HF385" s="94"/>
      <c r="HG385" s="94"/>
      <c r="HH385" s="94"/>
      <c r="HI385" s="94"/>
      <c r="HJ385" s="94"/>
      <c r="HK385" s="94"/>
      <c r="HL385" s="94"/>
      <c r="HM385" s="94"/>
      <c r="HN385" s="94"/>
      <c r="HO385" s="94"/>
      <c r="HP385" s="94"/>
      <c r="HQ385" s="94"/>
      <c r="HR385" s="94"/>
      <c r="HS385" s="94"/>
      <c r="HT385" s="94"/>
      <c r="HU385" s="94"/>
      <c r="HV385" s="94"/>
      <c r="HW385" s="94"/>
      <c r="HX385" s="94"/>
      <c r="HY385" s="94"/>
      <c r="HZ385" s="94"/>
      <c r="IA385" s="94"/>
      <c r="IB385" s="94"/>
      <c r="IC385" s="94"/>
      <c r="ID385" s="94"/>
      <c r="IE385" s="94"/>
      <c r="IF385" s="94"/>
      <c r="IG385" s="94"/>
      <c r="IH385" s="94"/>
      <c r="II385" s="94"/>
      <c r="IJ385" s="94"/>
      <c r="IK385" s="94"/>
      <c r="IL385" s="94"/>
      <c r="IM385" s="94"/>
      <c r="IN385" s="94"/>
      <c r="IO385" s="94"/>
      <c r="IP385" s="94"/>
      <c r="IQ385" s="94"/>
      <c r="IR385" s="94"/>
      <c r="IS385" s="94"/>
      <c r="IT385" s="94"/>
      <c r="IU385" s="94"/>
      <c r="IV385" s="94"/>
      <c r="IW385" s="94"/>
      <c r="IX385" s="94"/>
    </row>
    <row r="386" spans="1:258" s="110" customFormat="1" ht="1.5" customHeight="1">
      <c r="A386" s="1658"/>
      <c r="B386" s="1658"/>
      <c r="C386" s="1658"/>
      <c r="D386" s="1658"/>
      <c r="E386" s="1658"/>
      <c r="F386" s="1658"/>
      <c r="G386" s="1658"/>
      <c r="H386" s="1658"/>
      <c r="I386" s="1658"/>
      <c r="J386" s="1658"/>
      <c r="K386" s="1658"/>
      <c r="L386" s="1658"/>
      <c r="M386" s="1658"/>
      <c r="N386" s="1658"/>
      <c r="O386" s="1658"/>
      <c r="P386" s="1658"/>
      <c r="Q386" s="1658"/>
      <c r="R386" s="1658"/>
      <c r="S386" s="1658"/>
      <c r="T386" s="1658"/>
      <c r="X386" s="1126"/>
      <c r="Y386" s="1126"/>
      <c r="AH386" s="94"/>
      <c r="AI386" s="94"/>
      <c r="AJ386" s="94"/>
      <c r="AK386" s="94"/>
      <c r="AL386" s="94"/>
      <c r="AM386" s="94"/>
      <c r="AN386" s="94"/>
      <c r="AO386" s="94"/>
      <c r="AP386" s="94"/>
      <c r="AQ386" s="94"/>
      <c r="AR386" s="94"/>
      <c r="AS386" s="94"/>
      <c r="AT386" s="94"/>
      <c r="AU386" s="94"/>
      <c r="AV386" s="94"/>
      <c r="AW386" s="94"/>
      <c r="AX386" s="94"/>
      <c r="AY386" s="94"/>
      <c r="AZ386" s="94"/>
      <c r="BA386" s="94"/>
      <c r="BB386" s="94"/>
      <c r="BC386" s="94"/>
      <c r="BD386" s="94"/>
      <c r="BE386" s="94"/>
      <c r="BF386" s="94"/>
      <c r="BG386" s="94"/>
      <c r="BH386" s="94"/>
      <c r="BI386" s="94"/>
      <c r="BJ386" s="94"/>
      <c r="BK386" s="94"/>
      <c r="BL386" s="94"/>
      <c r="BM386" s="94"/>
      <c r="BN386" s="94"/>
      <c r="BO386" s="94"/>
      <c r="BP386" s="94"/>
      <c r="BQ386" s="94"/>
      <c r="BR386" s="94"/>
      <c r="BS386" s="94"/>
      <c r="BT386" s="94"/>
      <c r="BU386" s="94"/>
      <c r="BV386" s="94"/>
      <c r="BW386" s="94"/>
      <c r="BX386" s="94"/>
      <c r="BY386" s="94"/>
      <c r="BZ386" s="94"/>
      <c r="CA386" s="94"/>
      <c r="CB386" s="94"/>
      <c r="CC386" s="94"/>
      <c r="CD386" s="94"/>
      <c r="CE386" s="94"/>
      <c r="CF386" s="94"/>
      <c r="CG386" s="94"/>
      <c r="CH386" s="94"/>
      <c r="CI386" s="94"/>
      <c r="CJ386" s="94"/>
      <c r="CK386" s="94"/>
      <c r="CL386" s="94"/>
      <c r="CM386" s="94"/>
      <c r="CN386" s="94"/>
      <c r="CO386" s="94"/>
      <c r="CP386" s="94"/>
      <c r="CQ386" s="94"/>
      <c r="CR386" s="94"/>
      <c r="CS386" s="94"/>
      <c r="CT386" s="94"/>
      <c r="CU386" s="94"/>
      <c r="CV386" s="94"/>
      <c r="CW386" s="94"/>
      <c r="CX386" s="94"/>
      <c r="CY386" s="94"/>
      <c r="CZ386" s="94"/>
      <c r="DA386" s="94"/>
      <c r="DB386" s="94"/>
      <c r="DC386" s="94"/>
      <c r="DD386" s="94"/>
      <c r="DE386" s="94"/>
      <c r="DF386" s="94"/>
      <c r="DG386" s="94"/>
      <c r="DH386" s="94"/>
      <c r="DI386" s="94"/>
      <c r="DJ386" s="94"/>
      <c r="DK386" s="94"/>
      <c r="DL386" s="94"/>
      <c r="DM386" s="94"/>
      <c r="DN386" s="94"/>
      <c r="DO386" s="94"/>
      <c r="DP386" s="94"/>
      <c r="DQ386" s="94"/>
      <c r="DR386" s="94"/>
      <c r="DS386" s="94"/>
      <c r="DT386" s="94"/>
      <c r="DU386" s="94"/>
      <c r="DV386" s="94"/>
      <c r="DW386" s="94"/>
      <c r="DX386" s="94"/>
      <c r="DY386" s="94"/>
      <c r="DZ386" s="94"/>
      <c r="EA386" s="94"/>
      <c r="EB386" s="94"/>
      <c r="EC386" s="94"/>
      <c r="ED386" s="94"/>
      <c r="EE386" s="94"/>
      <c r="EF386" s="94"/>
      <c r="EG386" s="94"/>
      <c r="EH386" s="94"/>
      <c r="EI386" s="94"/>
      <c r="EJ386" s="94"/>
      <c r="EK386" s="94"/>
      <c r="EL386" s="94"/>
      <c r="EM386" s="94"/>
      <c r="EN386" s="94"/>
      <c r="EO386" s="94"/>
      <c r="EP386" s="94"/>
      <c r="EQ386" s="94"/>
      <c r="ER386" s="94"/>
      <c r="ES386" s="94"/>
      <c r="ET386" s="94"/>
      <c r="EU386" s="94"/>
      <c r="EV386" s="94"/>
      <c r="EW386" s="94"/>
      <c r="EX386" s="94"/>
      <c r="EY386" s="94"/>
      <c r="EZ386" s="94"/>
      <c r="FA386" s="94"/>
      <c r="FB386" s="94"/>
      <c r="FC386" s="94"/>
      <c r="FD386" s="94"/>
      <c r="FE386" s="94"/>
      <c r="FF386" s="94"/>
      <c r="FG386" s="94"/>
      <c r="FH386" s="94"/>
      <c r="FI386" s="94"/>
      <c r="FJ386" s="94"/>
      <c r="FK386" s="94"/>
      <c r="FL386" s="94"/>
      <c r="FM386" s="94"/>
      <c r="FN386" s="94"/>
      <c r="FO386" s="94"/>
      <c r="FP386" s="94"/>
      <c r="FQ386" s="94"/>
      <c r="FR386" s="94"/>
      <c r="FS386" s="94"/>
      <c r="FT386" s="94"/>
      <c r="FU386" s="94"/>
      <c r="FV386" s="94"/>
      <c r="FW386" s="94"/>
      <c r="FX386" s="94"/>
      <c r="FY386" s="94"/>
      <c r="FZ386" s="94"/>
      <c r="GA386" s="94"/>
      <c r="GB386" s="94"/>
      <c r="GC386" s="94"/>
      <c r="GD386" s="94"/>
      <c r="GE386" s="94"/>
      <c r="GF386" s="94"/>
      <c r="GG386" s="94"/>
      <c r="GH386" s="94"/>
      <c r="GI386" s="94"/>
      <c r="GJ386" s="94"/>
      <c r="GK386" s="94"/>
      <c r="GL386" s="94"/>
      <c r="GM386" s="94"/>
      <c r="GN386" s="94"/>
      <c r="GO386" s="94"/>
      <c r="GP386" s="94"/>
      <c r="GQ386" s="94"/>
      <c r="GR386" s="94"/>
      <c r="GS386" s="94"/>
      <c r="GT386" s="94"/>
      <c r="GU386" s="94"/>
      <c r="GV386" s="94"/>
      <c r="GW386" s="94"/>
      <c r="GX386" s="94"/>
      <c r="GY386" s="94"/>
      <c r="GZ386" s="94"/>
      <c r="HA386" s="94"/>
      <c r="HB386" s="94"/>
      <c r="HC386" s="94"/>
      <c r="HD386" s="94"/>
      <c r="HE386" s="94"/>
      <c r="HF386" s="94"/>
      <c r="HG386" s="94"/>
      <c r="HH386" s="94"/>
      <c r="HI386" s="94"/>
      <c r="HJ386" s="94"/>
      <c r="HK386" s="94"/>
      <c r="HL386" s="94"/>
      <c r="HM386" s="94"/>
      <c r="HN386" s="94"/>
      <c r="HO386" s="94"/>
      <c r="HP386" s="94"/>
      <c r="HQ386" s="94"/>
      <c r="HR386" s="94"/>
      <c r="HS386" s="94"/>
      <c r="HT386" s="94"/>
      <c r="HU386" s="94"/>
      <c r="HV386" s="94"/>
      <c r="HW386" s="94"/>
      <c r="HX386" s="94"/>
      <c r="HY386" s="94"/>
      <c r="HZ386" s="94"/>
      <c r="IA386" s="94"/>
      <c r="IB386" s="94"/>
      <c r="IC386" s="94"/>
      <c r="ID386" s="94"/>
      <c r="IE386" s="94"/>
      <c r="IF386" s="94"/>
      <c r="IG386" s="94"/>
      <c r="IH386" s="94"/>
      <c r="II386" s="94"/>
      <c r="IJ386" s="94"/>
      <c r="IK386" s="94"/>
      <c r="IL386" s="94"/>
      <c r="IM386" s="94"/>
      <c r="IN386" s="94"/>
      <c r="IO386" s="94"/>
      <c r="IP386" s="94"/>
      <c r="IQ386" s="94"/>
      <c r="IR386" s="94"/>
      <c r="IS386" s="94"/>
      <c r="IT386" s="94"/>
      <c r="IU386" s="94"/>
      <c r="IV386" s="94"/>
    </row>
    <row r="387" spans="1:258" s="110" customFormat="1" ht="27" hidden="1" customHeight="1">
      <c r="A387" s="1623"/>
      <c r="B387" s="1623"/>
      <c r="C387" s="1623"/>
      <c r="D387" s="1623"/>
      <c r="E387" s="1623"/>
      <c r="F387" s="1623"/>
      <c r="G387" s="1623"/>
      <c r="H387" s="1623"/>
      <c r="I387" s="1623"/>
      <c r="J387" s="1623"/>
      <c r="K387" s="1623"/>
      <c r="L387" s="1132"/>
      <c r="M387" s="1132"/>
      <c r="N387" s="1132"/>
      <c r="O387" s="1132"/>
      <c r="P387" s="1132"/>
      <c r="Q387" s="1132"/>
      <c r="R387" s="1132"/>
      <c r="S387" s="1132"/>
      <c r="T387" s="1132"/>
      <c r="X387" s="1126"/>
      <c r="Y387" s="1126"/>
      <c r="AH387" s="94"/>
      <c r="AI387" s="94"/>
      <c r="AJ387" s="94"/>
      <c r="AK387" s="94"/>
      <c r="AL387" s="94"/>
      <c r="AM387" s="94"/>
      <c r="AN387" s="94"/>
      <c r="AO387" s="94"/>
      <c r="AP387" s="94"/>
      <c r="AQ387" s="94"/>
      <c r="AR387" s="94"/>
      <c r="AS387" s="94"/>
      <c r="AT387" s="94"/>
      <c r="AU387" s="94"/>
      <c r="AV387" s="94"/>
      <c r="AW387" s="94"/>
      <c r="AX387" s="94"/>
      <c r="AY387" s="94"/>
      <c r="AZ387" s="94"/>
      <c r="BA387" s="94"/>
      <c r="BB387" s="94"/>
      <c r="BC387" s="94"/>
      <c r="BD387" s="94"/>
      <c r="BE387" s="94"/>
      <c r="BF387" s="94"/>
      <c r="BG387" s="94"/>
      <c r="BH387" s="94"/>
      <c r="BI387" s="94"/>
      <c r="BJ387" s="94"/>
      <c r="BK387" s="94"/>
      <c r="BL387" s="94"/>
      <c r="BM387" s="94"/>
      <c r="BN387" s="94"/>
      <c r="BO387" s="94"/>
      <c r="BP387" s="94"/>
      <c r="BQ387" s="94"/>
      <c r="BR387" s="94"/>
      <c r="BS387" s="94"/>
      <c r="BT387" s="94"/>
      <c r="BU387" s="94"/>
      <c r="BV387" s="94"/>
      <c r="BW387" s="94"/>
      <c r="BX387" s="94"/>
      <c r="BY387" s="94"/>
      <c r="BZ387" s="94"/>
      <c r="CA387" s="94"/>
      <c r="CB387" s="94"/>
      <c r="CC387" s="94"/>
      <c r="CD387" s="94"/>
      <c r="CE387" s="94"/>
      <c r="CF387" s="94"/>
      <c r="CG387" s="94"/>
      <c r="CH387" s="94"/>
      <c r="CI387" s="94"/>
      <c r="CJ387" s="94"/>
      <c r="CK387" s="94"/>
      <c r="CL387" s="94"/>
      <c r="CM387" s="94"/>
      <c r="CN387" s="94"/>
      <c r="CO387" s="94"/>
      <c r="CP387" s="94"/>
      <c r="CQ387" s="94"/>
      <c r="CR387" s="94"/>
      <c r="CS387" s="94"/>
      <c r="CT387" s="94"/>
      <c r="CU387" s="94"/>
      <c r="CV387" s="94"/>
      <c r="CW387" s="94"/>
      <c r="CX387" s="94"/>
      <c r="CY387" s="94"/>
      <c r="CZ387" s="94"/>
      <c r="DA387" s="94"/>
      <c r="DB387" s="94"/>
      <c r="DC387" s="94"/>
      <c r="DD387" s="94"/>
      <c r="DE387" s="94"/>
      <c r="DF387" s="94"/>
      <c r="DG387" s="94"/>
      <c r="DH387" s="94"/>
      <c r="DI387" s="94"/>
      <c r="DJ387" s="94"/>
      <c r="DK387" s="94"/>
      <c r="DL387" s="94"/>
      <c r="DM387" s="94"/>
      <c r="DN387" s="94"/>
      <c r="DO387" s="94"/>
      <c r="DP387" s="94"/>
      <c r="DQ387" s="94"/>
      <c r="DR387" s="94"/>
      <c r="DS387" s="94"/>
      <c r="DT387" s="94"/>
      <c r="DU387" s="94"/>
      <c r="DV387" s="94"/>
      <c r="DW387" s="94"/>
      <c r="DX387" s="94"/>
      <c r="DY387" s="94"/>
      <c r="DZ387" s="94"/>
      <c r="EA387" s="94"/>
      <c r="EB387" s="94"/>
      <c r="EC387" s="94"/>
      <c r="ED387" s="94"/>
      <c r="EE387" s="94"/>
      <c r="EF387" s="94"/>
      <c r="EG387" s="94"/>
      <c r="EH387" s="94"/>
      <c r="EI387" s="94"/>
      <c r="EJ387" s="94"/>
      <c r="EK387" s="94"/>
      <c r="EL387" s="94"/>
      <c r="EM387" s="94"/>
      <c r="EN387" s="94"/>
      <c r="EO387" s="94"/>
      <c r="EP387" s="94"/>
      <c r="EQ387" s="94"/>
      <c r="ER387" s="94"/>
      <c r="ES387" s="94"/>
      <c r="ET387" s="94"/>
      <c r="EU387" s="94"/>
      <c r="EV387" s="94"/>
      <c r="EW387" s="94"/>
      <c r="EX387" s="94"/>
      <c r="EY387" s="94"/>
      <c r="EZ387" s="94"/>
      <c r="FA387" s="94"/>
      <c r="FB387" s="94"/>
      <c r="FC387" s="94"/>
      <c r="FD387" s="94"/>
      <c r="FE387" s="94"/>
      <c r="FF387" s="94"/>
      <c r="FG387" s="94"/>
      <c r="FH387" s="94"/>
      <c r="FI387" s="94"/>
      <c r="FJ387" s="94"/>
      <c r="FK387" s="94"/>
      <c r="FL387" s="94"/>
      <c r="FM387" s="94"/>
      <c r="FN387" s="94"/>
      <c r="FO387" s="94"/>
      <c r="FP387" s="94"/>
      <c r="FQ387" s="94"/>
      <c r="FR387" s="94"/>
      <c r="FS387" s="94"/>
      <c r="FT387" s="94"/>
      <c r="FU387" s="94"/>
      <c r="FV387" s="94"/>
      <c r="FW387" s="94"/>
      <c r="FX387" s="94"/>
      <c r="FY387" s="94"/>
      <c r="FZ387" s="94"/>
      <c r="GA387" s="94"/>
      <c r="GB387" s="94"/>
      <c r="GC387" s="94"/>
      <c r="GD387" s="94"/>
      <c r="GE387" s="94"/>
      <c r="GF387" s="94"/>
      <c r="GG387" s="94"/>
      <c r="GH387" s="94"/>
      <c r="GI387" s="94"/>
      <c r="GJ387" s="94"/>
      <c r="GK387" s="94"/>
      <c r="GL387" s="94"/>
      <c r="GM387" s="94"/>
      <c r="GN387" s="94"/>
      <c r="GO387" s="94"/>
      <c r="GP387" s="94"/>
      <c r="GQ387" s="94"/>
      <c r="GR387" s="94"/>
      <c r="GS387" s="94"/>
      <c r="GT387" s="94"/>
      <c r="GU387" s="94"/>
      <c r="GV387" s="94"/>
      <c r="GW387" s="94"/>
      <c r="GX387" s="94"/>
      <c r="GY387" s="94"/>
      <c r="GZ387" s="94"/>
      <c r="HA387" s="94"/>
      <c r="HB387" s="94"/>
      <c r="HC387" s="94"/>
      <c r="HD387" s="94"/>
      <c r="HE387" s="94"/>
      <c r="HF387" s="94"/>
      <c r="HG387" s="94"/>
      <c r="HH387" s="94"/>
      <c r="HI387" s="94"/>
      <c r="HJ387" s="94"/>
      <c r="HK387" s="94"/>
      <c r="HL387" s="94"/>
      <c r="HM387" s="94"/>
      <c r="HN387" s="94"/>
      <c r="HO387" s="94"/>
      <c r="HP387" s="94"/>
      <c r="HQ387" s="94"/>
      <c r="HR387" s="94"/>
      <c r="HS387" s="94"/>
      <c r="HT387" s="94"/>
      <c r="HU387" s="94"/>
      <c r="HV387" s="94"/>
      <c r="HW387" s="94"/>
      <c r="HX387" s="94"/>
      <c r="HY387" s="94"/>
      <c r="HZ387" s="94"/>
      <c r="IA387" s="94"/>
      <c r="IB387" s="94"/>
      <c r="IC387" s="94"/>
      <c r="ID387" s="94"/>
      <c r="IE387" s="94"/>
      <c r="IF387" s="94"/>
      <c r="IG387" s="94"/>
      <c r="IH387" s="94"/>
      <c r="II387" s="94"/>
      <c r="IJ387" s="94"/>
      <c r="IK387" s="94"/>
      <c r="IL387" s="94"/>
      <c r="IM387" s="94"/>
      <c r="IN387" s="94"/>
      <c r="IO387" s="94"/>
      <c r="IP387" s="94"/>
      <c r="IQ387" s="94"/>
      <c r="IR387" s="94"/>
      <c r="IS387" s="94"/>
      <c r="IT387" s="94"/>
      <c r="IU387" s="94"/>
      <c r="IV387" s="94"/>
    </row>
    <row r="388" spans="1:258" s="110" customFormat="1" ht="27.75" hidden="1" customHeight="1">
      <c r="A388" s="1656"/>
      <c r="B388" s="1656"/>
      <c r="C388" s="1656"/>
      <c r="D388" s="1656"/>
      <c r="E388" s="1656"/>
      <c r="F388" s="1656"/>
      <c r="G388" s="1656"/>
      <c r="H388" s="1656"/>
      <c r="I388" s="1656"/>
      <c r="J388" s="1656"/>
      <c r="K388" s="1656"/>
      <c r="L388" s="1656"/>
      <c r="M388" s="1656"/>
      <c r="N388" s="1656"/>
      <c r="O388" s="1656"/>
      <c r="P388" s="1656"/>
      <c r="Q388" s="1132"/>
      <c r="R388" s="1132"/>
      <c r="S388" s="1132"/>
      <c r="T388" s="1132"/>
      <c r="X388" s="1126"/>
      <c r="Y388" s="1126"/>
      <c r="AH388" s="94"/>
      <c r="AI388" s="94"/>
      <c r="AJ388" s="94"/>
      <c r="AK388" s="94"/>
      <c r="AL388" s="94"/>
      <c r="AM388" s="94"/>
      <c r="AN388" s="94"/>
      <c r="AO388" s="94"/>
      <c r="AP388" s="94"/>
      <c r="AQ388" s="94"/>
      <c r="AR388" s="94"/>
      <c r="AS388" s="94"/>
      <c r="AT388" s="94"/>
      <c r="AU388" s="94"/>
      <c r="AV388" s="94"/>
      <c r="AW388" s="94"/>
      <c r="AX388" s="94"/>
      <c r="AY388" s="94"/>
      <c r="AZ388" s="94"/>
      <c r="BA388" s="94"/>
      <c r="BB388" s="94"/>
      <c r="BC388" s="94"/>
      <c r="BD388" s="94"/>
      <c r="BE388" s="94"/>
      <c r="BF388" s="94"/>
      <c r="BG388" s="94"/>
      <c r="BH388" s="94"/>
      <c r="BI388" s="94"/>
      <c r="BJ388" s="94"/>
      <c r="BK388" s="94"/>
      <c r="BL388" s="94"/>
      <c r="BM388" s="94"/>
      <c r="BN388" s="94"/>
      <c r="BO388" s="94"/>
      <c r="BP388" s="94"/>
      <c r="BQ388" s="94"/>
      <c r="BR388" s="94"/>
      <c r="BS388" s="94"/>
      <c r="BT388" s="94"/>
      <c r="BU388" s="94"/>
      <c r="BV388" s="94"/>
      <c r="BW388" s="94"/>
      <c r="BX388" s="94"/>
      <c r="BY388" s="94"/>
      <c r="BZ388" s="94"/>
      <c r="CA388" s="94"/>
      <c r="CB388" s="94"/>
      <c r="CC388" s="94"/>
      <c r="CD388" s="94"/>
      <c r="CE388" s="94"/>
      <c r="CF388" s="94"/>
      <c r="CG388" s="94"/>
      <c r="CH388" s="94"/>
      <c r="CI388" s="94"/>
      <c r="CJ388" s="94"/>
      <c r="CK388" s="94"/>
      <c r="CL388" s="94"/>
      <c r="CM388" s="94"/>
      <c r="CN388" s="94"/>
      <c r="CO388" s="94"/>
      <c r="CP388" s="94"/>
      <c r="CQ388" s="94"/>
      <c r="CR388" s="94"/>
      <c r="CS388" s="94"/>
      <c r="CT388" s="94"/>
      <c r="CU388" s="94"/>
      <c r="CV388" s="94"/>
      <c r="CW388" s="94"/>
      <c r="CX388" s="94"/>
      <c r="CY388" s="94"/>
      <c r="CZ388" s="94"/>
      <c r="DA388" s="94"/>
      <c r="DB388" s="94"/>
      <c r="DC388" s="94"/>
      <c r="DD388" s="94"/>
      <c r="DE388" s="94"/>
      <c r="DF388" s="94"/>
      <c r="DG388" s="94"/>
      <c r="DH388" s="94"/>
      <c r="DI388" s="94"/>
      <c r="DJ388" s="94"/>
      <c r="DK388" s="94"/>
      <c r="DL388" s="94"/>
      <c r="DM388" s="94"/>
      <c r="DN388" s="94"/>
      <c r="DO388" s="94"/>
      <c r="DP388" s="94"/>
      <c r="DQ388" s="94"/>
      <c r="DR388" s="94"/>
      <c r="DS388" s="94"/>
      <c r="DT388" s="94"/>
      <c r="DU388" s="94"/>
      <c r="DV388" s="94"/>
      <c r="DW388" s="94"/>
      <c r="DX388" s="94"/>
      <c r="DY388" s="94"/>
      <c r="DZ388" s="94"/>
      <c r="EA388" s="94"/>
      <c r="EB388" s="94"/>
      <c r="EC388" s="94"/>
      <c r="ED388" s="94"/>
      <c r="EE388" s="94"/>
      <c r="EF388" s="94"/>
      <c r="EG388" s="94"/>
      <c r="EH388" s="94"/>
      <c r="EI388" s="94"/>
      <c r="EJ388" s="94"/>
      <c r="EK388" s="94"/>
      <c r="EL388" s="94"/>
      <c r="EM388" s="94"/>
      <c r="EN388" s="94"/>
      <c r="EO388" s="94"/>
      <c r="EP388" s="94"/>
      <c r="EQ388" s="94"/>
      <c r="ER388" s="94"/>
      <c r="ES388" s="94"/>
      <c r="ET388" s="94"/>
      <c r="EU388" s="94"/>
      <c r="EV388" s="94"/>
      <c r="EW388" s="94"/>
      <c r="EX388" s="94"/>
      <c r="EY388" s="94"/>
      <c r="EZ388" s="94"/>
      <c r="FA388" s="94"/>
      <c r="FB388" s="94"/>
      <c r="FC388" s="94"/>
      <c r="FD388" s="94"/>
      <c r="FE388" s="94"/>
      <c r="FF388" s="94"/>
      <c r="FG388" s="94"/>
      <c r="FH388" s="94"/>
      <c r="FI388" s="94"/>
      <c r="FJ388" s="94"/>
      <c r="FK388" s="94"/>
      <c r="FL388" s="94"/>
      <c r="FM388" s="94"/>
      <c r="FN388" s="94"/>
      <c r="FO388" s="94"/>
      <c r="FP388" s="94"/>
      <c r="FQ388" s="94"/>
      <c r="FR388" s="94"/>
      <c r="FS388" s="94"/>
      <c r="FT388" s="94"/>
      <c r="FU388" s="94"/>
      <c r="FV388" s="94"/>
      <c r="FW388" s="94"/>
      <c r="FX388" s="94"/>
      <c r="FY388" s="94"/>
      <c r="FZ388" s="94"/>
      <c r="GA388" s="94"/>
      <c r="GB388" s="94"/>
      <c r="GC388" s="94"/>
      <c r="GD388" s="94"/>
      <c r="GE388" s="94"/>
      <c r="GF388" s="94"/>
      <c r="GG388" s="94"/>
      <c r="GH388" s="94"/>
      <c r="GI388" s="94"/>
      <c r="GJ388" s="94"/>
      <c r="GK388" s="94"/>
      <c r="GL388" s="94"/>
      <c r="GM388" s="94"/>
      <c r="GN388" s="94"/>
      <c r="GO388" s="94"/>
      <c r="GP388" s="94"/>
      <c r="GQ388" s="94"/>
      <c r="GR388" s="94"/>
      <c r="GS388" s="94"/>
      <c r="GT388" s="94"/>
      <c r="GU388" s="94"/>
      <c r="GV388" s="94"/>
      <c r="GW388" s="94"/>
      <c r="GX388" s="94"/>
      <c r="GY388" s="94"/>
      <c r="GZ388" s="94"/>
      <c r="HA388" s="94"/>
      <c r="HB388" s="94"/>
      <c r="HC388" s="94"/>
      <c r="HD388" s="94"/>
      <c r="HE388" s="94"/>
      <c r="HF388" s="94"/>
      <c r="HG388" s="94"/>
      <c r="HH388" s="94"/>
      <c r="HI388" s="94"/>
      <c r="HJ388" s="94"/>
      <c r="HK388" s="94"/>
      <c r="HL388" s="94"/>
      <c r="HM388" s="94"/>
      <c r="HN388" s="94"/>
      <c r="HO388" s="94"/>
      <c r="HP388" s="94"/>
      <c r="HQ388" s="94"/>
      <c r="HR388" s="94"/>
      <c r="HS388" s="94"/>
      <c r="HT388" s="94"/>
      <c r="HU388" s="94"/>
      <c r="HV388" s="94"/>
      <c r="HW388" s="94"/>
      <c r="HX388" s="94"/>
      <c r="HY388" s="94"/>
      <c r="HZ388" s="94"/>
      <c r="IA388" s="94"/>
      <c r="IB388" s="94"/>
      <c r="IC388" s="94"/>
      <c r="ID388" s="94"/>
      <c r="IE388" s="94"/>
      <c r="IF388" s="94"/>
      <c r="IG388" s="94"/>
      <c r="IH388" s="94"/>
      <c r="II388" s="94"/>
      <c r="IJ388" s="94"/>
      <c r="IK388" s="94"/>
      <c r="IL388" s="94"/>
      <c r="IM388" s="94"/>
      <c r="IN388" s="94"/>
      <c r="IO388" s="94"/>
      <c r="IP388" s="94"/>
      <c r="IQ388" s="94"/>
      <c r="IR388" s="94"/>
      <c r="IS388" s="94"/>
      <c r="IT388" s="94"/>
      <c r="IU388" s="94"/>
      <c r="IV388" s="94"/>
    </row>
    <row r="389" spans="1:258" s="110" customFormat="1" ht="21" hidden="1" customHeight="1">
      <c r="A389" s="1132"/>
      <c r="B389" s="1132"/>
      <c r="C389" s="1132"/>
      <c r="D389" s="1132"/>
      <c r="E389" s="1132"/>
      <c r="F389" s="1132"/>
      <c r="G389" s="1132"/>
      <c r="H389" s="1132"/>
      <c r="I389" s="1132"/>
      <c r="J389" s="1132"/>
      <c r="K389" s="1132"/>
      <c r="L389" s="1132"/>
      <c r="M389" s="1132"/>
      <c r="N389" s="1132"/>
      <c r="O389" s="1132"/>
      <c r="P389" s="1132"/>
      <c r="Q389" s="1132"/>
      <c r="R389" s="1132"/>
      <c r="S389" s="1132"/>
      <c r="T389" s="1132"/>
      <c r="X389" s="1126"/>
      <c r="Y389" s="1126"/>
      <c r="AH389" s="94"/>
      <c r="AI389" s="94"/>
      <c r="AJ389" s="94"/>
      <c r="AK389" s="94"/>
      <c r="AL389" s="94"/>
      <c r="AM389" s="94"/>
      <c r="AN389" s="94"/>
      <c r="AO389" s="94"/>
      <c r="AP389" s="94"/>
      <c r="AQ389" s="94"/>
      <c r="AR389" s="94"/>
      <c r="AS389" s="94"/>
      <c r="AT389" s="94"/>
      <c r="AU389" s="94"/>
      <c r="AV389" s="94"/>
      <c r="AW389" s="94"/>
      <c r="AX389" s="94"/>
      <c r="AY389" s="94"/>
      <c r="AZ389" s="94"/>
      <c r="BA389" s="94"/>
      <c r="BB389" s="94"/>
      <c r="BC389" s="94"/>
      <c r="BD389" s="94"/>
      <c r="BE389" s="94"/>
      <c r="BF389" s="94"/>
      <c r="BG389" s="94"/>
      <c r="BH389" s="94"/>
      <c r="BI389" s="94"/>
      <c r="BJ389" s="94"/>
      <c r="BK389" s="94"/>
      <c r="BL389" s="94"/>
      <c r="BM389" s="94"/>
      <c r="BN389" s="94"/>
      <c r="BO389" s="94"/>
      <c r="BP389" s="94"/>
      <c r="BQ389" s="94"/>
      <c r="BR389" s="94"/>
      <c r="BS389" s="94"/>
      <c r="BT389" s="94"/>
      <c r="BU389" s="94"/>
      <c r="BV389" s="94"/>
      <c r="BW389" s="94"/>
      <c r="BX389" s="94"/>
      <c r="BY389" s="94"/>
      <c r="BZ389" s="94"/>
      <c r="CA389" s="94"/>
      <c r="CB389" s="94"/>
      <c r="CC389" s="94"/>
      <c r="CD389" s="94"/>
      <c r="CE389" s="94"/>
      <c r="CF389" s="94"/>
      <c r="CG389" s="94"/>
      <c r="CH389" s="94"/>
      <c r="CI389" s="94"/>
      <c r="CJ389" s="94"/>
      <c r="CK389" s="94"/>
      <c r="CL389" s="94"/>
      <c r="CM389" s="94"/>
      <c r="CN389" s="94"/>
      <c r="CO389" s="94"/>
      <c r="CP389" s="94"/>
      <c r="CQ389" s="94"/>
      <c r="CR389" s="94"/>
      <c r="CS389" s="94"/>
      <c r="CT389" s="94"/>
      <c r="CU389" s="94"/>
      <c r="CV389" s="94"/>
      <c r="CW389" s="94"/>
      <c r="CX389" s="94"/>
      <c r="CY389" s="94"/>
      <c r="CZ389" s="94"/>
      <c r="DA389" s="94"/>
      <c r="DB389" s="94"/>
      <c r="DC389" s="94"/>
      <c r="DD389" s="94"/>
      <c r="DE389" s="94"/>
      <c r="DF389" s="94"/>
      <c r="DG389" s="94"/>
      <c r="DH389" s="94"/>
      <c r="DI389" s="94"/>
      <c r="DJ389" s="94"/>
      <c r="DK389" s="94"/>
      <c r="DL389" s="94"/>
      <c r="DM389" s="94"/>
      <c r="DN389" s="94"/>
      <c r="DO389" s="94"/>
      <c r="DP389" s="94"/>
      <c r="DQ389" s="94"/>
      <c r="DR389" s="94"/>
      <c r="DS389" s="94"/>
      <c r="DT389" s="94"/>
      <c r="DU389" s="94"/>
      <c r="DV389" s="94"/>
      <c r="DW389" s="94"/>
      <c r="DX389" s="94"/>
      <c r="DY389" s="94"/>
      <c r="DZ389" s="94"/>
      <c r="EA389" s="94"/>
      <c r="EB389" s="94"/>
      <c r="EC389" s="94"/>
      <c r="ED389" s="94"/>
      <c r="EE389" s="94"/>
      <c r="EF389" s="94"/>
      <c r="EG389" s="94"/>
      <c r="EH389" s="94"/>
      <c r="EI389" s="94"/>
      <c r="EJ389" s="94"/>
      <c r="EK389" s="94"/>
      <c r="EL389" s="94"/>
      <c r="EM389" s="94"/>
      <c r="EN389" s="94"/>
      <c r="EO389" s="94"/>
      <c r="EP389" s="94"/>
      <c r="EQ389" s="94"/>
      <c r="ER389" s="94"/>
      <c r="ES389" s="94"/>
      <c r="ET389" s="94"/>
      <c r="EU389" s="94"/>
      <c r="EV389" s="94"/>
      <c r="EW389" s="94"/>
      <c r="EX389" s="94"/>
      <c r="EY389" s="94"/>
      <c r="EZ389" s="94"/>
      <c r="FA389" s="94"/>
      <c r="FB389" s="94"/>
      <c r="FC389" s="94"/>
      <c r="FD389" s="94"/>
      <c r="FE389" s="94"/>
      <c r="FF389" s="94"/>
      <c r="FG389" s="94"/>
      <c r="FH389" s="94"/>
      <c r="FI389" s="94"/>
      <c r="FJ389" s="94"/>
      <c r="FK389" s="94"/>
      <c r="FL389" s="94"/>
      <c r="FM389" s="94"/>
      <c r="FN389" s="94"/>
      <c r="FO389" s="94"/>
      <c r="FP389" s="94"/>
      <c r="FQ389" s="94"/>
      <c r="FR389" s="94"/>
      <c r="FS389" s="94"/>
      <c r="FT389" s="94"/>
      <c r="FU389" s="94"/>
      <c r="FV389" s="94"/>
      <c r="FW389" s="94"/>
      <c r="FX389" s="94"/>
      <c r="FY389" s="94"/>
      <c r="FZ389" s="94"/>
      <c r="GA389" s="94"/>
      <c r="GB389" s="94"/>
      <c r="GC389" s="94"/>
      <c r="GD389" s="94"/>
      <c r="GE389" s="94"/>
      <c r="GF389" s="94"/>
      <c r="GG389" s="94"/>
      <c r="GH389" s="94"/>
      <c r="GI389" s="94"/>
      <c r="GJ389" s="94"/>
      <c r="GK389" s="94"/>
      <c r="GL389" s="94"/>
      <c r="GM389" s="94"/>
      <c r="GN389" s="94"/>
      <c r="GO389" s="94"/>
      <c r="GP389" s="94"/>
      <c r="GQ389" s="94"/>
      <c r="GR389" s="94"/>
      <c r="GS389" s="94"/>
      <c r="GT389" s="94"/>
      <c r="GU389" s="94"/>
      <c r="GV389" s="94"/>
      <c r="GW389" s="94"/>
      <c r="GX389" s="94"/>
      <c r="GY389" s="94"/>
      <c r="GZ389" s="94"/>
      <c r="HA389" s="94"/>
      <c r="HB389" s="94"/>
      <c r="HC389" s="94"/>
      <c r="HD389" s="94"/>
      <c r="HE389" s="94"/>
      <c r="HF389" s="94"/>
      <c r="HG389" s="94"/>
      <c r="HH389" s="94"/>
      <c r="HI389" s="94"/>
      <c r="HJ389" s="94"/>
      <c r="HK389" s="94"/>
      <c r="HL389" s="94"/>
      <c r="HM389" s="94"/>
      <c r="HN389" s="94"/>
      <c r="HO389" s="94"/>
      <c r="HP389" s="94"/>
      <c r="HQ389" s="94"/>
      <c r="HR389" s="94"/>
      <c r="HS389" s="94"/>
      <c r="HT389" s="94"/>
      <c r="HU389" s="94"/>
      <c r="HV389" s="94"/>
      <c r="HW389" s="94"/>
      <c r="HX389" s="94"/>
      <c r="HY389" s="94"/>
      <c r="HZ389" s="94"/>
      <c r="IA389" s="94"/>
      <c r="IB389" s="94"/>
      <c r="IC389" s="94"/>
      <c r="ID389" s="94"/>
      <c r="IE389" s="94"/>
      <c r="IF389" s="94"/>
      <c r="IG389" s="94"/>
      <c r="IH389" s="94"/>
      <c r="II389" s="94"/>
      <c r="IJ389" s="94"/>
      <c r="IK389" s="94"/>
      <c r="IL389" s="94"/>
      <c r="IM389" s="94"/>
      <c r="IN389" s="94"/>
      <c r="IO389" s="94"/>
      <c r="IP389" s="94"/>
      <c r="IQ389" s="94"/>
      <c r="IR389" s="94"/>
      <c r="IS389" s="94"/>
      <c r="IT389" s="94"/>
      <c r="IU389" s="94"/>
      <c r="IV389" s="94"/>
    </row>
    <row r="390" spans="1:258" s="110" customFormat="1" ht="22.5" hidden="1" customHeight="1">
      <c r="A390" s="1132"/>
      <c r="B390" s="1132"/>
      <c r="C390" s="1132"/>
      <c r="D390" s="1132"/>
      <c r="E390" s="1132"/>
      <c r="F390" s="1132"/>
      <c r="G390" s="1132"/>
      <c r="H390" s="1132"/>
      <c r="I390" s="1132"/>
      <c r="J390" s="1132"/>
      <c r="K390" s="1132"/>
      <c r="L390" s="1132"/>
      <c r="M390" s="1132"/>
      <c r="N390" s="1132"/>
      <c r="O390" s="1132"/>
      <c r="P390" s="1132"/>
      <c r="Q390" s="1132"/>
      <c r="R390" s="1132"/>
      <c r="S390" s="1132"/>
      <c r="T390" s="1132"/>
      <c r="X390" s="1126"/>
      <c r="Y390" s="1126"/>
      <c r="AH390" s="94"/>
      <c r="AI390" s="94"/>
      <c r="AJ390" s="94"/>
      <c r="AK390" s="94"/>
      <c r="AL390" s="94"/>
      <c r="AM390" s="94"/>
      <c r="AN390" s="94"/>
      <c r="AO390" s="94"/>
      <c r="AP390" s="94"/>
      <c r="AQ390" s="94"/>
      <c r="AR390" s="94"/>
      <c r="AS390" s="94"/>
      <c r="AT390" s="94"/>
      <c r="AU390" s="94"/>
      <c r="AV390" s="94"/>
      <c r="AW390" s="94"/>
      <c r="AX390" s="94"/>
      <c r="AY390" s="94"/>
      <c r="AZ390" s="94"/>
      <c r="BA390" s="94"/>
      <c r="BB390" s="94"/>
      <c r="BC390" s="94"/>
      <c r="BD390" s="94"/>
      <c r="BE390" s="94"/>
      <c r="BF390" s="94"/>
      <c r="BG390" s="94"/>
      <c r="BH390" s="94"/>
      <c r="BI390" s="94"/>
      <c r="BJ390" s="94"/>
      <c r="BK390" s="94"/>
      <c r="BL390" s="94"/>
      <c r="BM390" s="94"/>
      <c r="BN390" s="94"/>
      <c r="BO390" s="94"/>
      <c r="BP390" s="94"/>
      <c r="BQ390" s="94"/>
      <c r="BR390" s="94"/>
      <c r="BS390" s="94"/>
      <c r="BT390" s="94"/>
      <c r="BU390" s="94"/>
      <c r="BV390" s="94"/>
      <c r="BW390" s="94"/>
      <c r="BX390" s="94"/>
      <c r="BY390" s="94"/>
      <c r="BZ390" s="94"/>
      <c r="CA390" s="94"/>
      <c r="CB390" s="94"/>
      <c r="CC390" s="94"/>
      <c r="CD390" s="94"/>
      <c r="CE390" s="94"/>
      <c r="CF390" s="94"/>
      <c r="CG390" s="94"/>
      <c r="CH390" s="94"/>
      <c r="CI390" s="94"/>
      <c r="CJ390" s="94"/>
      <c r="CK390" s="94"/>
      <c r="CL390" s="94"/>
      <c r="CM390" s="94"/>
      <c r="CN390" s="94"/>
      <c r="CO390" s="94"/>
      <c r="CP390" s="94"/>
      <c r="CQ390" s="94"/>
      <c r="CR390" s="94"/>
      <c r="CS390" s="94"/>
      <c r="CT390" s="94"/>
      <c r="CU390" s="94"/>
      <c r="CV390" s="94"/>
      <c r="CW390" s="94"/>
      <c r="CX390" s="94"/>
      <c r="CY390" s="94"/>
      <c r="CZ390" s="94"/>
      <c r="DA390" s="94"/>
      <c r="DB390" s="94"/>
      <c r="DC390" s="94"/>
      <c r="DD390" s="94"/>
      <c r="DE390" s="94"/>
      <c r="DF390" s="94"/>
      <c r="DG390" s="94"/>
      <c r="DH390" s="94"/>
      <c r="DI390" s="94"/>
      <c r="DJ390" s="94"/>
      <c r="DK390" s="94"/>
      <c r="DL390" s="94"/>
      <c r="DM390" s="94"/>
      <c r="DN390" s="94"/>
      <c r="DO390" s="94"/>
      <c r="DP390" s="94"/>
      <c r="DQ390" s="94"/>
      <c r="DR390" s="94"/>
      <c r="DS390" s="94"/>
      <c r="DT390" s="94"/>
      <c r="DU390" s="94"/>
      <c r="DV390" s="94"/>
      <c r="DW390" s="94"/>
      <c r="DX390" s="94"/>
      <c r="DY390" s="94"/>
      <c r="DZ390" s="94"/>
      <c r="EA390" s="94"/>
      <c r="EB390" s="94"/>
      <c r="EC390" s="94"/>
      <c r="ED390" s="94"/>
      <c r="EE390" s="94"/>
      <c r="EF390" s="94"/>
      <c r="EG390" s="94"/>
      <c r="EH390" s="94"/>
      <c r="EI390" s="94"/>
      <c r="EJ390" s="94"/>
      <c r="EK390" s="94"/>
      <c r="EL390" s="94"/>
      <c r="EM390" s="94"/>
      <c r="EN390" s="94"/>
      <c r="EO390" s="94"/>
      <c r="EP390" s="94"/>
      <c r="EQ390" s="94"/>
      <c r="ER390" s="94"/>
      <c r="ES390" s="94"/>
      <c r="ET390" s="94"/>
      <c r="EU390" s="94"/>
      <c r="EV390" s="94"/>
      <c r="EW390" s="94"/>
      <c r="EX390" s="94"/>
      <c r="EY390" s="94"/>
      <c r="EZ390" s="94"/>
      <c r="FA390" s="94"/>
      <c r="FB390" s="94"/>
      <c r="FC390" s="94"/>
      <c r="FD390" s="94"/>
      <c r="FE390" s="94"/>
      <c r="FF390" s="94"/>
      <c r="FG390" s="94"/>
      <c r="FH390" s="94"/>
      <c r="FI390" s="94"/>
      <c r="FJ390" s="94"/>
      <c r="FK390" s="94"/>
      <c r="FL390" s="94"/>
      <c r="FM390" s="94"/>
      <c r="FN390" s="94"/>
      <c r="FO390" s="94"/>
      <c r="FP390" s="94"/>
      <c r="FQ390" s="94"/>
      <c r="FR390" s="94"/>
      <c r="FS390" s="94"/>
      <c r="FT390" s="94"/>
      <c r="FU390" s="94"/>
      <c r="FV390" s="94"/>
      <c r="FW390" s="94"/>
      <c r="FX390" s="94"/>
      <c r="FY390" s="94"/>
      <c r="FZ390" s="94"/>
      <c r="GA390" s="94"/>
      <c r="GB390" s="94"/>
      <c r="GC390" s="94"/>
      <c r="GD390" s="94"/>
      <c r="GE390" s="94"/>
      <c r="GF390" s="94"/>
      <c r="GG390" s="94"/>
      <c r="GH390" s="94"/>
      <c r="GI390" s="94"/>
      <c r="GJ390" s="94"/>
      <c r="GK390" s="94"/>
      <c r="GL390" s="94"/>
      <c r="GM390" s="94"/>
      <c r="GN390" s="94"/>
      <c r="GO390" s="94"/>
      <c r="GP390" s="94"/>
      <c r="GQ390" s="94"/>
      <c r="GR390" s="94"/>
      <c r="GS390" s="94"/>
      <c r="GT390" s="94"/>
      <c r="GU390" s="94"/>
      <c r="GV390" s="94"/>
      <c r="GW390" s="94"/>
      <c r="GX390" s="94"/>
      <c r="GY390" s="94"/>
      <c r="GZ390" s="94"/>
      <c r="HA390" s="94"/>
      <c r="HB390" s="94"/>
      <c r="HC390" s="94"/>
      <c r="HD390" s="94"/>
      <c r="HE390" s="94"/>
      <c r="HF390" s="94"/>
      <c r="HG390" s="94"/>
      <c r="HH390" s="94"/>
      <c r="HI390" s="94"/>
      <c r="HJ390" s="94"/>
      <c r="HK390" s="94"/>
      <c r="HL390" s="94"/>
      <c r="HM390" s="94"/>
      <c r="HN390" s="94"/>
      <c r="HO390" s="94"/>
      <c r="HP390" s="94"/>
      <c r="HQ390" s="94"/>
      <c r="HR390" s="94"/>
      <c r="HS390" s="94"/>
      <c r="HT390" s="94"/>
      <c r="HU390" s="94"/>
      <c r="HV390" s="94"/>
      <c r="HW390" s="94"/>
      <c r="HX390" s="94"/>
      <c r="HY390" s="94"/>
      <c r="HZ390" s="94"/>
      <c r="IA390" s="94"/>
      <c r="IB390" s="94"/>
      <c r="IC390" s="94"/>
      <c r="ID390" s="94"/>
      <c r="IE390" s="94"/>
      <c r="IF390" s="94"/>
      <c r="IG390" s="94"/>
      <c r="IH390" s="94"/>
      <c r="II390" s="94"/>
      <c r="IJ390" s="94"/>
      <c r="IK390" s="94"/>
      <c r="IL390" s="94"/>
      <c r="IM390" s="94"/>
      <c r="IN390" s="94"/>
      <c r="IO390" s="94"/>
      <c r="IP390" s="94"/>
      <c r="IQ390" s="94"/>
      <c r="IR390" s="94"/>
      <c r="IS390" s="94"/>
      <c r="IT390" s="94"/>
      <c r="IU390" s="94"/>
      <c r="IV390" s="94"/>
    </row>
    <row r="391" spans="1:258" s="1135" customFormat="1" ht="19.5" customHeight="1">
      <c r="A391" s="1708" t="s">
        <v>509</v>
      </c>
      <c r="B391" s="1709"/>
      <c r="C391" s="1709"/>
      <c r="D391" s="1709"/>
      <c r="E391" s="1709"/>
      <c r="F391" s="1709"/>
      <c r="G391" s="1709"/>
      <c r="H391" s="1709"/>
      <c r="I391" s="1709"/>
      <c r="J391" s="1709"/>
      <c r="K391" s="1709"/>
      <c r="L391" s="1709"/>
      <c r="M391" s="1709"/>
      <c r="N391" s="1709"/>
      <c r="O391" s="1709"/>
      <c r="P391" s="1709"/>
      <c r="Q391" s="1709"/>
      <c r="R391" s="1709"/>
      <c r="S391" s="1709"/>
      <c r="T391" s="1709"/>
      <c r="U391" s="1133"/>
      <c r="V391" s="1133"/>
      <c r="W391" s="1133"/>
      <c r="X391" s="1133"/>
      <c r="Y391" s="1134"/>
      <c r="Z391" s="1133"/>
      <c r="AA391" s="1133"/>
      <c r="AB391" s="1133"/>
      <c r="AC391" s="1133"/>
      <c r="AD391" s="1133"/>
      <c r="AE391" s="1133"/>
      <c r="AF391" s="1133"/>
      <c r="AG391" s="1133"/>
      <c r="AH391" s="1133"/>
    </row>
    <row r="392" spans="1:258" s="1138" customFormat="1" ht="5.25" customHeight="1">
      <c r="A392" s="1136"/>
      <c r="B392" s="2"/>
      <c r="C392" s="2"/>
      <c r="D392" s="2"/>
      <c r="E392" s="2"/>
      <c r="F392" s="2"/>
      <c r="G392" s="2"/>
      <c r="H392" s="2"/>
      <c r="I392" s="15"/>
      <c r="J392" s="2"/>
      <c r="K392" s="15"/>
      <c r="L392" s="2"/>
      <c r="M392" s="2"/>
      <c r="N392" s="126"/>
      <c r="O392" s="2"/>
      <c r="P392" s="2"/>
      <c r="Q392" s="1133"/>
      <c r="R392" s="1133"/>
      <c r="S392" s="1133"/>
      <c r="T392" s="53"/>
      <c r="U392" s="53"/>
      <c r="V392" s="53"/>
      <c r="W392" s="53"/>
      <c r="X392" s="110"/>
      <c r="Y392" s="1116"/>
      <c r="Z392" s="1116"/>
      <c r="AA392" s="1116"/>
      <c r="AB392" s="1137"/>
      <c r="AC392" s="1116"/>
      <c r="AD392" s="1116"/>
      <c r="AE392" s="1116"/>
      <c r="AF392" s="1116"/>
      <c r="AG392" s="1116"/>
      <c r="AH392" s="1116"/>
      <c r="AI392" s="1116"/>
      <c r="AJ392" s="1116"/>
      <c r="AK392" s="1116"/>
    </row>
    <row r="393" spans="1:258" s="531" customFormat="1" ht="40.5" customHeight="1">
      <c r="A393" s="1707" t="s">
        <v>251</v>
      </c>
      <c r="B393" s="1707"/>
      <c r="C393" s="2002" t="s">
        <v>252</v>
      </c>
      <c r="D393" s="2004" t="s">
        <v>253</v>
      </c>
      <c r="E393" s="2005"/>
      <c r="F393" s="2005"/>
      <c r="G393" s="1660" t="s">
        <v>510</v>
      </c>
      <c r="H393" s="1660"/>
      <c r="I393" s="1660"/>
      <c r="J393" s="1660" t="s">
        <v>511</v>
      </c>
      <c r="K393" s="1660"/>
      <c r="L393" s="1660"/>
      <c r="M393" s="1704" t="s">
        <v>275</v>
      </c>
      <c r="N393" s="1705"/>
      <c r="O393" s="1706" t="s">
        <v>254</v>
      </c>
      <c r="P393" s="1707"/>
    </row>
    <row r="394" spans="1:258" s="399" customFormat="1" ht="38.25">
      <c r="A394" s="1707"/>
      <c r="B394" s="1707"/>
      <c r="C394" s="2003"/>
      <c r="D394" s="1139" t="s">
        <v>255</v>
      </c>
      <c r="E394" s="1139" t="s">
        <v>256</v>
      </c>
      <c r="F394" s="1140" t="s">
        <v>458</v>
      </c>
      <c r="G394" s="1141" t="s">
        <v>167</v>
      </c>
      <c r="H394" s="1141" t="s">
        <v>257</v>
      </c>
      <c r="I394" s="1142" t="s">
        <v>459</v>
      </c>
      <c r="J394" s="1141" t="s">
        <v>167</v>
      </c>
      <c r="K394" s="1141" t="s">
        <v>257</v>
      </c>
      <c r="L394" s="1141" t="s">
        <v>460</v>
      </c>
      <c r="M394" s="1143" t="s">
        <v>167</v>
      </c>
      <c r="N394" s="1141" t="s">
        <v>257</v>
      </c>
      <c r="O394" s="1141" t="s">
        <v>258</v>
      </c>
      <c r="P394" s="1141" t="s">
        <v>259</v>
      </c>
    </row>
    <row r="395" spans="1:258" s="399" customFormat="1" ht="18" customHeight="1">
      <c r="A395" s="1636" t="s">
        <v>260</v>
      </c>
      <c r="B395" s="1637"/>
      <c r="C395" s="690"/>
      <c r="D395" s="412"/>
      <c r="E395" s="412"/>
      <c r="F395" s="412"/>
      <c r="G395" s="1144"/>
      <c r="H395" s="691"/>
      <c r="I395" s="413"/>
      <c r="J395" s="414"/>
      <c r="K395" s="415"/>
      <c r="L395" s="416"/>
      <c r="M395" s="414"/>
      <c r="N395" s="415"/>
      <c r="O395" s="416"/>
      <c r="P395" s="416"/>
    </row>
    <row r="396" spans="1:258" s="399" customFormat="1" ht="15">
      <c r="A396" s="2010" t="s">
        <v>261</v>
      </c>
      <c r="B396" s="1637"/>
      <c r="C396" s="692"/>
      <c r="D396" s="417"/>
      <c r="E396" s="417"/>
      <c r="F396" s="417"/>
      <c r="G396" s="1145"/>
      <c r="H396" s="1146"/>
      <c r="I396" s="418"/>
      <c r="J396" s="419"/>
      <c r="K396" s="1147"/>
      <c r="L396" s="418"/>
      <c r="M396" s="420"/>
      <c r="N396" s="1148"/>
      <c r="O396" s="1149"/>
      <c r="P396" s="1150"/>
    </row>
    <row r="397" spans="1:258" s="399" customFormat="1" ht="15">
      <c r="A397" s="2010" t="s">
        <v>262</v>
      </c>
      <c r="B397" s="1637"/>
      <c r="C397" s="692"/>
      <c r="D397" s="417"/>
      <c r="E397" s="417"/>
      <c r="F397" s="417"/>
      <c r="G397" s="1145"/>
      <c r="H397" s="1146"/>
      <c r="I397" s="418"/>
      <c r="J397" s="1145"/>
      <c r="K397" s="1151"/>
      <c r="L397" s="418"/>
      <c r="M397" s="422"/>
      <c r="N397" s="1149"/>
      <c r="O397" s="1149"/>
      <c r="P397" s="1149"/>
    </row>
    <row r="398" spans="1:258" s="399" customFormat="1" ht="15">
      <c r="A398" s="2047" t="s">
        <v>263</v>
      </c>
      <c r="B398" s="2048"/>
      <c r="C398" s="693"/>
      <c r="D398" s="423"/>
      <c r="E398" s="423"/>
      <c r="F398" s="423"/>
      <c r="G398" s="1145"/>
      <c r="H398" s="1146"/>
      <c r="I398" s="418"/>
      <c r="J398" s="597"/>
      <c r="K398" s="1152"/>
      <c r="L398" s="424"/>
      <c r="M398" s="1153"/>
      <c r="N398" s="1154"/>
      <c r="O398" s="1153"/>
      <c r="P398" s="1153"/>
    </row>
    <row r="399" spans="1:258" s="421" customFormat="1" ht="15.75" customHeight="1">
      <c r="A399" s="1635" t="s">
        <v>166</v>
      </c>
      <c r="B399" s="1635"/>
      <c r="C399" s="596"/>
      <c r="D399" s="1155"/>
      <c r="E399" s="1155"/>
      <c r="F399" s="1155"/>
      <c r="G399" s="1155"/>
      <c r="H399" s="1156"/>
      <c r="I399" s="595"/>
      <c r="J399" s="1155"/>
      <c r="K399" s="1156"/>
      <c r="L399" s="595"/>
      <c r="M399" s="596"/>
      <c r="N399" s="1156"/>
      <c r="O399" s="1156"/>
      <c r="P399" s="1156"/>
    </row>
    <row r="400" spans="1:258" s="399" customFormat="1" ht="15" customHeight="1">
      <c r="A400" s="1636" t="s">
        <v>264</v>
      </c>
      <c r="B400" s="1637"/>
      <c r="C400" s="694"/>
      <c r="D400" s="425"/>
      <c r="E400" s="425"/>
      <c r="F400" s="412"/>
      <c r="G400" s="1145"/>
      <c r="H400" s="1146"/>
      <c r="I400" s="1157"/>
      <c r="J400" s="426"/>
      <c r="K400" s="1158"/>
      <c r="L400" s="695"/>
      <c r="M400" s="419"/>
      <c r="N400" s="1148"/>
      <c r="O400" s="1158"/>
      <c r="P400" s="420"/>
    </row>
    <row r="401" spans="1:18" s="399" customFormat="1" ht="15" hidden="1" customHeight="1">
      <c r="A401" s="1616" t="s">
        <v>461</v>
      </c>
      <c r="B401" s="2009"/>
      <c r="C401" s="694"/>
      <c r="D401" s="425"/>
      <c r="E401" s="425"/>
      <c r="F401" s="412"/>
      <c r="G401" s="1145"/>
      <c r="H401" s="1146"/>
      <c r="I401" s="1159"/>
      <c r="J401" s="426"/>
      <c r="K401" s="1160"/>
      <c r="L401" s="696"/>
      <c r="M401" s="419"/>
      <c r="N401" s="1158"/>
      <c r="O401" s="1158"/>
      <c r="P401" s="1158"/>
    </row>
    <row r="402" spans="1:18" s="399" customFormat="1" ht="15" customHeight="1">
      <c r="A402" s="1616" t="s">
        <v>265</v>
      </c>
      <c r="B402" s="2009"/>
      <c r="C402" s="694"/>
      <c r="D402" s="417"/>
      <c r="E402" s="417"/>
      <c r="F402" s="417"/>
      <c r="G402" s="417"/>
      <c r="H402" s="1160"/>
      <c r="I402" s="1159"/>
      <c r="J402" s="1145"/>
      <c r="K402" s="1161"/>
      <c r="L402" s="1162"/>
      <c r="M402" s="419"/>
      <c r="N402" s="1148"/>
      <c r="O402" s="1148"/>
      <c r="P402" s="1158"/>
    </row>
    <row r="403" spans="1:18" s="399" customFormat="1" ht="15" customHeight="1">
      <c r="A403" s="1616" t="s">
        <v>444</v>
      </c>
      <c r="B403" s="2009"/>
      <c r="C403" s="694"/>
      <c r="D403" s="417"/>
      <c r="E403" s="417"/>
      <c r="F403" s="417"/>
      <c r="G403" s="417"/>
      <c r="H403" s="1160"/>
      <c r="I403" s="1159"/>
      <c r="J403" s="1145"/>
      <c r="K403" s="1161"/>
      <c r="L403" s="418"/>
      <c r="M403" s="419"/>
      <c r="N403" s="1148"/>
      <c r="O403" s="1148"/>
      <c r="P403" s="1158"/>
      <c r="R403" s="532"/>
    </row>
    <row r="404" spans="1:18" s="399" customFormat="1" ht="15" customHeight="1">
      <c r="A404" s="881" t="s">
        <v>276</v>
      </c>
      <c r="B404" s="697"/>
      <c r="C404" s="694"/>
      <c r="D404" s="417"/>
      <c r="E404" s="417"/>
      <c r="F404" s="417"/>
      <c r="G404" s="417"/>
      <c r="H404" s="1160"/>
      <c r="I404" s="1163"/>
      <c r="J404" s="1145"/>
      <c r="K404" s="1161"/>
      <c r="L404" s="418"/>
      <c r="M404" s="419"/>
      <c r="N404" s="1148"/>
      <c r="O404" s="1148"/>
      <c r="P404" s="1158"/>
      <c r="R404" s="532"/>
    </row>
    <row r="405" spans="1:18" s="399" customFormat="1" ht="15" customHeight="1">
      <c r="A405" s="881" t="s">
        <v>360</v>
      </c>
      <c r="B405" s="879"/>
      <c r="C405" s="694"/>
      <c r="D405" s="417"/>
      <c r="E405" s="417"/>
      <c r="F405" s="417"/>
      <c r="G405" s="417"/>
      <c r="H405" s="1160"/>
      <c r="I405" s="1164"/>
      <c r="J405" s="1145"/>
      <c r="K405" s="1151"/>
      <c r="L405" s="418"/>
      <c r="M405" s="419"/>
      <c r="N405" s="1148"/>
      <c r="O405" s="1148"/>
      <c r="P405" s="1158"/>
    </row>
    <row r="406" spans="1:18" s="399" customFormat="1" ht="15" customHeight="1">
      <c r="A406" s="881" t="s">
        <v>266</v>
      </c>
      <c r="B406" s="879"/>
      <c r="C406" s="694"/>
      <c r="D406" s="417"/>
      <c r="E406" s="417"/>
      <c r="F406" s="417"/>
      <c r="G406" s="417"/>
      <c r="H406" s="1160"/>
      <c r="I406" s="1163"/>
      <c r="J406" s="1145"/>
      <c r="K406" s="1161"/>
      <c r="L406" s="1162"/>
      <c r="M406" s="419"/>
      <c r="N406" s="1148"/>
      <c r="O406" s="1148"/>
      <c r="P406" s="1158"/>
    </row>
    <row r="407" spans="1:18" s="399" customFormat="1" ht="15" customHeight="1">
      <c r="A407" s="1616" t="s">
        <v>280</v>
      </c>
      <c r="B407" s="1617"/>
      <c r="C407" s="694"/>
      <c r="D407" s="417"/>
      <c r="E407" s="417"/>
      <c r="F407" s="417"/>
      <c r="G407" s="417"/>
      <c r="H407" s="1160"/>
      <c r="I407" s="1163"/>
      <c r="J407" s="1145"/>
      <c r="K407" s="1161"/>
      <c r="L407" s="418"/>
      <c r="M407" s="419"/>
      <c r="N407" s="1148"/>
      <c r="O407" s="1148"/>
      <c r="P407" s="1158"/>
    </row>
    <row r="408" spans="1:18" s="399" customFormat="1" ht="15" customHeight="1">
      <c r="A408" s="1616" t="s">
        <v>267</v>
      </c>
      <c r="B408" s="1617"/>
      <c r="C408" s="694"/>
      <c r="D408" s="417"/>
      <c r="E408" s="417"/>
      <c r="F408" s="417"/>
      <c r="G408" s="1145"/>
      <c r="H408" s="1146"/>
      <c r="I408" s="1163"/>
      <c r="J408" s="417"/>
      <c r="K408" s="696"/>
      <c r="L408" s="1162"/>
      <c r="M408" s="419"/>
      <c r="N408" s="1148"/>
      <c r="O408" s="1148"/>
      <c r="P408" s="1158"/>
    </row>
    <row r="409" spans="1:18" s="399" customFormat="1" ht="15" customHeight="1">
      <c r="A409" s="1616" t="s">
        <v>303</v>
      </c>
      <c r="B409" s="2009"/>
      <c r="C409" s="694"/>
      <c r="D409" s="417"/>
      <c r="E409" s="417"/>
      <c r="F409" s="417"/>
      <c r="G409" s="417"/>
      <c r="H409" s="1160"/>
      <c r="I409" s="1164"/>
      <c r="J409" s="417"/>
      <c r="K409" s="696"/>
      <c r="L409" s="418"/>
      <c r="M409" s="419"/>
      <c r="N409" s="1160"/>
      <c r="O409" s="1160"/>
      <c r="P409" s="1158"/>
    </row>
    <row r="410" spans="1:18" s="399" customFormat="1" ht="15" customHeight="1">
      <c r="A410" s="876" t="s">
        <v>364</v>
      </c>
      <c r="B410" s="882"/>
      <c r="C410" s="694"/>
      <c r="D410" s="417"/>
      <c r="E410" s="417"/>
      <c r="F410" s="417"/>
      <c r="G410" s="417"/>
      <c r="H410" s="1160"/>
      <c r="I410" s="1164"/>
      <c r="J410" s="1145"/>
      <c r="K410" s="1161"/>
      <c r="L410" s="418"/>
      <c r="M410" s="419"/>
      <c r="N410" s="1161"/>
      <c r="O410" s="1161"/>
      <c r="P410" s="1158"/>
    </row>
    <row r="411" spans="1:18" s="399" customFormat="1" ht="15" customHeight="1">
      <c r="A411" s="876" t="s">
        <v>286</v>
      </c>
      <c r="B411" s="882"/>
      <c r="C411" s="694"/>
      <c r="D411" s="417"/>
      <c r="E411" s="417"/>
      <c r="F411" s="417"/>
      <c r="G411" s="417"/>
      <c r="H411" s="1160"/>
      <c r="I411" s="1163"/>
      <c r="J411" s="417"/>
      <c r="K411" s="1160"/>
      <c r="L411" s="1162"/>
      <c r="M411" s="419"/>
      <c r="N411" s="1148"/>
      <c r="O411" s="1148"/>
      <c r="P411" s="1158"/>
    </row>
    <row r="412" spans="1:18" s="399" customFormat="1" ht="15" customHeight="1">
      <c r="A412" s="876" t="s">
        <v>281</v>
      </c>
      <c r="B412" s="882"/>
      <c r="C412" s="694"/>
      <c r="D412" s="417"/>
      <c r="E412" s="417"/>
      <c r="F412" s="417"/>
      <c r="G412" s="417"/>
      <c r="H412" s="1160"/>
      <c r="I412" s="418"/>
      <c r="J412" s="1145"/>
      <c r="K412" s="1161"/>
      <c r="L412" s="1165"/>
      <c r="M412" s="419"/>
      <c r="N412" s="1148"/>
      <c r="O412" s="1148"/>
      <c r="P412" s="1158"/>
    </row>
    <row r="413" spans="1:18" s="399" customFormat="1" ht="15" customHeight="1">
      <c r="A413" s="1616" t="s">
        <v>445</v>
      </c>
      <c r="B413" s="1617"/>
      <c r="C413" s="694"/>
      <c r="D413" s="417"/>
      <c r="E413" s="417"/>
      <c r="F413" s="417"/>
      <c r="G413" s="1145"/>
      <c r="H413" s="1146"/>
      <c r="I413" s="418"/>
      <c r="J413" s="1145"/>
      <c r="K413" s="1161"/>
      <c r="L413" s="1165"/>
      <c r="M413" s="419"/>
      <c r="N413" s="1148"/>
      <c r="O413" s="1148"/>
      <c r="P413" s="1158"/>
    </row>
    <row r="414" spans="1:18" s="399" customFormat="1" ht="15" customHeight="1">
      <c r="A414" s="1616" t="s">
        <v>446</v>
      </c>
      <c r="B414" s="1617"/>
      <c r="C414" s="694"/>
      <c r="D414" s="417"/>
      <c r="E414" s="417"/>
      <c r="F414" s="417"/>
      <c r="G414" s="417"/>
      <c r="H414" s="1160"/>
      <c r="I414" s="1163"/>
      <c r="J414" s="1145"/>
      <c r="K414" s="1161"/>
      <c r="L414" s="418"/>
      <c r="M414" s="419"/>
      <c r="N414" s="1148"/>
      <c r="O414" s="1148"/>
      <c r="P414" s="1158"/>
    </row>
    <row r="415" spans="1:18" s="399" customFormat="1" ht="15" customHeight="1">
      <c r="A415" s="2010" t="s">
        <v>287</v>
      </c>
      <c r="B415" s="1637"/>
      <c r="C415" s="694"/>
      <c r="D415" s="417"/>
      <c r="E415" s="417"/>
      <c r="F415" s="417"/>
      <c r="G415" s="417"/>
      <c r="H415" s="1160"/>
      <c r="I415" s="1163"/>
      <c r="J415" s="1145"/>
      <c r="K415" s="1161"/>
      <c r="L415" s="418"/>
      <c r="M415" s="419"/>
      <c r="N415" s="1148"/>
      <c r="O415" s="1148"/>
      <c r="P415" s="1166"/>
    </row>
    <row r="416" spans="1:18" s="399" customFormat="1" ht="15" customHeight="1">
      <c r="A416" s="881" t="s">
        <v>361</v>
      </c>
      <c r="B416" s="879"/>
      <c r="C416" s="694"/>
      <c r="D416" s="417"/>
      <c r="E416" s="417"/>
      <c r="F416" s="417"/>
      <c r="G416" s="417"/>
      <c r="H416" s="1160"/>
      <c r="I416" s="418"/>
      <c r="J416" s="1145"/>
      <c r="K416" s="1167"/>
      <c r="L416" s="428"/>
      <c r="M416" s="698"/>
      <c r="N416" s="1149"/>
      <c r="O416" s="1149"/>
      <c r="P416" s="1166"/>
    </row>
    <row r="417" spans="1:16" s="399" customFormat="1" ht="15" customHeight="1">
      <c r="A417" s="881" t="s">
        <v>362</v>
      </c>
      <c r="B417" s="879"/>
      <c r="C417" s="694"/>
      <c r="D417" s="417"/>
      <c r="E417" s="417"/>
      <c r="F417" s="417"/>
      <c r="G417" s="417"/>
      <c r="H417" s="1160"/>
      <c r="I417" s="418"/>
      <c r="J417" s="1145"/>
      <c r="K417" s="1167"/>
      <c r="L417" s="428"/>
      <c r="M417" s="698"/>
      <c r="N417" s="1149"/>
      <c r="O417" s="1149"/>
      <c r="P417" s="1166"/>
    </row>
    <row r="418" spans="1:16" s="399" customFormat="1" ht="15" customHeight="1">
      <c r="A418" s="2010" t="s">
        <v>268</v>
      </c>
      <c r="B418" s="1637"/>
      <c r="C418" s="694"/>
      <c r="D418" s="417"/>
      <c r="E418" s="417"/>
      <c r="F418" s="417"/>
      <c r="G418" s="417"/>
      <c r="H418" s="1160"/>
      <c r="I418" s="428"/>
      <c r="J418" s="1145"/>
      <c r="K418" s="1168"/>
      <c r="L418" s="428"/>
      <c r="M418" s="698"/>
      <c r="N418" s="1149"/>
      <c r="O418" s="1149"/>
      <c r="P418" s="1166"/>
    </row>
    <row r="419" spans="1:16" s="399" customFormat="1" ht="15" customHeight="1">
      <c r="A419" s="1616" t="s">
        <v>447</v>
      </c>
      <c r="B419" s="1617"/>
      <c r="C419" s="694"/>
      <c r="D419" s="417"/>
      <c r="E419" s="417"/>
      <c r="F419" s="417"/>
      <c r="G419" s="417"/>
      <c r="H419" s="1160"/>
      <c r="I419" s="418"/>
      <c r="J419" s="417"/>
      <c r="K419" s="696"/>
      <c r="L419" s="699"/>
      <c r="M419" s="698"/>
      <c r="N419" s="1149"/>
      <c r="O419" s="1149"/>
      <c r="P419" s="1169"/>
    </row>
    <row r="420" spans="1:16" s="399" customFormat="1" ht="15" customHeight="1">
      <c r="A420" s="1616" t="s">
        <v>363</v>
      </c>
      <c r="B420" s="1617"/>
      <c r="C420" s="694"/>
      <c r="D420" s="417"/>
      <c r="E420" s="417"/>
      <c r="F420" s="417"/>
      <c r="G420" s="1145"/>
      <c r="H420" s="1146"/>
      <c r="I420" s="1163"/>
      <c r="J420" s="1170"/>
      <c r="K420" s="1161"/>
      <c r="L420" s="418"/>
      <c r="M420" s="597"/>
      <c r="N420" s="1154"/>
      <c r="O420" s="1154"/>
      <c r="P420" s="1154"/>
    </row>
    <row r="421" spans="1:16" s="399" customFormat="1" ht="15" customHeight="1">
      <c r="A421" s="1616" t="s">
        <v>365</v>
      </c>
      <c r="B421" s="1617"/>
      <c r="C421" s="694"/>
      <c r="D421" s="417"/>
      <c r="E421" s="417"/>
      <c r="F421" s="417"/>
      <c r="G421" s="417"/>
      <c r="H421" s="1160"/>
      <c r="I421" s="1163"/>
      <c r="J421" s="1170"/>
      <c r="K421" s="1146"/>
      <c r="L421" s="418"/>
      <c r="M421" s="597"/>
      <c r="N421" s="1154"/>
      <c r="O421" s="1154"/>
      <c r="P421" s="424"/>
    </row>
    <row r="422" spans="1:16" s="399" customFormat="1" ht="15" hidden="1" customHeight="1">
      <c r="A422" s="1635" t="s">
        <v>166</v>
      </c>
      <c r="B422" s="1635"/>
      <c r="C422" s="700"/>
      <c r="D422" s="1155"/>
      <c r="E422" s="1171"/>
      <c r="F422" s="598"/>
      <c r="G422" s="1155"/>
      <c r="H422" s="1156"/>
      <c r="I422" s="595"/>
      <c r="J422" s="1155"/>
      <c r="K422" s="1156"/>
      <c r="L422" s="595"/>
      <c r="M422" s="701"/>
      <c r="N422" s="1156"/>
      <c r="O422" s="596"/>
      <c r="P422" s="1172"/>
    </row>
    <row r="423" spans="1:16" s="399" customFormat="1" ht="15" hidden="1" customHeight="1">
      <c r="A423" s="1636" t="s">
        <v>269</v>
      </c>
      <c r="B423" s="1637"/>
      <c r="C423" s="694"/>
      <c r="D423" s="425"/>
      <c r="E423" s="425"/>
      <c r="F423" s="412"/>
      <c r="G423" s="1145"/>
      <c r="H423" s="696"/>
      <c r="I423" s="418"/>
      <c r="J423" s="1145"/>
      <c r="K423" s="1160"/>
      <c r="L423" s="418"/>
      <c r="M423" s="419"/>
      <c r="N423" s="1148"/>
      <c r="O423" s="420"/>
      <c r="P423" s="420"/>
    </row>
    <row r="424" spans="1:16" s="399" customFormat="1" ht="15" hidden="1" customHeight="1">
      <c r="A424" s="881" t="s">
        <v>407</v>
      </c>
      <c r="B424" s="879"/>
      <c r="C424" s="694"/>
      <c r="D424" s="425"/>
      <c r="E424" s="425"/>
      <c r="F424" s="412"/>
      <c r="G424" s="1145"/>
      <c r="H424" s="1160"/>
      <c r="I424" s="418"/>
      <c r="J424" s="1145"/>
      <c r="K424" s="1160"/>
      <c r="L424" s="1164"/>
      <c r="M424" s="419"/>
      <c r="N424" s="1148"/>
      <c r="O424" s="1148"/>
      <c r="P424" s="1148"/>
    </row>
    <row r="425" spans="1:16" s="399" customFormat="1" ht="15" hidden="1" customHeight="1">
      <c r="A425" s="1616" t="s">
        <v>270</v>
      </c>
      <c r="B425" s="1617"/>
      <c r="C425" s="702"/>
      <c r="D425" s="427"/>
      <c r="E425" s="427"/>
      <c r="F425" s="1173"/>
      <c r="G425" s="1145"/>
      <c r="H425" s="1146"/>
      <c r="I425" s="428"/>
      <c r="J425" s="1145"/>
      <c r="K425" s="1146"/>
      <c r="L425" s="418"/>
      <c r="M425" s="698"/>
      <c r="N425" s="1149"/>
      <c r="O425" s="1149"/>
      <c r="P425" s="1148"/>
    </row>
    <row r="426" spans="1:16" s="399" customFormat="1" ht="15" hidden="1" customHeight="1">
      <c r="A426" s="876" t="s">
        <v>366</v>
      </c>
      <c r="B426" s="877"/>
      <c r="C426" s="702"/>
      <c r="D426" s="427"/>
      <c r="E426" s="427"/>
      <c r="F426" s="1173"/>
      <c r="G426" s="1170"/>
      <c r="H426" s="1146"/>
      <c r="I426" s="1162"/>
      <c r="J426" s="1170"/>
      <c r="K426" s="1146"/>
      <c r="L426" s="1174"/>
      <c r="M426" s="698"/>
      <c r="N426" s="1149"/>
      <c r="O426" s="1149"/>
      <c r="P426" s="1149"/>
    </row>
    <row r="427" spans="1:16" s="399" customFormat="1" ht="15" hidden="1" customHeight="1">
      <c r="A427" s="1616" t="s">
        <v>285</v>
      </c>
      <c r="B427" s="1617"/>
      <c r="C427" s="702"/>
      <c r="D427" s="427"/>
      <c r="E427" s="427"/>
      <c r="F427" s="1173"/>
      <c r="G427" s="1145"/>
      <c r="H427" s="1146"/>
      <c r="I427" s="428"/>
      <c r="J427" s="1145"/>
      <c r="K427" s="1146"/>
      <c r="L427" s="418"/>
      <c r="M427" s="698"/>
      <c r="N427" s="1149"/>
      <c r="O427" s="1149"/>
      <c r="P427" s="1149"/>
    </row>
    <row r="428" spans="1:16" s="399" customFormat="1" ht="15" customHeight="1">
      <c r="A428" s="1616" t="s">
        <v>367</v>
      </c>
      <c r="B428" s="1617"/>
      <c r="C428" s="702"/>
      <c r="D428" s="427"/>
      <c r="E428" s="427"/>
      <c r="F428" s="1173"/>
      <c r="G428" s="1145"/>
      <c r="H428" s="1146"/>
      <c r="I428" s="428"/>
      <c r="J428" s="1145"/>
      <c r="K428" s="1146"/>
      <c r="L428" s="428"/>
      <c r="M428" s="698"/>
      <c r="N428" s="1149"/>
      <c r="O428" s="1149"/>
      <c r="P428" s="1149"/>
    </row>
    <row r="429" spans="1:16" s="399" customFormat="1" ht="15" customHeight="1">
      <c r="A429" s="1616" t="s">
        <v>328</v>
      </c>
      <c r="B429" s="1617"/>
      <c r="C429" s="702"/>
      <c r="D429" s="427"/>
      <c r="E429" s="427"/>
      <c r="F429" s="1173"/>
      <c r="G429" s="1170"/>
      <c r="H429" s="1146"/>
      <c r="I429" s="428"/>
      <c r="J429" s="1170"/>
      <c r="K429" s="1146"/>
      <c r="L429" s="1174"/>
      <c r="M429" s="698"/>
      <c r="N429" s="1149"/>
      <c r="O429" s="1149"/>
      <c r="P429" s="1149"/>
    </row>
    <row r="430" spans="1:16" s="399" customFormat="1" ht="15" customHeight="1">
      <c r="A430" s="876" t="s">
        <v>271</v>
      </c>
      <c r="B430" s="877"/>
      <c r="C430" s="702"/>
      <c r="D430" s="427"/>
      <c r="E430" s="427"/>
      <c r="F430" s="1173"/>
      <c r="G430" s="1145"/>
      <c r="H430" s="1146"/>
      <c r="I430" s="418"/>
      <c r="J430" s="1145"/>
      <c r="K430" s="1146"/>
      <c r="L430" s="418"/>
      <c r="M430" s="698"/>
      <c r="N430" s="1149"/>
      <c r="O430" s="1149"/>
      <c r="P430" s="1149"/>
    </row>
    <row r="431" spans="1:16" s="399" customFormat="1" ht="15" customHeight="1">
      <c r="A431" s="876" t="s">
        <v>272</v>
      </c>
      <c r="B431" s="877"/>
      <c r="C431" s="702"/>
      <c r="D431" s="427"/>
      <c r="E431" s="427"/>
      <c r="F431" s="1173"/>
      <c r="G431" s="1170"/>
      <c r="H431" s="1146"/>
      <c r="I431" s="1165"/>
      <c r="J431" s="1170"/>
      <c r="K431" s="1146"/>
      <c r="L431" s="428"/>
      <c r="M431" s="698"/>
      <c r="N431" s="1149"/>
      <c r="O431" s="1149"/>
      <c r="P431" s="1149"/>
    </row>
    <row r="432" spans="1:16" s="399" customFormat="1" ht="15" customHeight="1">
      <c r="A432" s="1616" t="s">
        <v>329</v>
      </c>
      <c r="B432" s="1617"/>
      <c r="C432" s="702"/>
      <c r="D432" s="427"/>
      <c r="E432" s="427"/>
      <c r="F432" s="1173"/>
      <c r="G432" s="1170"/>
      <c r="H432" s="1146"/>
      <c r="I432" s="418"/>
      <c r="J432" s="1170"/>
      <c r="K432" s="1146"/>
      <c r="L432" s="418"/>
      <c r="M432" s="698"/>
      <c r="N432" s="1149"/>
      <c r="O432" s="1146"/>
      <c r="P432" s="1149"/>
    </row>
    <row r="433" spans="1:16" s="399" customFormat="1" ht="15" customHeight="1">
      <c r="A433" s="876" t="s">
        <v>273</v>
      </c>
      <c r="B433" s="877"/>
      <c r="C433" s="702"/>
      <c r="D433" s="427"/>
      <c r="E433" s="427"/>
      <c r="F433" s="1173"/>
      <c r="G433" s="1170"/>
      <c r="H433" s="1146"/>
      <c r="I433" s="428"/>
      <c r="J433" s="1170"/>
      <c r="K433" s="1146"/>
      <c r="L433" s="1174"/>
      <c r="M433" s="698"/>
      <c r="N433" s="1149"/>
      <c r="O433" s="1149"/>
      <c r="P433" s="1149"/>
    </row>
    <row r="434" spans="1:16" s="399" customFormat="1" ht="15" customHeight="1">
      <c r="A434" s="1616"/>
      <c r="B434" s="1617"/>
      <c r="C434" s="702"/>
      <c r="D434" s="427"/>
      <c r="E434" s="427"/>
      <c r="F434" s="1173"/>
      <c r="G434" s="1170"/>
      <c r="H434" s="1146"/>
      <c r="I434" s="428"/>
      <c r="J434" s="1170"/>
      <c r="K434" s="1146"/>
      <c r="L434" s="1174"/>
      <c r="M434" s="698"/>
      <c r="N434" s="1149"/>
      <c r="O434" s="1146"/>
      <c r="P434" s="1149"/>
    </row>
    <row r="435" spans="1:16" s="399" customFormat="1" ht="15" customHeight="1">
      <c r="A435" s="1635" t="s">
        <v>166</v>
      </c>
      <c r="B435" s="1635"/>
      <c r="C435" s="700"/>
      <c r="D435" s="599"/>
      <c r="E435" s="599"/>
      <c r="F435" s="598"/>
      <c r="G435" s="1155"/>
      <c r="H435" s="1156"/>
      <c r="I435" s="595"/>
      <c r="J435" s="1155"/>
      <c r="K435" s="1156"/>
      <c r="L435" s="595"/>
      <c r="M435" s="703"/>
      <c r="N435" s="1175"/>
      <c r="O435" s="1156"/>
      <c r="P435" s="1156"/>
    </row>
    <row r="436" spans="1:16" s="399" customFormat="1" ht="15" customHeight="1">
      <c r="C436" s="704"/>
      <c r="F436" s="421"/>
      <c r="G436" s="421"/>
      <c r="H436" s="532"/>
      <c r="I436" s="533"/>
      <c r="K436" s="532"/>
      <c r="M436" s="705"/>
      <c r="N436" s="532"/>
      <c r="O436" s="532"/>
      <c r="P436" s="532"/>
    </row>
    <row r="437" spans="1:16" s="399" customFormat="1" ht="15" customHeight="1">
      <c r="A437" s="738"/>
      <c r="C437" s="704"/>
      <c r="F437" s="421"/>
      <c r="G437" s="421"/>
      <c r="H437" s="532"/>
      <c r="I437" s="533"/>
      <c r="K437" s="532"/>
      <c r="M437" s="705"/>
      <c r="N437" s="532"/>
      <c r="O437" s="532"/>
      <c r="P437" s="532"/>
    </row>
    <row r="438" spans="1:16" s="399" customFormat="1" ht="40.5" hidden="1" customHeight="1">
      <c r="A438" s="738"/>
      <c r="C438" s="704"/>
      <c r="F438" s="421"/>
      <c r="G438" s="421"/>
      <c r="H438" s="532"/>
      <c r="I438" s="533"/>
      <c r="K438" s="532"/>
      <c r="M438" s="705"/>
      <c r="N438" s="532"/>
      <c r="O438" s="532"/>
      <c r="P438" s="532"/>
    </row>
    <row r="439" spans="1:16" s="399" customFormat="1" ht="261.75" hidden="1" customHeight="1">
      <c r="A439" s="797"/>
      <c r="B439" s="1697"/>
      <c r="C439" s="1698"/>
      <c r="D439" s="1698"/>
      <c r="E439" s="1698"/>
      <c r="F439" s="1698"/>
      <c r="G439" s="1698"/>
      <c r="H439" s="1698"/>
      <c r="I439" s="1698"/>
      <c r="J439" s="1698"/>
      <c r="K439" s="1698"/>
      <c r="L439" s="1698"/>
      <c r="M439" s="1698"/>
      <c r="N439" s="1698"/>
      <c r="O439" s="1698"/>
      <c r="P439" s="1698"/>
    </row>
    <row r="440" spans="1:16" s="399" customFormat="1" ht="30" hidden="1" customHeight="1">
      <c r="A440" s="797"/>
      <c r="B440" s="1697"/>
      <c r="C440" s="1698"/>
      <c r="D440" s="1698"/>
      <c r="E440" s="1698"/>
      <c r="F440" s="1698"/>
      <c r="G440" s="1698"/>
      <c r="H440" s="1698"/>
      <c r="I440" s="1698"/>
      <c r="J440" s="1698"/>
      <c r="K440" s="1698"/>
      <c r="L440" s="1698"/>
      <c r="M440" s="1698"/>
      <c r="N440" s="1698"/>
      <c r="O440" s="1698"/>
      <c r="P440" s="1698"/>
    </row>
    <row r="441" spans="1:16" s="534" customFormat="1" ht="15" hidden="1" customHeight="1">
      <c r="A441" s="1641"/>
      <c r="B441" s="1641"/>
      <c r="C441" s="1641"/>
      <c r="D441" s="1641"/>
      <c r="E441" s="1641"/>
      <c r="F441" s="1641"/>
      <c r="G441" s="1641"/>
      <c r="H441" s="1641"/>
      <c r="I441" s="1641"/>
      <c r="J441" s="1641"/>
      <c r="K441" s="1641"/>
      <c r="L441" s="1641"/>
      <c r="M441" s="443"/>
      <c r="N441" s="444"/>
      <c r="O441" s="444"/>
      <c r="P441" s="444"/>
    </row>
    <row r="442" spans="1:16" s="534" customFormat="1" ht="0.75" hidden="1" customHeight="1">
      <c r="A442" s="447"/>
      <c r="B442" s="891"/>
      <c r="C442" s="443"/>
      <c r="D442" s="890"/>
      <c r="E442" s="890"/>
      <c r="F442" s="890"/>
      <c r="G442" s="890"/>
      <c r="H442" s="444"/>
      <c r="I442" s="445"/>
      <c r="J442" s="890"/>
      <c r="K442" s="444"/>
      <c r="L442" s="890"/>
      <c r="M442" s="443"/>
      <c r="N442" s="444"/>
      <c r="O442" s="444"/>
      <c r="P442" s="444"/>
    </row>
    <row r="443" spans="1:16" s="534" customFormat="1" ht="21" hidden="1" customHeight="1">
      <c r="A443" s="1657"/>
      <c r="B443" s="1657"/>
      <c r="C443" s="1657"/>
      <c r="D443" s="1657"/>
      <c r="E443" s="1657"/>
      <c r="F443" s="1657"/>
      <c r="G443" s="1657"/>
      <c r="H443" s="1657"/>
      <c r="I443" s="1657"/>
      <c r="J443" s="1657"/>
      <c r="K443" s="1657"/>
      <c r="L443" s="1657"/>
      <c r="M443" s="1657"/>
      <c r="N443" s="446"/>
      <c r="O443" s="446"/>
      <c r="P443" s="446"/>
    </row>
    <row r="444" spans="1:16" s="534" customFormat="1" ht="12.75" hidden="1" customHeight="1">
      <c r="A444" s="1641"/>
      <c r="B444" s="1641"/>
      <c r="C444" s="1641"/>
      <c r="D444" s="1641"/>
      <c r="E444" s="1641"/>
      <c r="F444" s="1641"/>
      <c r="G444" s="1641"/>
      <c r="H444" s="1641"/>
      <c r="I444" s="1641"/>
      <c r="J444" s="1641"/>
      <c r="K444" s="1641"/>
      <c r="L444" s="1641"/>
      <c r="M444" s="446"/>
      <c r="N444" s="446"/>
      <c r="O444" s="446"/>
      <c r="P444" s="446"/>
    </row>
    <row r="445" spans="1:16" s="399" customFormat="1" ht="15" hidden="1">
      <c r="A445" s="1659"/>
      <c r="B445" s="1659"/>
      <c r="C445" s="1659"/>
      <c r="D445" s="1659"/>
      <c r="E445" s="1659"/>
      <c r="F445" s="1659"/>
      <c r="G445" s="1659"/>
      <c r="H445" s="1659"/>
      <c r="I445" s="1659"/>
      <c r="J445" s="1659"/>
      <c r="K445" s="1659"/>
      <c r="L445" s="1659"/>
      <c r="M445" s="1659"/>
      <c r="N445" s="1659"/>
      <c r="O445" s="1659"/>
      <c r="P445" s="1659"/>
    </row>
    <row r="446" spans="1:16" s="399" customFormat="1" ht="15" hidden="1">
      <c r="A446" s="2019"/>
      <c r="B446" s="2020"/>
      <c r="C446" s="2020"/>
      <c r="D446" s="2020"/>
      <c r="E446" s="2020"/>
      <c r="F446" s="2020"/>
      <c r="G446" s="2020"/>
      <c r="H446" s="2020"/>
      <c r="I446" s="2020"/>
      <c r="J446" s="2020"/>
      <c r="K446" s="2020"/>
      <c r="L446" s="2020"/>
      <c r="M446" s="2020"/>
      <c r="N446" s="2020"/>
      <c r="O446" s="2020"/>
      <c r="P446" s="2020"/>
    </row>
    <row r="447" spans="1:16" s="399" customFormat="1" ht="15" hidden="1">
      <c r="A447" s="1659"/>
      <c r="B447" s="1659"/>
      <c r="C447" s="1659"/>
      <c r="D447" s="1659"/>
      <c r="E447" s="1659"/>
      <c r="F447" s="1659"/>
      <c r="G447" s="1659"/>
      <c r="H447" s="1659"/>
      <c r="I447" s="1659"/>
      <c r="J447" s="1659"/>
      <c r="K447" s="1659"/>
      <c r="L447" s="1659"/>
      <c r="M447" s="1659"/>
      <c r="N447" s="1659"/>
      <c r="O447" s="1659"/>
      <c r="P447" s="1659"/>
    </row>
    <row r="448" spans="1:16" s="583" customFormat="1" ht="15" hidden="1">
      <c r="A448" s="264"/>
      <c r="B448" s="600"/>
      <c r="C448" s="601"/>
      <c r="D448" s="601"/>
      <c r="E448" s="627"/>
      <c r="F448" s="602"/>
      <c r="G448" s="603"/>
      <c r="H448" s="604"/>
      <c r="I448" s="602"/>
      <c r="J448" s="603"/>
      <c r="K448" s="604"/>
      <c r="L448" s="605"/>
      <c r="M448" s="606"/>
      <c r="N448" s="603"/>
      <c r="O448" s="603"/>
    </row>
    <row r="449" spans="1:16" s="873" customFormat="1" ht="16.5" hidden="1" customHeight="1">
      <c r="A449" s="1659" t="s">
        <v>333</v>
      </c>
      <c r="B449" s="1659"/>
      <c r="C449" s="1659"/>
      <c r="D449" s="1659"/>
      <c r="E449" s="1659"/>
      <c r="F449" s="1659"/>
      <c r="G449" s="1659"/>
      <c r="H449" s="1659"/>
      <c r="I449" s="1659"/>
      <c r="J449" s="1659"/>
      <c r="K449" s="1659"/>
      <c r="L449" s="1659"/>
      <c r="M449" s="1659"/>
      <c r="N449" s="1659"/>
      <c r="O449" s="1659"/>
      <c r="P449" s="1659"/>
    </row>
    <row r="450" spans="1:16" s="873" customFormat="1" ht="5.25" hidden="1" customHeight="1">
      <c r="A450" s="889"/>
      <c r="B450" s="525"/>
      <c r="C450" s="525"/>
      <c r="D450" s="525"/>
      <c r="E450" s="525"/>
      <c r="F450" s="525"/>
      <c r="G450" s="525"/>
      <c r="H450" s="525"/>
      <c r="I450" s="525"/>
      <c r="J450" s="525"/>
      <c r="K450" s="525"/>
      <c r="L450" s="525"/>
      <c r="M450" s="525"/>
      <c r="N450" s="525"/>
      <c r="O450" s="525"/>
      <c r="P450" s="525"/>
    </row>
    <row r="451" spans="1:16" s="873" customFormat="1" ht="20.25" customHeight="1">
      <c r="A451" s="628" t="s">
        <v>512</v>
      </c>
      <c r="B451" s="629"/>
      <c r="C451" s="629"/>
      <c r="D451" s="629"/>
      <c r="E451" s="629"/>
      <c r="F451" s="629"/>
      <c r="G451" s="629"/>
    </row>
    <row r="452" spans="1:16" s="873" customFormat="1" ht="15.75">
      <c r="A452" s="629"/>
      <c r="B452" s="629"/>
      <c r="C452" s="629"/>
      <c r="D452" s="629"/>
      <c r="E452" s="629"/>
      <c r="F452" s="629"/>
      <c r="G452" s="629"/>
    </row>
    <row r="453" spans="1:16" s="873" customFormat="1" ht="63.75" customHeight="1">
      <c r="A453" s="629"/>
      <c r="B453" s="1176" t="s">
        <v>208</v>
      </c>
      <c r="C453" s="1177" t="s">
        <v>209</v>
      </c>
      <c r="D453" s="1178" t="s">
        <v>210</v>
      </c>
      <c r="E453" s="1178" t="s">
        <v>211</v>
      </c>
      <c r="F453" s="1178" t="s">
        <v>212</v>
      </c>
      <c r="G453" s="1179" t="s">
        <v>230</v>
      </c>
      <c r="H453" s="1179" t="s">
        <v>368</v>
      </c>
      <c r="I453" s="1179" t="s">
        <v>274</v>
      </c>
      <c r="J453" s="1179" t="s">
        <v>120</v>
      </c>
    </row>
    <row r="454" spans="1:16" s="884" customFormat="1" ht="23.25" customHeight="1">
      <c r="A454" s="628"/>
      <c r="B454" s="1180">
        <v>1</v>
      </c>
      <c r="C454" s="1181" t="s">
        <v>107</v>
      </c>
      <c r="D454" s="1182"/>
      <c r="E454" s="1182"/>
      <c r="F454" s="1182"/>
      <c r="G454" s="1183"/>
      <c r="H454" s="1183"/>
      <c r="I454" s="1183"/>
      <c r="J454" s="1184"/>
      <c r="L454" s="544"/>
      <c r="M454" s="544"/>
      <c r="N454" s="630"/>
    </row>
    <row r="455" spans="1:16" s="873" customFormat="1" ht="18" customHeight="1">
      <c r="A455" s="629"/>
      <c r="B455" s="1185">
        <v>2</v>
      </c>
      <c r="C455" s="1186" t="s">
        <v>213</v>
      </c>
      <c r="D455" s="1187"/>
      <c r="E455" s="1187"/>
      <c r="F455" s="1187"/>
      <c r="G455" s="1187"/>
      <c r="H455" s="1187"/>
      <c r="I455" s="1187"/>
      <c r="J455" s="1187"/>
      <c r="L455" s="210"/>
      <c r="M455" s="210"/>
      <c r="N455" s="612"/>
    </row>
    <row r="456" spans="1:16" s="873" customFormat="1" ht="18" customHeight="1">
      <c r="A456" s="629"/>
      <c r="B456" s="1185">
        <v>3</v>
      </c>
      <c r="C456" s="1186" t="s">
        <v>457</v>
      </c>
      <c r="D456" s="1187"/>
      <c r="E456" s="1187"/>
      <c r="F456" s="1187"/>
      <c r="G456" s="1188"/>
      <c r="H456" s="1187"/>
      <c r="I456" s="1187"/>
      <c r="J456" s="1187"/>
      <c r="L456" s="210"/>
      <c r="M456" s="210"/>
      <c r="N456" s="612"/>
    </row>
    <row r="457" spans="1:16" s="873" customFormat="1" ht="18" customHeight="1">
      <c r="A457" s="629"/>
      <c r="B457" s="1185">
        <v>4</v>
      </c>
      <c r="C457" s="1186" t="s">
        <v>206</v>
      </c>
      <c r="D457" s="1187"/>
      <c r="E457" s="1187"/>
      <c r="F457" s="1187"/>
      <c r="G457" s="1188"/>
      <c r="H457" s="1187"/>
      <c r="I457" s="1187"/>
      <c r="J457" s="1187"/>
      <c r="L457" s="210"/>
      <c r="M457" s="210"/>
      <c r="N457" s="612"/>
    </row>
    <row r="458" spans="1:16" s="873" customFormat="1" ht="18" customHeight="1">
      <c r="A458" s="629"/>
      <c r="B458" s="1185">
        <v>5</v>
      </c>
      <c r="C458" s="1186" t="s">
        <v>214</v>
      </c>
      <c r="D458" s="1187"/>
      <c r="E458" s="1187"/>
      <c r="F458" s="1187"/>
      <c r="G458" s="1187"/>
      <c r="H458" s="1187"/>
      <c r="I458" s="1187"/>
      <c r="J458" s="1187"/>
      <c r="L458" s="210"/>
      <c r="M458" s="210"/>
      <c r="N458" s="612"/>
    </row>
    <row r="459" spans="1:16" s="873" customFormat="1" ht="18" customHeight="1">
      <c r="A459" s="629"/>
      <c r="B459" s="1185">
        <v>6</v>
      </c>
      <c r="C459" s="1186" t="s">
        <v>215</v>
      </c>
      <c r="D459" s="1187"/>
      <c r="E459" s="1187"/>
      <c r="F459" s="1187"/>
      <c r="G459" s="1187"/>
      <c r="H459" s="1187"/>
      <c r="I459" s="1187"/>
      <c r="J459" s="1187"/>
      <c r="L459" s="210"/>
      <c r="M459" s="210"/>
      <c r="N459" s="612"/>
    </row>
    <row r="460" spans="1:16" s="873" customFormat="1" ht="18" customHeight="1">
      <c r="A460" s="629"/>
      <c r="B460" s="1189">
        <v>7</v>
      </c>
      <c r="C460" s="1190" t="s">
        <v>216</v>
      </c>
      <c r="D460" s="262"/>
      <c r="E460" s="262"/>
      <c r="F460" s="1027"/>
      <c r="G460" s="262"/>
      <c r="H460" s="1187"/>
      <c r="I460" s="1187"/>
      <c r="J460" s="1187"/>
      <c r="L460" s="210"/>
      <c r="M460" s="210"/>
      <c r="N460" s="612"/>
    </row>
    <row r="461" spans="1:16" s="873" customFormat="1" ht="21" customHeight="1">
      <c r="A461" s="225"/>
      <c r="B461" s="1633" t="s">
        <v>81</v>
      </c>
      <c r="C461" s="1634"/>
      <c r="D461" s="1191"/>
      <c r="E461" s="1191"/>
      <c r="F461" s="1191"/>
      <c r="G461" s="1192"/>
      <c r="H461" s="1192"/>
      <c r="I461" s="1192"/>
      <c r="J461" s="1192"/>
      <c r="M461" s="612"/>
    </row>
    <row r="462" spans="1:16" s="706" customFormat="1" ht="18.75" customHeight="1">
      <c r="A462" s="225"/>
      <c r="B462" s="229"/>
      <c r="C462" s="229"/>
      <c r="D462" s="229"/>
      <c r="E462" s="229"/>
      <c r="F462" s="230"/>
      <c r="G462" s="230"/>
      <c r="H462" s="230"/>
      <c r="I462" s="230"/>
      <c r="J462" s="230"/>
    </row>
    <row r="463" spans="1:16" s="706" customFormat="1" ht="21" hidden="1" customHeight="1">
      <c r="A463" s="1618" t="s">
        <v>229</v>
      </c>
      <c r="B463" s="1618"/>
      <c r="C463" s="1618"/>
      <c r="D463" s="229"/>
      <c r="E463" s="229"/>
      <c r="F463" s="230"/>
      <c r="G463" s="230"/>
      <c r="H463" s="230"/>
      <c r="I463" s="230"/>
      <c r="J463" s="230"/>
    </row>
    <row r="464" spans="1:16" s="706" customFormat="1" ht="7.5" hidden="1" customHeight="1">
      <c r="A464" s="225"/>
      <c r="B464" s="229"/>
      <c r="C464" s="229"/>
      <c r="D464" s="229"/>
      <c r="E464" s="229"/>
      <c r="F464" s="230"/>
      <c r="G464" s="230"/>
      <c r="H464" s="230"/>
      <c r="I464" s="230"/>
      <c r="J464" s="230"/>
    </row>
    <row r="465" spans="1:17" s="706" customFormat="1" ht="32.25" hidden="1" customHeight="1">
      <c r="A465" s="225"/>
      <c r="B465" s="1694" t="s">
        <v>102</v>
      </c>
      <c r="C465" s="1694" t="s">
        <v>219</v>
      </c>
      <c r="D465" s="1696" t="s">
        <v>220</v>
      </c>
      <c r="E465" s="708"/>
      <c r="F465" s="1696" t="s">
        <v>221</v>
      </c>
      <c r="G465" s="1696" t="s">
        <v>222</v>
      </c>
      <c r="H465" s="2023" t="s">
        <v>227</v>
      </c>
      <c r="I465" s="1694" t="s">
        <v>223</v>
      </c>
      <c r="J465" s="2021" t="s">
        <v>228</v>
      </c>
      <c r="K465" s="2022"/>
    </row>
    <row r="466" spans="1:17" s="706" customFormat="1" ht="28.5" hidden="1" customHeight="1">
      <c r="A466" s="225"/>
      <c r="B466" s="1695"/>
      <c r="C466" s="1695"/>
      <c r="D466" s="1695"/>
      <c r="E466" s="707"/>
      <c r="F466" s="1695"/>
      <c r="G466" s="1695"/>
      <c r="H466" s="2024"/>
      <c r="I466" s="1695"/>
      <c r="J466" s="252" t="s">
        <v>174</v>
      </c>
      <c r="K466" s="251" t="s">
        <v>224</v>
      </c>
    </row>
    <row r="467" spans="1:17" s="706" customFormat="1" ht="21" hidden="1" customHeight="1">
      <c r="A467" s="225"/>
      <c r="B467" s="244">
        <v>1</v>
      </c>
      <c r="C467" s="232" t="s">
        <v>107</v>
      </c>
      <c r="D467" s="233">
        <v>14700</v>
      </c>
      <c r="E467" s="233"/>
      <c r="F467" s="233">
        <v>4489</v>
      </c>
      <c r="G467" s="233">
        <f>D467-F467</f>
        <v>10211</v>
      </c>
      <c r="H467" s="247">
        <v>400000000</v>
      </c>
      <c r="I467" s="234">
        <f>F467/D467</f>
        <v>0.30537414965986392</v>
      </c>
      <c r="J467" s="233">
        <v>6000</v>
      </c>
      <c r="K467" s="247">
        <v>156000000</v>
      </c>
    </row>
    <row r="468" spans="1:17" s="706" customFormat="1" ht="21" hidden="1" customHeight="1">
      <c r="A468" s="225"/>
      <c r="B468" s="245">
        <v>2</v>
      </c>
      <c r="C468" s="235" t="s">
        <v>225</v>
      </c>
      <c r="D468" s="236">
        <v>11695.6</v>
      </c>
      <c r="E468" s="236"/>
      <c r="F468" s="236">
        <v>5079.2</v>
      </c>
      <c r="G468" s="236">
        <f t="shared" ref="G468:G473" si="10">D468-F468</f>
        <v>6616.4000000000005</v>
      </c>
      <c r="H468" s="248">
        <v>-94306225</v>
      </c>
      <c r="I468" s="237">
        <f t="shared" ref="I468:I473" si="11">F468/D468</f>
        <v>0.43428297821402917</v>
      </c>
      <c r="J468" s="236">
        <v>6000</v>
      </c>
      <c r="K468" s="248">
        <v>253067430</v>
      </c>
    </row>
    <row r="469" spans="1:17" s="706" customFormat="1" ht="21" hidden="1" customHeight="1">
      <c r="A469" s="225"/>
      <c r="B469" s="245">
        <v>3</v>
      </c>
      <c r="C469" s="235" t="s">
        <v>150</v>
      </c>
      <c r="D469" s="236">
        <v>11470</v>
      </c>
      <c r="E469" s="236"/>
      <c r="F469" s="236">
        <v>10704</v>
      </c>
      <c r="G469" s="236">
        <f t="shared" si="10"/>
        <v>766</v>
      </c>
      <c r="H469" s="248">
        <v>2697000000</v>
      </c>
      <c r="I469" s="237">
        <f t="shared" si="11"/>
        <v>0.93321708805579773</v>
      </c>
      <c r="J469" s="236"/>
      <c r="K469" s="248"/>
    </row>
    <row r="470" spans="1:17" s="706" customFormat="1" ht="21" hidden="1" customHeight="1">
      <c r="A470" s="225"/>
      <c r="B470" s="245">
        <v>4</v>
      </c>
      <c r="C470" s="235" t="s">
        <v>226</v>
      </c>
      <c r="D470" s="236">
        <v>8000</v>
      </c>
      <c r="E470" s="236"/>
      <c r="F470" s="236">
        <v>1579</v>
      </c>
      <c r="G470" s="236">
        <f t="shared" si="10"/>
        <v>6421</v>
      </c>
      <c r="H470" s="248">
        <v>350403000</v>
      </c>
      <c r="I470" s="237">
        <f t="shared" si="11"/>
        <v>0.19737499999999999</v>
      </c>
      <c r="J470" s="236"/>
      <c r="K470" s="248"/>
    </row>
    <row r="471" spans="1:17" s="706" customFormat="1" ht="21" hidden="1" customHeight="1">
      <c r="A471" s="225"/>
      <c r="B471" s="245">
        <v>5</v>
      </c>
      <c r="C471" s="235" t="s">
        <v>152</v>
      </c>
      <c r="D471" s="236">
        <v>12683</v>
      </c>
      <c r="E471" s="236"/>
      <c r="F471" s="236">
        <v>8917</v>
      </c>
      <c r="G471" s="236">
        <f t="shared" si="10"/>
        <v>3766</v>
      </c>
      <c r="H471" s="248">
        <v>2590797000</v>
      </c>
      <c r="I471" s="237">
        <f t="shared" si="11"/>
        <v>0.70306709768982101</v>
      </c>
      <c r="J471" s="236">
        <v>7928</v>
      </c>
      <c r="K471" s="248"/>
    </row>
    <row r="472" spans="1:17" s="706" customFormat="1" ht="21" hidden="1" customHeight="1">
      <c r="A472" s="225"/>
      <c r="B472" s="246">
        <v>6</v>
      </c>
      <c r="C472" s="238" t="s">
        <v>8</v>
      </c>
      <c r="D472" s="239">
        <v>5000</v>
      </c>
      <c r="E472" s="239"/>
      <c r="F472" s="239">
        <v>3440</v>
      </c>
      <c r="G472" s="239">
        <v>1560</v>
      </c>
      <c r="H472" s="249">
        <v>1236000000</v>
      </c>
      <c r="I472" s="240">
        <v>0.68799999999999994</v>
      </c>
      <c r="J472" s="239">
        <v>5000</v>
      </c>
      <c r="K472" s="249">
        <v>1600000000</v>
      </c>
    </row>
    <row r="473" spans="1:17" s="706" customFormat="1" ht="21" hidden="1" customHeight="1">
      <c r="A473" s="225"/>
      <c r="B473" s="241"/>
      <c r="C473" s="231" t="s">
        <v>137</v>
      </c>
      <c r="D473" s="242">
        <f>SUM(D467:D472)</f>
        <v>63548.6</v>
      </c>
      <c r="E473" s="242"/>
      <c r="F473" s="242">
        <f>SUM(F467:F472)</f>
        <v>34208.199999999997</v>
      </c>
      <c r="G473" s="242">
        <f t="shared" si="10"/>
        <v>29340.400000000001</v>
      </c>
      <c r="H473" s="250">
        <f>SUM(H467:H472)</f>
        <v>7179893775</v>
      </c>
      <c r="I473" s="243">
        <f t="shared" si="11"/>
        <v>0.53829982092445783</v>
      </c>
      <c r="J473" s="242">
        <f>SUM(J467:J472)</f>
        <v>24928</v>
      </c>
      <c r="K473" s="250">
        <f>SUM(K467:K472)</f>
        <v>2009067430</v>
      </c>
    </row>
    <row r="474" spans="1:17" s="706" customFormat="1" ht="21" hidden="1" customHeight="1">
      <c r="A474" s="225"/>
      <c r="B474" s="229"/>
      <c r="C474" s="229"/>
      <c r="D474" s="229"/>
      <c r="E474" s="229"/>
      <c r="F474" s="230"/>
      <c r="G474" s="230"/>
      <c r="H474" s="230"/>
      <c r="I474" s="230"/>
      <c r="J474" s="230"/>
    </row>
    <row r="475" spans="1:17" s="706" customFormat="1" ht="6.75" hidden="1" customHeight="1">
      <c r="A475" s="1692"/>
      <c r="B475" s="1693"/>
      <c r="C475" s="1692"/>
      <c r="D475" s="1692"/>
      <c r="E475" s="1692"/>
      <c r="F475" s="1692"/>
      <c r="G475" s="1692"/>
    </row>
    <row r="476" spans="1:17" s="263" customFormat="1" ht="15.75">
      <c r="A476" s="217" t="s">
        <v>237</v>
      </c>
      <c r="B476" s="218"/>
      <c r="C476" s="218"/>
      <c r="D476" s="218"/>
      <c r="E476" s="218"/>
      <c r="F476" s="218"/>
      <c r="G476" s="218"/>
      <c r="H476" s="218"/>
      <c r="I476" s="218"/>
      <c r="J476" s="218"/>
      <c r="K476" s="218"/>
      <c r="L476" s="218"/>
      <c r="M476" s="218"/>
      <c r="N476" s="218"/>
      <c r="O476" s="218"/>
      <c r="P476" s="706"/>
      <c r="Q476" s="706"/>
    </row>
    <row r="477" spans="1:17" s="263" customFormat="1" ht="35.25" customHeight="1">
      <c r="A477" s="1540" t="s">
        <v>180</v>
      </c>
      <c r="B477" s="1541"/>
      <c r="C477" s="1542"/>
      <c r="D477" s="1454" t="s">
        <v>181</v>
      </c>
      <c r="E477" s="1455" t="s">
        <v>323</v>
      </c>
      <c r="F477" s="1540" t="s">
        <v>297</v>
      </c>
      <c r="G477" s="1541"/>
      <c r="H477" s="1541"/>
      <c r="I477" s="1542"/>
      <c r="J477" s="1540" t="s">
        <v>184</v>
      </c>
      <c r="K477" s="1541"/>
      <c r="L477" s="1541"/>
      <c r="M477" s="1542"/>
      <c r="N477" s="1540" t="s">
        <v>198</v>
      </c>
      <c r="O477" s="1541"/>
      <c r="P477" s="1541"/>
      <c r="Q477" s="1542"/>
    </row>
    <row r="478" spans="1:17" s="219" customFormat="1" ht="22.5" customHeight="1">
      <c r="A478" s="1652" t="s">
        <v>513</v>
      </c>
      <c r="B478" s="1653"/>
      <c r="C478" s="1654"/>
      <c r="D478" s="1452"/>
      <c r="E478" s="1452"/>
      <c r="F478" s="1593"/>
      <c r="G478" s="1594"/>
      <c r="H478" s="1594"/>
      <c r="I478" s="1595"/>
      <c r="J478" s="1593"/>
      <c r="K478" s="1594"/>
      <c r="L478" s="1594"/>
      <c r="M478" s="1595"/>
      <c r="N478" s="1593"/>
      <c r="O478" s="1594"/>
      <c r="P478" s="1594"/>
      <c r="Q478" s="1595"/>
    </row>
    <row r="479" spans="1:17" s="688" customFormat="1" ht="27.75" customHeight="1">
      <c r="A479" s="1925" t="s">
        <v>192</v>
      </c>
      <c r="B479" s="1926"/>
      <c r="C479" s="1927"/>
      <c r="D479" s="1465"/>
      <c r="E479" s="1466"/>
      <c r="F479" s="1982"/>
      <c r="G479" s="1983"/>
      <c r="H479" s="1983"/>
      <c r="I479" s="1984"/>
      <c r="J479" s="1596"/>
      <c r="K479" s="1597"/>
      <c r="L479" s="1597"/>
      <c r="M479" s="1598"/>
      <c r="N479" s="1596"/>
      <c r="O479" s="1597"/>
      <c r="P479" s="1597"/>
      <c r="Q479" s="1598"/>
    </row>
    <row r="480" spans="1:17" s="219" customFormat="1" ht="25.5" customHeight="1">
      <c r="A480" s="1652" t="s">
        <v>514</v>
      </c>
      <c r="B480" s="1653"/>
      <c r="C480" s="1654"/>
      <c r="D480" s="1452"/>
      <c r="E480" s="1452"/>
      <c r="F480" s="1593"/>
      <c r="G480" s="1594"/>
      <c r="H480" s="1594"/>
      <c r="I480" s="1595"/>
      <c r="J480" s="1593"/>
      <c r="K480" s="1594"/>
      <c r="L480" s="1594"/>
      <c r="M480" s="1595"/>
      <c r="N480" s="1593"/>
      <c r="O480" s="1594"/>
      <c r="P480" s="1594"/>
      <c r="Q480" s="1595"/>
    </row>
    <row r="481" spans="1:17" s="688" customFormat="1" ht="29.25" customHeight="1">
      <c r="A481" s="1925" t="s">
        <v>192</v>
      </c>
      <c r="B481" s="1926"/>
      <c r="C481" s="1927"/>
      <c r="D481" s="1465"/>
      <c r="E481" s="1466"/>
      <c r="F481" s="1982"/>
      <c r="G481" s="1983"/>
      <c r="H481" s="1983"/>
      <c r="I481" s="1984"/>
      <c r="J481" s="1596"/>
      <c r="K481" s="1597"/>
      <c r="L481" s="1597"/>
      <c r="M481" s="1598"/>
      <c r="N481" s="1596"/>
      <c r="O481" s="1597"/>
      <c r="P481" s="1597"/>
      <c r="Q481" s="1598"/>
    </row>
    <row r="482" spans="1:17" s="529" customFormat="1" ht="22.5" customHeight="1">
      <c r="A482" s="1652" t="s">
        <v>515</v>
      </c>
      <c r="B482" s="1653"/>
      <c r="C482" s="1654"/>
      <c r="D482" s="1467"/>
      <c r="E482" s="1467"/>
      <c r="F482" s="1599"/>
      <c r="G482" s="1600"/>
      <c r="H482" s="1600"/>
      <c r="I482" s="1601"/>
      <c r="J482" s="1599"/>
      <c r="K482" s="1600"/>
      <c r="L482" s="1600"/>
      <c r="M482" s="1601"/>
      <c r="N482" s="1599"/>
      <c r="O482" s="1600"/>
      <c r="P482" s="1600"/>
      <c r="Q482" s="1601"/>
    </row>
    <row r="483" spans="1:17" s="263" customFormat="1" ht="15.75">
      <c r="H483" s="210"/>
      <c r="L483" s="220"/>
    </row>
    <row r="484" spans="1:17" s="263" customFormat="1" ht="15.75">
      <c r="H484" s="210"/>
      <c r="L484" s="220"/>
    </row>
    <row r="485" spans="1:17" s="263" customFormat="1" ht="15.75">
      <c r="H485" s="210"/>
      <c r="L485" s="220"/>
    </row>
    <row r="486" spans="1:17" s="263" customFormat="1" ht="131.25" hidden="1" customHeight="1">
      <c r="A486" s="1528" t="s">
        <v>516</v>
      </c>
      <c r="B486" s="1529"/>
      <c r="C486" s="1530"/>
      <c r="D486" s="1453" t="s">
        <v>288</v>
      </c>
      <c r="E486" s="1468"/>
      <c r="F486" s="1528"/>
      <c r="G486" s="1526"/>
      <c r="H486" s="1526"/>
      <c r="I486" s="1527"/>
      <c r="J486" s="1543" t="s">
        <v>517</v>
      </c>
      <c r="K486" s="1602"/>
      <c r="L486" s="1602"/>
      <c r="M486" s="1603"/>
      <c r="N486" s="1525"/>
      <c r="O486" s="1526"/>
      <c r="P486" s="1526"/>
      <c r="Q486" s="1527"/>
    </row>
    <row r="487" spans="1:17" s="263" customFormat="1" ht="51.75" hidden="1" customHeight="1">
      <c r="A487" s="1528" t="s">
        <v>518</v>
      </c>
      <c r="B487" s="1529"/>
      <c r="C487" s="1530"/>
      <c r="D487" s="1469" t="s">
        <v>231</v>
      </c>
      <c r="E487" s="1470"/>
      <c r="F487" s="1549"/>
      <c r="G487" s="1526"/>
      <c r="H487" s="1526"/>
      <c r="I487" s="1527"/>
      <c r="J487" s="1531"/>
      <c r="K487" s="1529"/>
      <c r="L487" s="1529"/>
      <c r="M487" s="1530"/>
      <c r="N487" s="1525"/>
      <c r="O487" s="1526"/>
      <c r="P487" s="1526"/>
      <c r="Q487" s="1527"/>
    </row>
    <row r="488" spans="1:17" s="263" customFormat="1" ht="36.75" hidden="1" customHeight="1">
      <c r="A488" s="1528" t="s">
        <v>519</v>
      </c>
      <c r="B488" s="1529"/>
      <c r="C488" s="1530"/>
      <c r="D488" s="1471"/>
      <c r="E488" s="1470"/>
      <c r="F488" s="1549"/>
      <c r="G488" s="1526"/>
      <c r="H488" s="1526"/>
      <c r="I488" s="1527"/>
      <c r="J488" s="1531"/>
      <c r="K488" s="1529"/>
      <c r="L488" s="1529"/>
      <c r="M488" s="1530"/>
      <c r="N488" s="1525"/>
      <c r="O488" s="1526"/>
      <c r="P488" s="1526"/>
      <c r="Q488" s="1527"/>
    </row>
    <row r="489" spans="1:17" s="263" customFormat="1" ht="51.75" hidden="1" customHeight="1">
      <c r="A489" s="1528" t="s">
        <v>520</v>
      </c>
      <c r="B489" s="1529"/>
      <c r="C489" s="1530"/>
      <c r="D489" s="1469"/>
      <c r="E489" s="1470"/>
      <c r="F489" s="1549"/>
      <c r="G489" s="1526"/>
      <c r="H489" s="1526"/>
      <c r="I489" s="1527"/>
      <c r="J489" s="1531" t="s">
        <v>521</v>
      </c>
      <c r="K489" s="1529"/>
      <c r="L489" s="1529"/>
      <c r="M489" s="1530"/>
      <c r="N489" s="1525"/>
      <c r="O489" s="1526"/>
      <c r="P489" s="1526"/>
      <c r="Q489" s="1527"/>
    </row>
    <row r="490" spans="1:17" s="263" customFormat="1" ht="84.75" hidden="1" customHeight="1">
      <c r="A490" s="1528" t="s">
        <v>522</v>
      </c>
      <c r="B490" s="1529"/>
      <c r="C490" s="1530"/>
      <c r="D490" s="1453" t="s">
        <v>288</v>
      </c>
      <c r="E490" s="1470"/>
      <c r="F490" s="1528"/>
      <c r="G490" s="1526"/>
      <c r="H490" s="1526"/>
      <c r="I490" s="1527"/>
      <c r="J490" s="1531" t="s">
        <v>523</v>
      </c>
      <c r="K490" s="1529"/>
      <c r="L490" s="1529"/>
      <c r="M490" s="1530"/>
      <c r="N490" s="1525"/>
      <c r="O490" s="1526"/>
      <c r="P490" s="1526"/>
      <c r="Q490" s="1527"/>
    </row>
    <row r="491" spans="1:17" s="217" customFormat="1" ht="15.75" hidden="1">
      <c r="A491" s="1540" t="s">
        <v>180</v>
      </c>
      <c r="B491" s="1541"/>
      <c r="C491" s="1542"/>
      <c r="D491" s="1454" t="s">
        <v>181</v>
      </c>
      <c r="E491" s="1454" t="s">
        <v>182</v>
      </c>
      <c r="F491" s="1540" t="s">
        <v>183</v>
      </c>
      <c r="G491" s="1541"/>
      <c r="H491" s="1541"/>
      <c r="I491" s="1542"/>
      <c r="J491" s="1540" t="s">
        <v>184</v>
      </c>
      <c r="K491" s="1541"/>
      <c r="L491" s="1541"/>
      <c r="M491" s="1542"/>
      <c r="N491" s="1590"/>
      <c r="O491" s="1591"/>
      <c r="P491" s="1591"/>
      <c r="Q491" s="1592"/>
    </row>
    <row r="492" spans="1:17" s="263" customFormat="1" ht="32.25" hidden="1" customHeight="1">
      <c r="A492" s="1672"/>
      <c r="B492" s="1673"/>
      <c r="C492" s="1674"/>
      <c r="D492" s="1472"/>
      <c r="E492" s="1473"/>
      <c r="F492" s="1672"/>
      <c r="G492" s="1673"/>
      <c r="H492" s="1673"/>
      <c r="I492" s="1674"/>
      <c r="J492" s="1474"/>
      <c r="K492" s="1475"/>
      <c r="L492" s="1475"/>
      <c r="M492" s="1476"/>
      <c r="N492" s="1477"/>
      <c r="O492" s="1478"/>
      <c r="P492" s="1478"/>
      <c r="Q492" s="1479"/>
    </row>
    <row r="493" spans="1:17" s="263" customFormat="1" ht="69" hidden="1" customHeight="1">
      <c r="A493" s="1672"/>
      <c r="B493" s="1673"/>
      <c r="C493" s="1674"/>
      <c r="D493" s="1472"/>
      <c r="E493" s="1473"/>
      <c r="F493" s="1672"/>
      <c r="G493" s="1673"/>
      <c r="H493" s="1673"/>
      <c r="I493" s="1674"/>
      <c r="J493" s="1474"/>
      <c r="K493" s="1475"/>
      <c r="L493" s="1475"/>
      <c r="M493" s="1476"/>
      <c r="N493" s="1477"/>
      <c r="O493" s="1478"/>
      <c r="P493" s="1478"/>
      <c r="Q493" s="1479"/>
    </row>
    <row r="494" spans="1:17" s="263" customFormat="1" ht="36" hidden="1" customHeight="1">
      <c r="A494" s="1672"/>
      <c r="B494" s="1673"/>
      <c r="C494" s="1674"/>
      <c r="D494" s="1472"/>
      <c r="E494" s="1473"/>
      <c r="F494" s="1672"/>
      <c r="G494" s="1673"/>
      <c r="H494" s="1673"/>
      <c r="I494" s="1674"/>
      <c r="J494" s="1474"/>
      <c r="K494" s="1475"/>
      <c r="L494" s="1475"/>
      <c r="M494" s="1476"/>
      <c r="N494" s="1477"/>
      <c r="O494" s="1478"/>
      <c r="P494" s="1478"/>
      <c r="Q494" s="1479"/>
    </row>
    <row r="495" spans="1:17" s="1481" customFormat="1" ht="15.75" hidden="1">
      <c r="A495" s="1922" t="s">
        <v>524</v>
      </c>
      <c r="B495" s="1923"/>
      <c r="C495" s="1924"/>
      <c r="D495" s="1480"/>
      <c r="E495" s="1480"/>
      <c r="F495" s="1587"/>
      <c r="G495" s="1588"/>
      <c r="H495" s="1588"/>
      <c r="I495" s="1589"/>
      <c r="J495" s="1584"/>
      <c r="K495" s="1585"/>
      <c r="L495" s="1585"/>
      <c r="M495" s="1586"/>
      <c r="N495" s="1587"/>
      <c r="O495" s="1588"/>
      <c r="P495" s="1588"/>
      <c r="Q495" s="1589"/>
    </row>
    <row r="496" spans="1:17" s="219" customFormat="1" ht="19.5" hidden="1" customHeight="1">
      <c r="A496" s="1928" t="s">
        <v>525</v>
      </c>
      <c r="B496" s="1929"/>
      <c r="C496" s="1930"/>
      <c r="D496" s="591"/>
      <c r="E496" s="591"/>
      <c r="F496" s="1979"/>
      <c r="G496" s="1980"/>
      <c r="H496" s="1980"/>
      <c r="I496" s="1981"/>
      <c r="J496" s="1572"/>
      <c r="K496" s="1573"/>
      <c r="L496" s="1573"/>
      <c r="M496" s="1574"/>
      <c r="N496" s="1575"/>
      <c r="O496" s="1576"/>
      <c r="P496" s="1576"/>
      <c r="Q496" s="1577"/>
    </row>
    <row r="497" spans="1:17" s="219" customFormat="1" ht="37.5" hidden="1" customHeight="1">
      <c r="A497" s="1675"/>
      <c r="B497" s="1678"/>
      <c r="C497" s="1679"/>
      <c r="D497" s="591"/>
      <c r="E497" s="591"/>
      <c r="F497" s="1675"/>
      <c r="G497" s="1676"/>
      <c r="H497" s="1676"/>
      <c r="I497" s="1677"/>
      <c r="J497" s="1572"/>
      <c r="K497" s="1573"/>
      <c r="L497" s="1573"/>
      <c r="M497" s="1574"/>
      <c r="N497" s="1575"/>
      <c r="O497" s="1576"/>
      <c r="P497" s="1576"/>
      <c r="Q497" s="1577"/>
    </row>
    <row r="498" spans="1:17" s="219" customFormat="1" ht="15.75" hidden="1" customHeight="1">
      <c r="A498" s="1683"/>
      <c r="B498" s="1684"/>
      <c r="C498" s="1685"/>
      <c r="D498" s="591"/>
      <c r="E498" s="591"/>
      <c r="F498" s="1482"/>
      <c r="G498" s="1483"/>
      <c r="H498" s="1483"/>
      <c r="I498" s="1484"/>
      <c r="J498" s="1485"/>
      <c r="K498" s="1486"/>
      <c r="L498" s="1486"/>
      <c r="M498" s="1487"/>
      <c r="N498" s="1488"/>
      <c r="O498" s="1483"/>
      <c r="P498" s="1483"/>
      <c r="Q498" s="1484"/>
    </row>
    <row r="499" spans="1:17" s="263" customFormat="1" ht="15.75" hidden="1">
      <c r="A499" s="1680" t="s">
        <v>526</v>
      </c>
      <c r="B499" s="1681"/>
      <c r="C499" s="1682"/>
      <c r="D499" s="1489"/>
      <c r="E499" s="1489"/>
      <c r="F499" s="1578"/>
      <c r="G499" s="1579"/>
      <c r="H499" s="1579"/>
      <c r="I499" s="1580"/>
      <c r="J499" s="1581"/>
      <c r="K499" s="1582"/>
      <c r="L499" s="1582"/>
      <c r="M499" s="1583"/>
      <c r="N499" s="1578"/>
      <c r="O499" s="1579"/>
      <c r="P499" s="1579"/>
      <c r="Q499" s="1580"/>
    </row>
    <row r="500" spans="1:17" s="263" customFormat="1" ht="34.5" hidden="1" customHeight="1">
      <c r="A500" s="1672" t="s">
        <v>527</v>
      </c>
      <c r="B500" s="1686"/>
      <c r="C500" s="1687"/>
      <c r="D500" s="1490"/>
      <c r="E500" s="1491"/>
      <c r="F500" s="1978" t="s">
        <v>528</v>
      </c>
      <c r="G500" s="1602"/>
      <c r="H500" s="1602"/>
      <c r="I500" s="1603"/>
      <c r="J500" s="1584"/>
      <c r="K500" s="1585"/>
      <c r="L500" s="1585"/>
      <c r="M500" s="1586"/>
      <c r="N500" s="1587"/>
      <c r="O500" s="1588"/>
      <c r="P500" s="1588"/>
      <c r="Q500" s="1589"/>
    </row>
    <row r="501" spans="1:17" s="263" customFormat="1" ht="29.25" hidden="1" customHeight="1">
      <c r="A501" s="1566" t="s">
        <v>529</v>
      </c>
      <c r="B501" s="1673"/>
      <c r="C501" s="1674"/>
      <c r="D501" s="1490"/>
      <c r="E501" s="1491"/>
      <c r="F501" s="1672" t="s">
        <v>530</v>
      </c>
      <c r="G501" s="1673"/>
      <c r="H501" s="1673"/>
      <c r="I501" s="1674"/>
      <c r="J501" s="1566"/>
      <c r="K501" s="1567"/>
      <c r="L501" s="1567"/>
      <c r="M501" s="1568"/>
      <c r="N501" s="1492"/>
      <c r="O501" s="1493"/>
      <c r="P501" s="1493"/>
      <c r="Q501" s="1494"/>
    </row>
    <row r="502" spans="1:17" s="219" customFormat="1" ht="30.75" hidden="1" customHeight="1">
      <c r="A502" s="1569" t="s">
        <v>531</v>
      </c>
      <c r="B502" s="1688"/>
      <c r="C502" s="1689"/>
      <c r="D502" s="1495"/>
      <c r="E502" s="1496"/>
      <c r="F502" s="1569" t="s">
        <v>532</v>
      </c>
      <c r="G502" s="1688"/>
      <c r="H502" s="1688"/>
      <c r="I502" s="1689"/>
      <c r="J502" s="1569"/>
      <c r="K502" s="1570"/>
      <c r="L502" s="1570"/>
      <c r="M502" s="1571"/>
      <c r="N502" s="1488"/>
      <c r="O502" s="1483"/>
      <c r="P502" s="1483"/>
      <c r="Q502" s="1484"/>
    </row>
    <row r="503" spans="1:17" s="263" customFormat="1" ht="15.75" hidden="1">
      <c r="A503" s="1534" t="s">
        <v>497</v>
      </c>
      <c r="B503" s="1535"/>
      <c r="C503" s="1536"/>
      <c r="D503" s="1497"/>
      <c r="E503" s="1497"/>
      <c r="F503" s="1534"/>
      <c r="G503" s="1535"/>
      <c r="H503" s="1535"/>
      <c r="I503" s="1536"/>
      <c r="J503" s="1534"/>
      <c r="K503" s="1535"/>
      <c r="L503" s="1535"/>
      <c r="M503" s="1536"/>
      <c r="N503" s="1534"/>
      <c r="O503" s="1535"/>
      <c r="P503" s="1535"/>
      <c r="Q503" s="1536"/>
    </row>
    <row r="504" spans="1:17" s="263" customFormat="1" ht="24" hidden="1" customHeight="1">
      <c r="A504" s="1613" t="s">
        <v>199</v>
      </c>
      <c r="B504" s="1614"/>
      <c r="C504" s="1615"/>
      <c r="D504" s="1469"/>
      <c r="E504" s="1469"/>
      <c r="F504" s="1699"/>
      <c r="G504" s="1700"/>
      <c r="H504" s="1700"/>
      <c r="I504" s="1701"/>
      <c r="J504" s="1525"/>
      <c r="K504" s="1526"/>
      <c r="L504" s="1526"/>
      <c r="M504" s="1527"/>
      <c r="N504" s="1525"/>
      <c r="O504" s="1526"/>
      <c r="P504" s="1526"/>
      <c r="Q504" s="1527"/>
    </row>
    <row r="505" spans="1:17" s="263" customFormat="1" ht="63.75" hidden="1" customHeight="1">
      <c r="A505" s="1543" t="s">
        <v>533</v>
      </c>
      <c r="B505" s="1547"/>
      <c r="C505" s="1548"/>
      <c r="D505" s="1471" t="s">
        <v>239</v>
      </c>
      <c r="E505" s="1498"/>
      <c r="F505" s="1531" t="s">
        <v>534</v>
      </c>
      <c r="G505" s="1526"/>
      <c r="H505" s="1526"/>
      <c r="I505" s="1527"/>
      <c r="J505" s="1546"/>
      <c r="K505" s="1547"/>
      <c r="L505" s="1547"/>
      <c r="M505" s="1548"/>
      <c r="N505" s="1546"/>
      <c r="O505" s="1547"/>
      <c r="P505" s="1547"/>
      <c r="Q505" s="1548"/>
    </row>
    <row r="506" spans="1:17" s="263" customFormat="1" ht="15.75" hidden="1">
      <c r="A506" s="1613" t="s">
        <v>200</v>
      </c>
      <c r="B506" s="1614"/>
      <c r="C506" s="1615"/>
      <c r="D506" s="1469"/>
      <c r="E506" s="1469"/>
      <c r="F506" s="1525"/>
      <c r="G506" s="1526"/>
      <c r="H506" s="1526"/>
      <c r="I506" s="1527"/>
      <c r="J506" s="1525"/>
      <c r="K506" s="1526"/>
      <c r="L506" s="1526"/>
      <c r="M506" s="1527"/>
      <c r="N506" s="1525"/>
      <c r="O506" s="1526"/>
      <c r="P506" s="1526"/>
      <c r="Q506" s="1527"/>
    </row>
    <row r="507" spans="1:17" s="263" customFormat="1" ht="39" hidden="1" customHeight="1">
      <c r="A507" s="1543" t="s">
        <v>535</v>
      </c>
      <c r="B507" s="1547"/>
      <c r="C507" s="1548"/>
      <c r="D507" s="1471" t="s">
        <v>536</v>
      </c>
      <c r="E507" s="1499"/>
      <c r="F507" s="1531" t="s">
        <v>537</v>
      </c>
      <c r="G507" s="1532"/>
      <c r="H507" s="1532"/>
      <c r="I507" s="1533"/>
      <c r="J507" s="1528"/>
      <c r="K507" s="1529"/>
      <c r="L507" s="1529"/>
      <c r="M507" s="1530"/>
      <c r="N507" s="1525"/>
      <c r="O507" s="1526"/>
      <c r="P507" s="1526"/>
      <c r="Q507" s="1527"/>
    </row>
    <row r="508" spans="1:17" s="263" customFormat="1" ht="32.25" hidden="1" customHeight="1">
      <c r="A508" s="1531" t="s">
        <v>538</v>
      </c>
      <c r="B508" s="1550"/>
      <c r="C508" s="1551"/>
      <c r="D508" s="1471"/>
      <c r="E508" s="1453"/>
      <c r="F508" s="1975" t="s">
        <v>539</v>
      </c>
      <c r="G508" s="1976"/>
      <c r="H508" s="1976"/>
      <c r="I508" s="1977"/>
      <c r="J508" s="1528"/>
      <c r="K508" s="1529"/>
      <c r="L508" s="1529"/>
      <c r="M508" s="1530"/>
      <c r="N508" s="1525"/>
      <c r="O508" s="1526"/>
      <c r="P508" s="1526"/>
      <c r="Q508" s="1527"/>
    </row>
    <row r="509" spans="1:17" s="263" customFormat="1" ht="42.75" hidden="1" customHeight="1">
      <c r="A509" s="1531" t="s">
        <v>540</v>
      </c>
      <c r="B509" s="1529"/>
      <c r="C509" s="1530"/>
      <c r="D509" s="1473" t="s">
        <v>541</v>
      </c>
      <c r="F509" s="1543" t="s">
        <v>542</v>
      </c>
      <c r="G509" s="1544"/>
      <c r="H509" s="1544"/>
      <c r="I509" s="1545"/>
      <c r="J509" s="1543"/>
      <c r="K509" s="1544"/>
      <c r="L509" s="1544"/>
      <c r="M509" s="1545"/>
      <c r="N509" s="1546"/>
      <c r="O509" s="1547"/>
      <c r="P509" s="1547"/>
      <c r="Q509" s="1548"/>
    </row>
    <row r="510" spans="1:17" s="263" customFormat="1" ht="67.5" hidden="1" customHeight="1">
      <c r="A510" s="1543" t="s">
        <v>295</v>
      </c>
      <c r="B510" s="1547"/>
      <c r="C510" s="1548"/>
      <c r="D510" s="1471"/>
      <c r="E510" s="1498"/>
      <c r="F510" s="1569" t="s">
        <v>543</v>
      </c>
      <c r="G510" s="1688"/>
      <c r="H510" s="1688"/>
      <c r="I510" s="1689"/>
      <c r="J510" s="1565"/>
      <c r="K510" s="1544"/>
      <c r="L510" s="1544"/>
      <c r="M510" s="1545"/>
      <c r="N510" s="1546"/>
      <c r="O510" s="1547"/>
      <c r="P510" s="1547"/>
      <c r="Q510" s="1548"/>
    </row>
    <row r="511" spans="1:17" s="263" customFormat="1" ht="96" hidden="1" customHeight="1">
      <c r="A511" s="1543" t="s">
        <v>544</v>
      </c>
      <c r="B511" s="1547"/>
      <c r="C511" s="1548"/>
      <c r="D511" s="1471"/>
      <c r="E511" s="1498"/>
      <c r="F511" s="1543" t="s">
        <v>545</v>
      </c>
      <c r="G511" s="1544"/>
      <c r="H511" s="1544"/>
      <c r="I511" s="1545"/>
      <c r="J511" s="1543"/>
      <c r="K511" s="1544"/>
      <c r="L511" s="1544"/>
      <c r="M511" s="1545"/>
      <c r="N511" s="1546"/>
      <c r="O511" s="1547"/>
      <c r="P511" s="1547"/>
      <c r="Q511" s="1548"/>
    </row>
    <row r="512" spans="1:17" s="263" customFormat="1" ht="96" hidden="1" customHeight="1">
      <c r="A512" s="1543" t="s">
        <v>546</v>
      </c>
      <c r="B512" s="1547"/>
      <c r="C512" s="1548"/>
      <c r="D512" s="1471" t="s">
        <v>547</v>
      </c>
      <c r="E512" s="1498"/>
      <c r="F512" s="1543" t="s">
        <v>548</v>
      </c>
      <c r="G512" s="1544"/>
      <c r="H512" s="1544"/>
      <c r="I512" s="1545"/>
      <c r="J512" s="1543"/>
      <c r="K512" s="1544"/>
      <c r="L512" s="1544"/>
      <c r="M512" s="1545"/>
      <c r="N512" s="1546"/>
      <c r="O512" s="1547"/>
      <c r="P512" s="1547"/>
      <c r="Q512" s="1548"/>
    </row>
    <row r="513" spans="1:17" s="263" customFormat="1" ht="96" hidden="1" customHeight="1">
      <c r="A513" s="1543" t="s">
        <v>549</v>
      </c>
      <c r="B513" s="1547"/>
      <c r="C513" s="1548"/>
      <c r="D513" s="1471" t="s">
        <v>239</v>
      </c>
      <c r="E513" s="1498"/>
      <c r="F513" s="1543" t="s">
        <v>550</v>
      </c>
      <c r="G513" s="1544"/>
      <c r="H513" s="1544"/>
      <c r="I513" s="1545"/>
      <c r="J513" s="1543"/>
      <c r="K513" s="1544"/>
      <c r="L513" s="1544"/>
      <c r="M513" s="1545"/>
      <c r="N513" s="1546"/>
      <c r="O513" s="1547"/>
      <c r="P513" s="1547"/>
      <c r="Q513" s="1548"/>
    </row>
    <row r="514" spans="1:17" s="263" customFormat="1" ht="96" hidden="1" customHeight="1">
      <c r="A514" s="1543" t="s">
        <v>535</v>
      </c>
      <c r="B514" s="1547"/>
      <c r="C514" s="1548"/>
      <c r="D514" s="1471"/>
      <c r="E514" s="1498"/>
      <c r="F514" s="1543" t="s">
        <v>551</v>
      </c>
      <c r="G514" s="1544"/>
      <c r="H514" s="1544"/>
      <c r="I514" s="1545"/>
      <c r="J514" s="1543"/>
      <c r="K514" s="1544"/>
      <c r="L514" s="1544"/>
      <c r="M514" s="1545"/>
      <c r="N514" s="1546"/>
      <c r="O514" s="1547"/>
      <c r="P514" s="1547"/>
      <c r="Q514" s="1548"/>
    </row>
    <row r="515" spans="1:17" s="263" customFormat="1" ht="96" hidden="1" customHeight="1">
      <c r="A515" s="1543" t="s">
        <v>552</v>
      </c>
      <c r="B515" s="1547"/>
      <c r="C515" s="1548"/>
      <c r="D515" s="1471"/>
      <c r="E515" s="1498"/>
      <c r="F515" s="1543" t="s">
        <v>553</v>
      </c>
      <c r="G515" s="1544"/>
      <c r="H515" s="1544"/>
      <c r="I515" s="1545"/>
      <c r="J515" s="1543"/>
      <c r="K515" s="1544"/>
      <c r="L515" s="1544"/>
      <c r="M515" s="1545"/>
      <c r="N515" s="1546"/>
      <c r="O515" s="1547"/>
      <c r="P515" s="1547"/>
      <c r="Q515" s="1548"/>
    </row>
    <row r="516" spans="1:17" s="263" customFormat="1" ht="15" hidden="1" customHeight="1">
      <c r="A516" s="1613" t="s">
        <v>554</v>
      </c>
      <c r="B516" s="1614"/>
      <c r="C516" s="1615"/>
      <c r="D516" s="1469"/>
      <c r="E516" s="1469"/>
      <c r="F516" s="1525"/>
      <c r="G516" s="1526"/>
      <c r="H516" s="1526"/>
      <c r="I516" s="1527"/>
      <c r="J516" s="1525"/>
      <c r="K516" s="1526"/>
      <c r="L516" s="1526"/>
      <c r="M516" s="1527"/>
      <c r="N516" s="1525"/>
      <c r="O516" s="1526"/>
      <c r="P516" s="1526"/>
      <c r="Q516" s="1527"/>
    </row>
    <row r="517" spans="1:17" s="263" customFormat="1" ht="128.25" hidden="1" customHeight="1">
      <c r="A517" s="1531" t="s">
        <v>555</v>
      </c>
      <c r="B517" s="1529"/>
      <c r="C517" s="1530"/>
      <c r="D517" s="1500"/>
      <c r="E517" s="1473" t="s">
        <v>556</v>
      </c>
      <c r="F517" s="1610" t="s">
        <v>557</v>
      </c>
      <c r="G517" s="1560"/>
      <c r="H517" s="1560"/>
      <c r="I517" s="1561"/>
      <c r="J517" s="1528"/>
      <c r="K517" s="1532"/>
      <c r="L517" s="1532"/>
      <c r="M517" s="1533"/>
      <c r="N517" s="1553"/>
      <c r="O517" s="1554"/>
      <c r="P517" s="1554"/>
      <c r="Q517" s="1555"/>
    </row>
    <row r="518" spans="1:17" s="263" customFormat="1" ht="56.25" hidden="1" customHeight="1">
      <c r="A518" s="1531" t="s">
        <v>558</v>
      </c>
      <c r="B518" s="1529"/>
      <c r="C518" s="1530"/>
      <c r="D518" s="1500"/>
      <c r="E518" s="1473"/>
      <c r="F518" s="1610" t="s">
        <v>295</v>
      </c>
      <c r="G518" s="1560"/>
      <c r="H518" s="1560"/>
      <c r="I518" s="1561"/>
      <c r="J518" s="1528"/>
      <c r="K518" s="1532"/>
      <c r="L518" s="1532"/>
      <c r="M518" s="1533"/>
      <c r="N518" s="1553"/>
      <c r="O518" s="1554"/>
      <c r="P518" s="1554"/>
      <c r="Q518" s="1555"/>
    </row>
    <row r="519" spans="1:17" s="263" customFormat="1" ht="30" hidden="1" customHeight="1">
      <c r="A519" s="1613" t="s">
        <v>559</v>
      </c>
      <c r="B519" s="1614"/>
      <c r="C519" s="1615"/>
      <c r="D519" s="1500"/>
      <c r="E519" s="1473"/>
      <c r="F519" s="1559"/>
      <c r="G519" s="1560"/>
      <c r="H519" s="1560"/>
      <c r="I519" s="1561"/>
      <c r="J519" s="1528"/>
      <c r="K519" s="1532"/>
      <c r="L519" s="1532"/>
      <c r="M519" s="1533"/>
      <c r="N519" s="1553"/>
      <c r="O519" s="1554"/>
      <c r="P519" s="1554"/>
      <c r="Q519" s="1555"/>
    </row>
    <row r="520" spans="1:17" s="263" customFormat="1" ht="26.25" hidden="1" customHeight="1">
      <c r="A520" s="1531" t="s">
        <v>558</v>
      </c>
      <c r="B520" s="1532"/>
      <c r="C520" s="1533"/>
      <c r="D520" s="1500"/>
      <c r="E520" s="1473"/>
      <c r="F520" s="1610" t="s">
        <v>560</v>
      </c>
      <c r="G520" s="1560"/>
      <c r="H520" s="1560"/>
      <c r="I520" s="1561"/>
      <c r="J520" s="1528"/>
      <c r="K520" s="1532"/>
      <c r="L520" s="1532"/>
      <c r="M520" s="1533"/>
      <c r="N520" s="1501"/>
      <c r="O520" s="1502"/>
      <c r="P520" s="1502"/>
      <c r="Q520" s="1503"/>
    </row>
    <row r="521" spans="1:17" s="219" customFormat="1" ht="5.25" hidden="1" customHeight="1">
      <c r="A521" s="1610" t="s">
        <v>561</v>
      </c>
      <c r="B521" s="1611"/>
      <c r="C521" s="1612"/>
      <c r="D521" s="1504"/>
      <c r="E521" s="1505"/>
      <c r="F521" s="1610"/>
      <c r="G521" s="1560"/>
      <c r="H521" s="1560"/>
      <c r="I521" s="1561"/>
      <c r="J521" s="1559"/>
      <c r="K521" s="1560"/>
      <c r="L521" s="1560"/>
      <c r="M521" s="1561"/>
      <c r="N521" s="1562"/>
      <c r="O521" s="1563"/>
      <c r="P521" s="1563"/>
      <c r="Q521" s="1564"/>
    </row>
    <row r="522" spans="1:17" s="263" customFormat="1" ht="15.75" hidden="1">
      <c r="A522" s="1613" t="s">
        <v>562</v>
      </c>
      <c r="B522" s="1614"/>
      <c r="C522" s="1615"/>
      <c r="D522" s="1469"/>
      <c r="E522" s="1469"/>
      <c r="F522" s="1525"/>
      <c r="G522" s="1526"/>
      <c r="H522" s="1526"/>
      <c r="I522" s="1527"/>
      <c r="J522" s="1525"/>
      <c r="K522" s="1526"/>
      <c r="L522" s="1526"/>
      <c r="M522" s="1527"/>
      <c r="N522" s="1525"/>
      <c r="O522" s="1526"/>
      <c r="P522" s="1526"/>
      <c r="Q522" s="1527"/>
    </row>
    <row r="523" spans="1:17" s="263" customFormat="1" ht="24.75" hidden="1" customHeight="1">
      <c r="A523" s="1610" t="s">
        <v>563</v>
      </c>
      <c r="B523" s="1611"/>
      <c r="C523" s="1612"/>
      <c r="D523" s="1506" t="s">
        <v>536</v>
      </c>
      <c r="E523" s="1507"/>
      <c r="F523" s="1610" t="s">
        <v>564</v>
      </c>
      <c r="G523" s="1970"/>
      <c r="H523" s="1970"/>
      <c r="I523" s="1971"/>
      <c r="J523" s="1525"/>
      <c r="K523" s="1526"/>
      <c r="L523" s="1526"/>
      <c r="M523" s="1527"/>
      <c r="N523" s="1525"/>
      <c r="O523" s="1526"/>
      <c r="P523" s="1526"/>
      <c r="Q523" s="1527"/>
    </row>
    <row r="524" spans="1:17" s="263" customFormat="1" ht="54" hidden="1" customHeight="1">
      <c r="A524" s="1531" t="s">
        <v>565</v>
      </c>
      <c r="B524" s="1532"/>
      <c r="C524" s="1533"/>
      <c r="D524" s="1469"/>
      <c r="E524" s="1469"/>
      <c r="F524" s="1531" t="s">
        <v>566</v>
      </c>
      <c r="G524" s="1532"/>
      <c r="H524" s="1532"/>
      <c r="I524" s="1533"/>
      <c r="J524" s="1553"/>
      <c r="K524" s="1554"/>
      <c r="L524" s="1554"/>
      <c r="M524" s="1555"/>
      <c r="N524" s="1553"/>
      <c r="O524" s="1554"/>
      <c r="P524" s="1554"/>
      <c r="Q524" s="1555"/>
    </row>
    <row r="525" spans="1:17" s="263" customFormat="1" ht="40.5" hidden="1" customHeight="1">
      <c r="A525" s="1531" t="s">
        <v>567</v>
      </c>
      <c r="B525" s="1532"/>
      <c r="C525" s="1533"/>
      <c r="D525" s="1469" t="s">
        <v>568</v>
      </c>
      <c r="E525" s="1498"/>
      <c r="F525" s="1531"/>
      <c r="G525" s="1532"/>
      <c r="H525" s="1532"/>
      <c r="I525" s="1533"/>
      <c r="J525" s="1553"/>
      <c r="K525" s="1554"/>
      <c r="L525" s="1554"/>
      <c r="M525" s="1555"/>
      <c r="N525" s="1553"/>
      <c r="O525" s="1554"/>
      <c r="P525" s="1554"/>
      <c r="Q525" s="1555"/>
    </row>
    <row r="526" spans="1:17" s="263" customFormat="1" ht="23.25" hidden="1" customHeight="1">
      <c r="A526" s="1528" t="s">
        <v>569</v>
      </c>
      <c r="B526" s="1529"/>
      <c r="C526" s="1530"/>
      <c r="D526" s="1469" t="s">
        <v>570</v>
      </c>
      <c r="E526" s="1498"/>
      <c r="F526" s="1531"/>
      <c r="G526" s="1532"/>
      <c r="H526" s="1532"/>
      <c r="I526" s="1533"/>
      <c r="J526" s="1553"/>
      <c r="K526" s="1554"/>
      <c r="L526" s="1554"/>
      <c r="M526" s="1555"/>
      <c r="N526" s="1553"/>
      <c r="O526" s="1554"/>
      <c r="P526" s="1554"/>
      <c r="Q526" s="1555"/>
    </row>
    <row r="527" spans="1:17" s="263" customFormat="1" ht="36.75" hidden="1" customHeight="1">
      <c r="A527" s="1531" t="s">
        <v>571</v>
      </c>
      <c r="B527" s="1532"/>
      <c r="C527" s="1533"/>
      <c r="D527" s="1469"/>
      <c r="E527" s="1498"/>
      <c r="F527" s="1531"/>
      <c r="G527" s="1532"/>
      <c r="H527" s="1532"/>
      <c r="I527" s="1533"/>
      <c r="J527" s="1556"/>
      <c r="K527" s="1557"/>
      <c r="L527" s="1557"/>
      <c r="M527" s="1558"/>
      <c r="N527" s="1553"/>
      <c r="O527" s="1554"/>
      <c r="P527" s="1554"/>
      <c r="Q527" s="1555"/>
    </row>
    <row r="528" spans="1:17" s="263" customFormat="1" ht="15.75" hidden="1">
      <c r="A528" s="1613" t="s">
        <v>572</v>
      </c>
      <c r="B528" s="1614"/>
      <c r="C528" s="1615"/>
      <c r="D528" s="1469"/>
      <c r="E528" s="1469"/>
      <c r="F528" s="1525"/>
      <c r="G528" s="1526"/>
      <c r="H528" s="1526"/>
      <c r="I528" s="1527"/>
      <c r="J528" s="1525"/>
      <c r="K528" s="1526"/>
      <c r="L528" s="1526"/>
      <c r="M528" s="1527"/>
      <c r="N528" s="1525"/>
      <c r="O528" s="1526"/>
      <c r="P528" s="1526"/>
      <c r="Q528" s="1527"/>
    </row>
    <row r="529" spans="1:17" s="263" customFormat="1" ht="39" hidden="1" customHeight="1">
      <c r="A529" s="1543" t="s">
        <v>573</v>
      </c>
      <c r="B529" s="1547"/>
      <c r="C529" s="1548"/>
      <c r="D529" s="1471" t="s">
        <v>536</v>
      </c>
      <c r="E529" s="1499"/>
      <c r="F529" s="1531" t="s">
        <v>574</v>
      </c>
      <c r="G529" s="1532"/>
      <c r="H529" s="1532"/>
      <c r="I529" s="1533"/>
      <c r="J529" s="1528"/>
      <c r="K529" s="1529"/>
      <c r="L529" s="1529"/>
      <c r="M529" s="1530"/>
      <c r="N529" s="1525"/>
      <c r="O529" s="1526"/>
      <c r="P529" s="1526"/>
      <c r="Q529" s="1527"/>
    </row>
    <row r="530" spans="1:17" s="263" customFormat="1" ht="81.75" hidden="1" customHeight="1">
      <c r="A530" s="1531" t="s">
        <v>575</v>
      </c>
      <c r="B530" s="1529"/>
      <c r="C530" s="1530"/>
      <c r="D530" s="1500"/>
      <c r="E530" s="1473">
        <v>41765</v>
      </c>
      <c r="F530" s="1531" t="s">
        <v>576</v>
      </c>
      <c r="G530" s="1529"/>
      <c r="H530" s="1529"/>
      <c r="I530" s="1530"/>
      <c r="J530" s="1528"/>
      <c r="K530" s="1532"/>
      <c r="L530" s="1532"/>
      <c r="M530" s="1533"/>
      <c r="N530" s="1525"/>
      <c r="O530" s="1526"/>
      <c r="P530" s="1526"/>
      <c r="Q530" s="1527"/>
    </row>
    <row r="531" spans="1:17" s="263" customFormat="1" ht="71.25" hidden="1" customHeight="1">
      <c r="A531" s="1543" t="s">
        <v>577</v>
      </c>
      <c r="B531" s="1544"/>
      <c r="C531" s="1545"/>
      <c r="D531" s="1500"/>
      <c r="E531" s="1498"/>
      <c r="F531" s="1543" t="s">
        <v>578</v>
      </c>
      <c r="G531" s="1544"/>
      <c r="H531" s="1544"/>
      <c r="I531" s="1545"/>
      <c r="J531" s="1543"/>
      <c r="K531" s="1544"/>
      <c r="L531" s="1544"/>
      <c r="M531" s="1545"/>
      <c r="N531" s="1546"/>
      <c r="O531" s="1547"/>
      <c r="P531" s="1547"/>
      <c r="Q531" s="1548"/>
    </row>
    <row r="532" spans="1:17" s="263" customFormat="1" ht="33.75" hidden="1" customHeight="1">
      <c r="A532" s="1543" t="s">
        <v>579</v>
      </c>
      <c r="B532" s="1544"/>
      <c r="C532" s="1545"/>
      <c r="D532" s="1500"/>
      <c r="E532" s="1498"/>
      <c r="F532" s="1543" t="s">
        <v>580</v>
      </c>
      <c r="G532" s="1544"/>
      <c r="H532" s="1544"/>
      <c r="I532" s="1545"/>
      <c r="J532" s="1543"/>
      <c r="K532" s="1544"/>
      <c r="L532" s="1544"/>
      <c r="M532" s="1545"/>
      <c r="N532" s="1546"/>
      <c r="O532" s="1547"/>
      <c r="P532" s="1547"/>
      <c r="Q532" s="1548"/>
    </row>
    <row r="533" spans="1:17" s="263" customFormat="1" ht="26.25" hidden="1" customHeight="1">
      <c r="A533" s="1967" t="s">
        <v>581</v>
      </c>
      <c r="B533" s="1968"/>
      <c r="C533" s="1969"/>
      <c r="D533" s="1508"/>
      <c r="E533" s="1498"/>
      <c r="F533" s="1543" t="s">
        <v>582</v>
      </c>
      <c r="G533" s="1544"/>
      <c r="H533" s="1544"/>
      <c r="I533" s="1545"/>
      <c r="J533" s="1543"/>
      <c r="K533" s="1544"/>
      <c r="L533" s="1544"/>
      <c r="M533" s="1545"/>
      <c r="N533" s="1546"/>
      <c r="O533" s="1547"/>
      <c r="P533" s="1547"/>
      <c r="Q533" s="1548"/>
    </row>
    <row r="534" spans="1:17" s="263" customFormat="1" ht="57" hidden="1" customHeight="1">
      <c r="A534" s="1531" t="s">
        <v>583</v>
      </c>
      <c r="B534" s="1532"/>
      <c r="C534" s="1533"/>
      <c r="D534" s="1469" t="s">
        <v>584</v>
      </c>
      <c r="E534" s="1498"/>
      <c r="F534" s="1531" t="s">
        <v>585</v>
      </c>
      <c r="G534" s="1526"/>
      <c r="H534" s="1526"/>
      <c r="I534" s="1527"/>
      <c r="J534" s="1549"/>
      <c r="K534" s="1550"/>
      <c r="L534" s="1550"/>
      <c r="M534" s="1551"/>
      <c r="N534" s="1525"/>
      <c r="O534" s="1526"/>
      <c r="P534" s="1526"/>
      <c r="Q534" s="1527"/>
    </row>
    <row r="535" spans="1:17" s="263" customFormat="1" ht="9" hidden="1" customHeight="1">
      <c r="A535" s="1509"/>
      <c r="B535" s="1510"/>
      <c r="C535" s="1510"/>
      <c r="D535" s="1511"/>
      <c r="E535" s="1511"/>
      <c r="F535" s="1509"/>
      <c r="G535" s="1512"/>
      <c r="H535" s="1512"/>
      <c r="I535" s="1512"/>
      <c r="J535" s="1509"/>
      <c r="K535" s="1510"/>
      <c r="L535" s="1510"/>
      <c r="M535" s="1510"/>
      <c r="N535" s="1512"/>
      <c r="O535" s="1512"/>
      <c r="P535" s="1512"/>
      <c r="Q535" s="1512"/>
    </row>
    <row r="536" spans="1:17" s="263" customFormat="1" ht="15.75" hidden="1" customHeight="1">
      <c r="A536" s="1552" t="s">
        <v>586</v>
      </c>
      <c r="B536" s="1552"/>
      <c r="C536" s="1552"/>
      <c r="D536" s="1552"/>
      <c r="E536" s="1552"/>
      <c r="F536" s="1552"/>
      <c r="G536" s="1552"/>
      <c r="H536" s="1552"/>
      <c r="I536" s="1552"/>
      <c r="J536" s="1552"/>
      <c r="K536" s="1552"/>
      <c r="L536" s="1552"/>
      <c r="M536" s="1552"/>
      <c r="N536" s="1552"/>
      <c r="O536" s="1552"/>
      <c r="P536" s="1552"/>
      <c r="Q536" s="1552"/>
    </row>
    <row r="537" spans="1:17" s="263" customFormat="1" ht="15.75" hidden="1">
      <c r="A537" s="1540" t="s">
        <v>180</v>
      </c>
      <c r="B537" s="1541"/>
      <c r="C537" s="1542"/>
      <c r="D537" s="1455" t="s">
        <v>181</v>
      </c>
      <c r="E537" s="1455" t="s">
        <v>182</v>
      </c>
      <c r="F537" s="1540" t="s">
        <v>183</v>
      </c>
      <c r="G537" s="1541"/>
      <c r="H537" s="1541"/>
      <c r="I537" s="1542"/>
      <c r="J537" s="1540" t="s">
        <v>184</v>
      </c>
      <c r="K537" s="1541"/>
      <c r="L537" s="1541"/>
      <c r="M537" s="1542"/>
      <c r="N537" s="1540" t="s">
        <v>185</v>
      </c>
      <c r="O537" s="1541"/>
      <c r="P537" s="1541"/>
      <c r="Q537" s="1542"/>
    </row>
    <row r="538" spans="1:17" s="263" customFormat="1" ht="15.75" hidden="1">
      <c r="A538" s="1972" t="s">
        <v>587</v>
      </c>
      <c r="B538" s="1973"/>
      <c r="C538" s="1974"/>
      <c r="D538" s="1513"/>
      <c r="E538" s="1513"/>
      <c r="F538" s="1534"/>
      <c r="G538" s="1535"/>
      <c r="H538" s="1535"/>
      <c r="I538" s="1536"/>
      <c r="J538" s="1534"/>
      <c r="K538" s="1535"/>
      <c r="L538" s="1535"/>
      <c r="M538" s="1536"/>
      <c r="N538" s="1534"/>
      <c r="O538" s="1535"/>
      <c r="P538" s="1535"/>
      <c r="Q538" s="1536"/>
    </row>
    <row r="539" spans="1:17" s="263" customFormat="1" ht="31.5" hidden="1">
      <c r="A539" s="1540" t="s">
        <v>194</v>
      </c>
      <c r="B539" s="1541"/>
      <c r="C539" s="1542"/>
      <c r="D539" s="1455" t="s">
        <v>195</v>
      </c>
      <c r="E539" s="1455" t="s">
        <v>588</v>
      </c>
      <c r="F539" s="1540" t="s">
        <v>196</v>
      </c>
      <c r="G539" s="1541"/>
      <c r="H539" s="1541"/>
      <c r="I539" s="1542"/>
      <c r="J539" s="1540" t="s">
        <v>197</v>
      </c>
      <c r="K539" s="1541"/>
      <c r="L539" s="1541"/>
      <c r="M539" s="1542"/>
      <c r="N539" s="1540" t="s">
        <v>198</v>
      </c>
      <c r="O539" s="1541"/>
      <c r="P539" s="1541"/>
      <c r="Q539" s="1542"/>
    </row>
    <row r="540" spans="1:17" s="263" customFormat="1" ht="29.25" hidden="1" customHeight="1">
      <c r="A540" s="1531" t="s">
        <v>589</v>
      </c>
      <c r="B540" s="1529"/>
      <c r="C540" s="1530"/>
      <c r="D540" s="1470"/>
      <c r="E540" s="1470"/>
      <c r="F540" s="1525"/>
      <c r="G540" s="1526"/>
      <c r="H540" s="1526"/>
      <c r="I540" s="1527"/>
      <c r="J540" s="1528"/>
      <c r="K540" s="1529"/>
      <c r="L540" s="1529"/>
      <c r="M540" s="1530"/>
      <c r="N540" s="1525"/>
      <c r="O540" s="1526"/>
      <c r="P540" s="1526"/>
      <c r="Q540" s="1527"/>
    </row>
    <row r="541" spans="1:17" s="263" customFormat="1" ht="15.75" hidden="1">
      <c r="A541" s="1534" t="s">
        <v>590</v>
      </c>
      <c r="B541" s="1535"/>
      <c r="C541" s="1536"/>
      <c r="D541" s="1513"/>
      <c r="E541" s="1513"/>
      <c r="F541" s="1534"/>
      <c r="G541" s="1535"/>
      <c r="H541" s="1535"/>
      <c r="I541" s="1536"/>
      <c r="J541" s="1534"/>
      <c r="K541" s="1535"/>
      <c r="L541" s="1535"/>
      <c r="M541" s="1536"/>
      <c r="N541" s="1534"/>
      <c r="O541" s="1535"/>
      <c r="P541" s="1535"/>
      <c r="Q541" s="1536"/>
    </row>
    <row r="542" spans="1:17" s="263" customFormat="1" ht="15.75" hidden="1">
      <c r="A542" s="1531" t="s">
        <v>591</v>
      </c>
      <c r="B542" s="1532"/>
      <c r="C542" s="1533"/>
      <c r="D542" s="1469" t="s">
        <v>592</v>
      </c>
      <c r="E542" s="1514" t="s">
        <v>593</v>
      </c>
      <c r="F542" s="1531" t="s">
        <v>594</v>
      </c>
      <c r="G542" s="1532"/>
      <c r="H542" s="1532"/>
      <c r="I542" s="1533"/>
      <c r="J542" s="1549" t="s">
        <v>595</v>
      </c>
      <c r="K542" s="1550"/>
      <c r="L542" s="1550"/>
      <c r="M542" s="1551"/>
      <c r="N542" s="1525"/>
      <c r="O542" s="1526"/>
      <c r="P542" s="1526"/>
      <c r="Q542" s="1527"/>
    </row>
    <row r="543" spans="1:17" s="263" customFormat="1" ht="15.75" hidden="1">
      <c r="A543" s="1534" t="s">
        <v>596</v>
      </c>
      <c r="B543" s="1535"/>
      <c r="C543" s="1536"/>
      <c r="D543" s="1513"/>
      <c r="E543" s="1513"/>
      <c r="F543" s="1534"/>
      <c r="G543" s="1535"/>
      <c r="H543" s="1535"/>
      <c r="I543" s="1536"/>
      <c r="J543" s="1534"/>
      <c r="K543" s="1535"/>
      <c r="L543" s="1535"/>
      <c r="M543" s="1536"/>
      <c r="N543" s="1534"/>
      <c r="O543" s="1535"/>
      <c r="P543" s="1535"/>
      <c r="Q543" s="1536"/>
    </row>
    <row r="544" spans="1:17" s="263" customFormat="1" ht="53.25" hidden="1" customHeight="1">
      <c r="A544" s="1531" t="s">
        <v>597</v>
      </c>
      <c r="B544" s="1532"/>
      <c r="C544" s="1533"/>
      <c r="D544" s="1500" t="s">
        <v>598</v>
      </c>
      <c r="E544" s="1500"/>
      <c r="F544" s="1531" t="s">
        <v>599</v>
      </c>
      <c r="G544" s="1532"/>
      <c r="H544" s="1532"/>
      <c r="I544" s="1533"/>
      <c r="J544" s="1549"/>
      <c r="K544" s="1550"/>
      <c r="L544" s="1550"/>
      <c r="M544" s="1551"/>
      <c r="N544" s="1525"/>
      <c r="O544" s="1526"/>
      <c r="P544" s="1526"/>
      <c r="Q544" s="1527"/>
    </row>
    <row r="545" spans="1:17" s="263" customFormat="1" ht="19.5" hidden="1" customHeight="1">
      <c r="A545" s="1531" t="s">
        <v>600</v>
      </c>
      <c r="B545" s="1532"/>
      <c r="C545" s="1533"/>
      <c r="D545" s="1469" t="s">
        <v>601</v>
      </c>
      <c r="E545" s="1500"/>
      <c r="F545" s="1531" t="s">
        <v>602</v>
      </c>
      <c r="G545" s="1532"/>
      <c r="H545" s="1532"/>
      <c r="I545" s="1533"/>
      <c r="J545" s="1528"/>
      <c r="K545" s="1529"/>
      <c r="L545" s="1529"/>
      <c r="M545" s="1530"/>
      <c r="N545" s="1525"/>
      <c r="O545" s="1526"/>
      <c r="P545" s="1526"/>
      <c r="Q545" s="1527"/>
    </row>
    <row r="546" spans="1:17" s="263" customFormat="1" ht="15.75" hidden="1">
      <c r="A546" s="1534" t="s">
        <v>603</v>
      </c>
      <c r="B546" s="1535"/>
      <c r="C546" s="1536"/>
      <c r="D546" s="1515"/>
      <c r="E546" s="1515"/>
      <c r="F546" s="1537"/>
      <c r="G546" s="1538"/>
      <c r="H546" s="1538"/>
      <c r="I546" s="1539"/>
      <c r="J546" s="1537"/>
      <c r="K546" s="1538"/>
      <c r="L546" s="1538"/>
      <c r="M546" s="1539"/>
      <c r="N546" s="1537"/>
      <c r="O546" s="1538"/>
      <c r="P546" s="1538"/>
      <c r="Q546" s="1539"/>
    </row>
    <row r="547" spans="1:17" s="263" customFormat="1" ht="32.25" hidden="1" customHeight="1">
      <c r="A547" s="1531" t="s">
        <v>604</v>
      </c>
      <c r="B547" s="1532"/>
      <c r="C547" s="1533"/>
      <c r="D547" s="1469" t="s">
        <v>605</v>
      </c>
      <c r="E547" s="1469"/>
      <c r="F547" s="1531" t="s">
        <v>606</v>
      </c>
      <c r="G547" s="1532"/>
      <c r="H547" s="1532"/>
      <c r="I547" s="1533"/>
      <c r="J547" s="1525"/>
      <c r="K547" s="1526"/>
      <c r="L547" s="1526"/>
      <c r="M547" s="1527"/>
      <c r="N547" s="1525"/>
      <c r="O547" s="1526"/>
      <c r="P547" s="1526"/>
      <c r="Q547" s="1527"/>
    </row>
    <row r="548" spans="1:17" s="263" customFormat="1" ht="15.75" hidden="1">
      <c r="A548" s="1534" t="s">
        <v>607</v>
      </c>
      <c r="B548" s="1535"/>
      <c r="C548" s="1536"/>
      <c r="D548" s="1515"/>
      <c r="E548" s="1515"/>
      <c r="F548" s="1537"/>
      <c r="G548" s="1538"/>
      <c r="H548" s="1538"/>
      <c r="I548" s="1539"/>
      <c r="J548" s="1537"/>
      <c r="K548" s="1538"/>
      <c r="L548" s="1538"/>
      <c r="M548" s="1539"/>
      <c r="N548" s="1537"/>
      <c r="O548" s="1538"/>
      <c r="P548" s="1538"/>
      <c r="Q548" s="1539"/>
    </row>
    <row r="549" spans="1:17" s="263" customFormat="1" ht="20.25" hidden="1" customHeight="1">
      <c r="A549" s="1522" t="s">
        <v>608</v>
      </c>
      <c r="B549" s="1523"/>
      <c r="C549" s="1524"/>
      <c r="D549" s="1469" t="s">
        <v>568</v>
      </c>
      <c r="E549" s="1469"/>
      <c r="F549" s="1522" t="s">
        <v>609</v>
      </c>
      <c r="G549" s="1523"/>
      <c r="H549" s="1523"/>
      <c r="I549" s="1524"/>
      <c r="J549" s="1525"/>
      <c r="K549" s="1526"/>
      <c r="L549" s="1526"/>
      <c r="M549" s="1527"/>
      <c r="N549" s="1525"/>
      <c r="O549" s="1526"/>
      <c r="P549" s="1526"/>
      <c r="Q549" s="1527"/>
    </row>
    <row r="550" spans="1:17" s="263" customFormat="1" ht="33.75" hidden="1" customHeight="1">
      <c r="A550" s="1528" t="s">
        <v>569</v>
      </c>
      <c r="B550" s="1529"/>
      <c r="C550" s="1530"/>
      <c r="D550" s="1469" t="s">
        <v>570</v>
      </c>
      <c r="E550" s="1469"/>
      <c r="F550" s="1531" t="s">
        <v>610</v>
      </c>
      <c r="G550" s="1532"/>
      <c r="H550" s="1532"/>
      <c r="I550" s="1533"/>
      <c r="J550" s="1525"/>
      <c r="K550" s="1526"/>
      <c r="L550" s="1526"/>
      <c r="M550" s="1527"/>
      <c r="N550" s="1525"/>
      <c r="O550" s="1526"/>
      <c r="P550" s="1526"/>
      <c r="Q550" s="1527"/>
    </row>
    <row r="551" spans="1:17" s="263" customFormat="1" ht="15.75" hidden="1">
      <c r="A551" s="1449"/>
      <c r="B551" s="1449"/>
      <c r="C551" s="1449"/>
      <c r="D551" s="1449"/>
      <c r="E551" s="1449"/>
      <c r="F551" s="1449"/>
      <c r="G551" s="1449"/>
      <c r="H551" s="1449"/>
      <c r="I551" s="1449"/>
      <c r="J551" s="1449"/>
      <c r="K551" s="1449"/>
      <c r="L551" s="1449"/>
      <c r="M551" s="1449"/>
      <c r="N551" s="1449"/>
      <c r="O551" s="1449"/>
      <c r="P551" s="1449"/>
      <c r="Q551" s="1449"/>
    </row>
    <row r="552" spans="1:17" s="263" customFormat="1" ht="36" customHeight="1">
      <c r="A552" s="530"/>
      <c r="B552" s="1521"/>
      <c r="C552" s="1521"/>
      <c r="D552" s="530"/>
      <c r="E552" s="530"/>
      <c r="F552" s="530"/>
      <c r="G552" s="530"/>
      <c r="H552" s="530"/>
      <c r="I552" s="1449"/>
      <c r="J552" s="1449"/>
      <c r="K552" s="1449"/>
      <c r="L552" s="1449"/>
      <c r="M552" s="1521" t="s">
        <v>369</v>
      </c>
      <c r="N552" s="1521"/>
      <c r="O552" s="1521"/>
      <c r="P552" s="1521"/>
      <c r="Q552" s="1449"/>
    </row>
    <row r="553" spans="1:17" s="263" customFormat="1" ht="15.75">
      <c r="A553" s="1449"/>
      <c r="B553" s="526"/>
      <c r="C553" s="526"/>
      <c r="D553" s="1451"/>
      <c r="E553" s="1451"/>
      <c r="F553" s="526"/>
      <c r="G553" s="526"/>
      <c r="H553" s="526"/>
      <c r="I553" s="1449"/>
      <c r="J553" s="1449"/>
      <c r="K553" s="1449"/>
      <c r="L553" s="1449"/>
      <c r="M553" s="1449"/>
      <c r="N553" s="1449"/>
      <c r="O553" s="1449"/>
      <c r="P553" s="1449"/>
      <c r="Q553" s="1449"/>
    </row>
    <row r="554" spans="1:17" s="263" customFormat="1" ht="15.75">
      <c r="A554" s="1449"/>
      <c r="B554" s="526"/>
      <c r="C554" s="526"/>
      <c r="D554" s="1451"/>
      <c r="E554" s="1451"/>
      <c r="F554" s="526"/>
      <c r="G554" s="526"/>
      <c r="H554" s="526"/>
      <c r="I554" s="1449"/>
      <c r="J554" s="1449"/>
      <c r="K554" s="1449"/>
      <c r="L554" s="1449"/>
      <c r="M554" s="1449"/>
      <c r="N554" s="1449"/>
      <c r="O554" s="1449"/>
      <c r="P554" s="1449"/>
      <c r="Q554" s="1449"/>
    </row>
    <row r="555" spans="1:17" s="263" customFormat="1" ht="15.75">
      <c r="A555" s="1518"/>
      <c r="B555" s="1518"/>
      <c r="C555" s="1518"/>
      <c r="D555" s="1516"/>
      <c r="E555" s="1517"/>
      <c r="F555" s="1518"/>
      <c r="G555" s="1518"/>
      <c r="H555" s="1518"/>
      <c r="I555" s="1518"/>
      <c r="J555" s="1449"/>
      <c r="K555" s="1449"/>
      <c r="L555" s="1449"/>
      <c r="M555" s="1449"/>
      <c r="N555" s="1449"/>
      <c r="O555" s="1449"/>
      <c r="P555" s="1449"/>
      <c r="Q555" s="1449"/>
    </row>
    <row r="556" spans="1:17" s="263" customFormat="1" ht="15.75">
      <c r="A556" s="1519"/>
      <c r="B556" s="1519"/>
      <c r="C556" s="1519"/>
      <c r="D556" s="1516"/>
      <c r="E556" s="1517"/>
      <c r="F556" s="1518"/>
      <c r="G556" s="1518"/>
      <c r="H556" s="1518"/>
      <c r="I556" s="1518"/>
      <c r="J556" s="1449"/>
      <c r="K556" s="1449"/>
      <c r="L556" s="1449"/>
      <c r="M556" s="1449"/>
      <c r="N556" s="1449"/>
      <c r="O556" s="1449"/>
      <c r="P556" s="1449"/>
      <c r="Q556" s="1449"/>
    </row>
    <row r="557" spans="1:17" s="263" customFormat="1" ht="15.75">
      <c r="A557" s="1449"/>
      <c r="B557" s="526"/>
      <c r="C557" s="526"/>
      <c r="D557" s="1451"/>
      <c r="E557" s="1451"/>
      <c r="F557" s="526"/>
      <c r="G557" s="526"/>
      <c r="H557" s="526"/>
      <c r="I557" s="1449"/>
      <c r="J557" s="1449"/>
      <c r="K557" s="1449"/>
      <c r="L557" s="1449"/>
      <c r="M557" s="1449"/>
      <c r="N557" s="1449"/>
      <c r="O557" s="1449"/>
      <c r="P557" s="1449"/>
      <c r="Q557" s="1449"/>
    </row>
    <row r="558" spans="1:17" s="263" customFormat="1" ht="15.75">
      <c r="A558" s="1449"/>
      <c r="B558" s="1520"/>
      <c r="C558" s="1520"/>
      <c r="D558" s="1449"/>
      <c r="E558" s="1449"/>
      <c r="F558" s="1449"/>
      <c r="G558" s="526"/>
      <c r="H558" s="526"/>
      <c r="I558" s="1449"/>
      <c r="J558" s="1449"/>
      <c r="K558" s="1449"/>
      <c r="L558" s="1449"/>
      <c r="M558" s="1521" t="s">
        <v>201</v>
      </c>
      <c r="N558" s="1521"/>
      <c r="O558" s="1521"/>
      <c r="P558" s="1521"/>
      <c r="Q558" s="1449"/>
    </row>
    <row r="559" spans="1:17" s="263" customFormat="1" ht="15.75">
      <c r="A559" s="1449"/>
      <c r="B559" s="1449"/>
      <c r="C559" s="1449"/>
      <c r="D559" s="1450"/>
      <c r="E559" s="1450"/>
      <c r="F559" s="1449"/>
      <c r="G559" s="526"/>
      <c r="H559" s="526"/>
      <c r="I559" s="1449"/>
      <c r="J559" s="1449"/>
      <c r="K559" s="1449"/>
      <c r="L559" s="1449"/>
      <c r="M559" s="1449"/>
      <c r="N559" s="1449"/>
      <c r="O559" s="1449"/>
      <c r="P559" s="1449"/>
      <c r="Q559" s="1449"/>
    </row>
    <row r="560" spans="1:17" s="263" customFormat="1" ht="15.75">
      <c r="I560" s="210"/>
      <c r="N560" s="220"/>
    </row>
    <row r="561" spans="7:14" s="263" customFormat="1" ht="15.75">
      <c r="I561" s="210"/>
      <c r="N561" s="220"/>
    </row>
    <row r="562" spans="7:14" s="263" customFormat="1" ht="15.75">
      <c r="I562" s="210"/>
      <c r="N562" s="220"/>
    </row>
    <row r="563" spans="7:14" s="263" customFormat="1" ht="15.75">
      <c r="I563" s="210"/>
      <c r="N563" s="220"/>
    </row>
    <row r="564" spans="7:14" s="263" customFormat="1" ht="15.75">
      <c r="G564" s="314"/>
      <c r="H564" s="706"/>
      <c r="I564" s="706"/>
      <c r="J564" s="706"/>
      <c r="N564" s="220"/>
    </row>
    <row r="565" spans="7:14" s="263" customFormat="1" ht="157.5" customHeight="1">
      <c r="G565" s="1921"/>
      <c r="H565" s="1921"/>
      <c r="I565" s="1921"/>
      <c r="J565" s="1921"/>
      <c r="N565" s="220"/>
    </row>
    <row r="566" spans="7:14" s="263" customFormat="1" ht="15.75">
      <c r="G566" s="1921"/>
      <c r="H566" s="1921"/>
      <c r="I566" s="1921"/>
      <c r="J566" s="1921"/>
      <c r="N566" s="220"/>
    </row>
    <row r="567" spans="7:14" ht="63" customHeight="1">
      <c r="G567" s="1921"/>
      <c r="H567" s="1921"/>
      <c r="I567" s="1921"/>
      <c r="J567" s="1921"/>
    </row>
    <row r="65553" spans="8:20">
      <c r="H65553" s="1908"/>
      <c r="I65553" s="1909"/>
      <c r="J65553" s="1909"/>
      <c r="K65553" s="1909"/>
      <c r="L65553" s="1909"/>
      <c r="M65553" s="1909"/>
      <c r="N65553" s="1909"/>
      <c r="O65553" s="1909"/>
      <c r="P65553" s="1909"/>
      <c r="Q65553" s="1909"/>
      <c r="R65553" s="1909"/>
      <c r="S65553" s="1909"/>
      <c r="T65553" s="1910"/>
    </row>
  </sheetData>
  <mergeCells count="734">
    <mergeCell ref="K1:L1"/>
    <mergeCell ref="A418:B418"/>
    <mergeCell ref="A421:B421"/>
    <mergeCell ref="A427:B427"/>
    <mergeCell ref="A428:B428"/>
    <mergeCell ref="B314:G314"/>
    <mergeCell ref="B315:E315"/>
    <mergeCell ref="H314:I314"/>
    <mergeCell ref="H384:K384"/>
    <mergeCell ref="H362:K362"/>
    <mergeCell ref="H365:K365"/>
    <mergeCell ref="H377:K377"/>
    <mergeCell ref="A247:H247"/>
    <mergeCell ref="A395:B395"/>
    <mergeCell ref="A151:A152"/>
    <mergeCell ref="C194:E194"/>
    <mergeCell ref="A396:B396"/>
    <mergeCell ref="C369:F369"/>
    <mergeCell ref="C373:F373"/>
    <mergeCell ref="C358:F358"/>
    <mergeCell ref="C377:F377"/>
    <mergeCell ref="H378:K378"/>
    <mergeCell ref="C367:F367"/>
    <mergeCell ref="C374:F374"/>
    <mergeCell ref="H374:K374"/>
    <mergeCell ref="H363:K363"/>
    <mergeCell ref="C365:F365"/>
    <mergeCell ref="B151:C151"/>
    <mergeCell ref="B234:G234"/>
    <mergeCell ref="H234:I236"/>
    <mergeCell ref="B235:C235"/>
    <mergeCell ref="D235:E235"/>
    <mergeCell ref="F235:G235"/>
    <mergeCell ref="A234:A236"/>
    <mergeCell ref="A172:B172"/>
    <mergeCell ref="C172:F172"/>
    <mergeCell ref="G172:G174"/>
    <mergeCell ref="H172:J174"/>
    <mergeCell ref="A173:A174"/>
    <mergeCell ref="B173:B174"/>
    <mergeCell ref="C173:C174"/>
    <mergeCell ref="D173:F173"/>
    <mergeCell ref="A194:B194"/>
    <mergeCell ref="F194:F196"/>
    <mergeCell ref="A203:A204"/>
    <mergeCell ref="H175:H186"/>
    <mergeCell ref="I175:I186"/>
    <mergeCell ref="J175:J186"/>
    <mergeCell ref="A187:A188"/>
    <mergeCell ref="A480:C480"/>
    <mergeCell ref="A445:P445"/>
    <mergeCell ref="A446:P446"/>
    <mergeCell ref="A447:P447"/>
    <mergeCell ref="I465:I466"/>
    <mergeCell ref="J465:K465"/>
    <mergeCell ref="H465:H466"/>
    <mergeCell ref="AH365:AL365"/>
    <mergeCell ref="C366:F366"/>
    <mergeCell ref="H366:K366"/>
    <mergeCell ref="M366:R366"/>
    <mergeCell ref="Y366:AA366"/>
    <mergeCell ref="AC366:AF366"/>
    <mergeCell ref="AH366:AL366"/>
    <mergeCell ref="A429:B429"/>
    <mergeCell ref="A419:B419"/>
    <mergeCell ref="A420:B420"/>
    <mergeCell ref="A397:B397"/>
    <mergeCell ref="A398:B398"/>
    <mergeCell ref="A399:B399"/>
    <mergeCell ref="A400:B400"/>
    <mergeCell ref="A401:B401"/>
    <mergeCell ref="A402:B402"/>
    <mergeCell ref="A403:B403"/>
    <mergeCell ref="M342:N342"/>
    <mergeCell ref="M337:N337"/>
    <mergeCell ref="M341:N341"/>
    <mergeCell ref="P341:T341"/>
    <mergeCell ref="M345:N345"/>
    <mergeCell ref="M344:N344"/>
    <mergeCell ref="W353:W354"/>
    <mergeCell ref="P347:T347"/>
    <mergeCell ref="AH381:AL381"/>
    <mergeCell ref="Y378:AA378"/>
    <mergeCell ref="AH379:AL379"/>
    <mergeCell ref="AH378:AL378"/>
    <mergeCell ref="AC381:AF381"/>
    <mergeCell ref="AC380:AF380"/>
    <mergeCell ref="Q91:Q92"/>
    <mergeCell ref="Y280:AA280"/>
    <mergeCell ref="P317:T317"/>
    <mergeCell ref="M314:N316"/>
    <mergeCell ref="A486:C486"/>
    <mergeCell ref="M317:N317"/>
    <mergeCell ref="M319:N319"/>
    <mergeCell ref="M336:N336"/>
    <mergeCell ref="M328:N328"/>
    <mergeCell ref="M320:N320"/>
    <mergeCell ref="M321:N321"/>
    <mergeCell ref="M329:N329"/>
    <mergeCell ref="A393:B394"/>
    <mergeCell ref="C393:C394"/>
    <mergeCell ref="D393:F393"/>
    <mergeCell ref="H360:K360"/>
    <mergeCell ref="A407:B407"/>
    <mergeCell ref="A408:B408"/>
    <mergeCell ref="A409:B409"/>
    <mergeCell ref="A415:B415"/>
    <mergeCell ref="H361:K361"/>
    <mergeCell ref="P319:T319"/>
    <mergeCell ref="P326:T326"/>
    <mergeCell ref="P327:T327"/>
    <mergeCell ref="AH382:AL382"/>
    <mergeCell ref="AH373:AL373"/>
    <mergeCell ref="AH377:AL377"/>
    <mergeCell ref="AH375:AL375"/>
    <mergeCell ref="AC374:AF374"/>
    <mergeCell ref="N370:T370"/>
    <mergeCell ref="N378:T378"/>
    <mergeCell ref="H368:K368"/>
    <mergeCell ref="H373:K373"/>
    <mergeCell ref="H376:K376"/>
    <mergeCell ref="AC368:AF368"/>
    <mergeCell ref="Y369:AA369"/>
    <mergeCell ref="Y372:AA372"/>
    <mergeCell ref="AH369:AL369"/>
    <mergeCell ref="AC367:AF367"/>
    <mergeCell ref="C368:F368"/>
    <mergeCell ref="AH380:AL380"/>
    <mergeCell ref="H375:K375"/>
    <mergeCell ref="AH367:AL367"/>
    <mergeCell ref="C378:F378"/>
    <mergeCell ref="Y367:AA367"/>
    <mergeCell ref="F477:I477"/>
    <mergeCell ref="F478:I478"/>
    <mergeCell ref="F481:I481"/>
    <mergeCell ref="F480:I480"/>
    <mergeCell ref="F479:I479"/>
    <mergeCell ref="J479:M479"/>
    <mergeCell ref="N479:Q479"/>
    <mergeCell ref="N546:Q546"/>
    <mergeCell ref="F540:I540"/>
    <mergeCell ref="F543:I543"/>
    <mergeCell ref="F544:I544"/>
    <mergeCell ref="F542:I542"/>
    <mergeCell ref="J542:M542"/>
    <mergeCell ref="N542:Q542"/>
    <mergeCell ref="J543:M543"/>
    <mergeCell ref="N543:Q543"/>
    <mergeCell ref="J544:M544"/>
    <mergeCell ref="N544:Q544"/>
    <mergeCell ref="J545:M545"/>
    <mergeCell ref="N545:Q545"/>
    <mergeCell ref="F487:I487"/>
    <mergeCell ref="A487:C487"/>
    <mergeCell ref="F486:I486"/>
    <mergeCell ref="A489:C489"/>
    <mergeCell ref="F500:I500"/>
    <mergeCell ref="F496:I496"/>
    <mergeCell ref="A494:C494"/>
    <mergeCell ref="A490:C490"/>
    <mergeCell ref="A493:C493"/>
    <mergeCell ref="F491:I491"/>
    <mergeCell ref="F490:I490"/>
    <mergeCell ref="F488:I488"/>
    <mergeCell ref="F489:I489"/>
    <mergeCell ref="J530:M530"/>
    <mergeCell ref="N530:Q530"/>
    <mergeCell ref="F513:I513"/>
    <mergeCell ref="F506:I506"/>
    <mergeCell ref="F492:I492"/>
    <mergeCell ref="F505:I505"/>
    <mergeCell ref="F495:I495"/>
    <mergeCell ref="F501:I501"/>
    <mergeCell ref="A491:C491"/>
    <mergeCell ref="F508:I508"/>
    <mergeCell ref="F509:I509"/>
    <mergeCell ref="F518:I518"/>
    <mergeCell ref="F515:I515"/>
    <mergeCell ref="F514:I514"/>
    <mergeCell ref="J507:M507"/>
    <mergeCell ref="N507:Q507"/>
    <mergeCell ref="F528:I528"/>
    <mergeCell ref="F529:I529"/>
    <mergeCell ref="J528:M528"/>
    <mergeCell ref="N528:Q528"/>
    <mergeCell ref="J529:M529"/>
    <mergeCell ref="N529:Q529"/>
    <mergeCell ref="F541:I541"/>
    <mergeCell ref="F539:I539"/>
    <mergeCell ref="F534:I534"/>
    <mergeCell ref="F537:I537"/>
    <mergeCell ref="F538:I538"/>
    <mergeCell ref="A509:C509"/>
    <mergeCell ref="F531:I531"/>
    <mergeCell ref="F511:I511"/>
    <mergeCell ref="F512:I512"/>
    <mergeCell ref="A511:C511"/>
    <mergeCell ref="F527:I527"/>
    <mergeCell ref="A519:C519"/>
    <mergeCell ref="F519:I519"/>
    <mergeCell ref="F525:I525"/>
    <mergeCell ref="F510:I510"/>
    <mergeCell ref="N55:Q55"/>
    <mergeCell ref="B54:Q54"/>
    <mergeCell ref="A543:C543"/>
    <mergeCell ref="A533:C533"/>
    <mergeCell ref="A534:C534"/>
    <mergeCell ref="A528:C528"/>
    <mergeCell ref="A523:C523"/>
    <mergeCell ref="F524:I524"/>
    <mergeCell ref="A541:C541"/>
    <mergeCell ref="F533:I533"/>
    <mergeCell ref="A539:C539"/>
    <mergeCell ref="A537:C537"/>
    <mergeCell ref="A530:C530"/>
    <mergeCell ref="A531:C531"/>
    <mergeCell ref="A532:C532"/>
    <mergeCell ref="A526:C526"/>
    <mergeCell ref="A525:C525"/>
    <mergeCell ref="F523:I523"/>
    <mergeCell ref="F530:I530"/>
    <mergeCell ref="A529:C529"/>
    <mergeCell ref="A524:C524"/>
    <mergeCell ref="A527:C527"/>
    <mergeCell ref="F532:I532"/>
    <mergeCell ref="A538:C538"/>
    <mergeCell ref="A544:C544"/>
    <mergeCell ref="F526:I526"/>
    <mergeCell ref="A2:C2"/>
    <mergeCell ref="A3:C3"/>
    <mergeCell ref="A53:P53"/>
    <mergeCell ref="A90:A92"/>
    <mergeCell ref="F11:I11"/>
    <mergeCell ref="J10:Q10"/>
    <mergeCell ref="B10:I10"/>
    <mergeCell ref="N11:Q11"/>
    <mergeCell ref="A10:A12"/>
    <mergeCell ref="B11:E11"/>
    <mergeCell ref="J11:M11"/>
    <mergeCell ref="A54:A56"/>
    <mergeCell ref="B90:R90"/>
    <mergeCell ref="B91:E91"/>
    <mergeCell ref="A5:Q5"/>
    <mergeCell ref="M91:P91"/>
    <mergeCell ref="J55:M55"/>
    <mergeCell ref="J91:L91"/>
    <mergeCell ref="F55:I55"/>
    <mergeCell ref="I22:I24"/>
    <mergeCell ref="B55:E55"/>
    <mergeCell ref="R91:R92"/>
    <mergeCell ref="H241:I241"/>
    <mergeCell ref="H243:I243"/>
    <mergeCell ref="H65553:T65553"/>
    <mergeCell ref="A385:T385"/>
    <mergeCell ref="C384:F384"/>
    <mergeCell ref="H383:K383"/>
    <mergeCell ref="C370:F370"/>
    <mergeCell ref="H370:K370"/>
    <mergeCell ref="N372:T372"/>
    <mergeCell ref="N369:T369"/>
    <mergeCell ref="A512:C512"/>
    <mergeCell ref="A542:C542"/>
    <mergeCell ref="A540:C540"/>
    <mergeCell ref="G567:J567"/>
    <mergeCell ref="G565:J566"/>
    <mergeCell ref="A495:C495"/>
    <mergeCell ref="A477:C477"/>
    <mergeCell ref="A478:C478"/>
    <mergeCell ref="A479:C479"/>
    <mergeCell ref="A481:C481"/>
    <mergeCell ref="A488:C488"/>
    <mergeCell ref="A501:C501"/>
    <mergeCell ref="A496:C496"/>
    <mergeCell ref="A492:C492"/>
    <mergeCell ref="E265:I265"/>
    <mergeCell ref="J314:J316"/>
    <mergeCell ref="I315:I316"/>
    <mergeCell ref="K314:K316"/>
    <mergeCell ref="E261:I261"/>
    <mergeCell ref="E263:I263"/>
    <mergeCell ref="H315:H316"/>
    <mergeCell ref="A312:R312"/>
    <mergeCell ref="A313:T313"/>
    <mergeCell ref="A311:R311"/>
    <mergeCell ref="A314:A316"/>
    <mergeCell ref="P314:T316"/>
    <mergeCell ref="F315:F316"/>
    <mergeCell ref="G315:G316"/>
    <mergeCell ref="L314:L316"/>
    <mergeCell ref="E252:I252"/>
    <mergeCell ref="E253:I253"/>
    <mergeCell ref="E254:I254"/>
    <mergeCell ref="E255:I255"/>
    <mergeCell ref="E256:I256"/>
    <mergeCell ref="E257:I257"/>
    <mergeCell ref="E258:I258"/>
    <mergeCell ref="E259:I259"/>
    <mergeCell ref="E264:I264"/>
    <mergeCell ref="E260:I260"/>
    <mergeCell ref="E262:I262"/>
    <mergeCell ref="AD10:AG10"/>
    <mergeCell ref="Z11:AC11"/>
    <mergeCell ref="AD11:AF11"/>
    <mergeCell ref="V10:AC10"/>
    <mergeCell ref="V11:Y11"/>
    <mergeCell ref="E22:E27"/>
    <mergeCell ref="E250:I250"/>
    <mergeCell ref="F91:I91"/>
    <mergeCell ref="H237:I237"/>
    <mergeCell ref="H238:I238"/>
    <mergeCell ref="H239:I239"/>
    <mergeCell ref="AD55:AG55"/>
    <mergeCell ref="H240:I240"/>
    <mergeCell ref="H244:I244"/>
    <mergeCell ref="A246:H246"/>
    <mergeCell ref="A195:A196"/>
    <mergeCell ref="B195:B196"/>
    <mergeCell ref="C195:C196"/>
    <mergeCell ref="D195:E195"/>
    <mergeCell ref="G194:I195"/>
    <mergeCell ref="A233:B233"/>
    <mergeCell ref="G196:G202"/>
    <mergeCell ref="H196:H202"/>
    <mergeCell ref="I196:I202"/>
    <mergeCell ref="AF315:AF316"/>
    <mergeCell ref="AD315:AD316"/>
    <mergeCell ref="X314:AE314"/>
    <mergeCell ref="AE315:AE316"/>
    <mergeCell ref="AD91:AF91"/>
    <mergeCell ref="X315:AC315"/>
    <mergeCell ref="Z55:AC55"/>
    <mergeCell ref="V55:Y55"/>
    <mergeCell ref="W314:W316"/>
    <mergeCell ref="V91:Y91"/>
    <mergeCell ref="Z91:AC91"/>
    <mergeCell ref="AH354:AL354"/>
    <mergeCell ref="AK321:AM321"/>
    <mergeCell ref="AK324:AM324"/>
    <mergeCell ref="AG353:AL353"/>
    <mergeCell ref="AK326:AM326"/>
    <mergeCell ref="AK327:AM327"/>
    <mergeCell ref="AK320:AM320"/>
    <mergeCell ref="AL288:AO288"/>
    <mergeCell ref="AL283:AO283"/>
    <mergeCell ref="AL295:AO295"/>
    <mergeCell ref="AL287:AO287"/>
    <mergeCell ref="AG315:AG316"/>
    <mergeCell ref="AI314:AI316"/>
    <mergeCell ref="AH315:AH316"/>
    <mergeCell ref="AL290:AO290"/>
    <mergeCell ref="AL289:AO289"/>
    <mergeCell ref="AH11:AK11"/>
    <mergeCell ref="AL285:AO285"/>
    <mergeCell ref="II320:IX320"/>
    <mergeCell ref="GM320:HB320"/>
    <mergeCell ref="FG320:FV320"/>
    <mergeCell ref="CU320:DJ320"/>
    <mergeCell ref="DK320:DZ320"/>
    <mergeCell ref="EA320:EP320"/>
    <mergeCell ref="HS320:IH320"/>
    <mergeCell ref="HC320:HR320"/>
    <mergeCell ref="FW320:GL320"/>
    <mergeCell ref="EQ320:FF320"/>
    <mergeCell ref="AH55:AK55"/>
    <mergeCell ref="AK319:AM319"/>
    <mergeCell ref="AL286:AO286"/>
    <mergeCell ref="AK317:AM317"/>
    <mergeCell ref="AK314:AM316"/>
    <mergeCell ref="AJ314:AJ316"/>
    <mergeCell ref="CE320:CT320"/>
    <mergeCell ref="BO320:CD320"/>
    <mergeCell ref="AY320:BN320"/>
    <mergeCell ref="AG91:AJ91"/>
    <mergeCell ref="AK91:AL91"/>
    <mergeCell ref="AI254:AI255"/>
    <mergeCell ref="AH359:AL359"/>
    <mergeCell ref="AC359:AF359"/>
    <mergeCell ref="Y359:AA359"/>
    <mergeCell ref="AH360:AL360"/>
    <mergeCell ref="AH364:AL364"/>
    <mergeCell ref="AC363:AF363"/>
    <mergeCell ref="AH363:AL363"/>
    <mergeCell ref="AC364:AF364"/>
    <mergeCell ref="Y364:AA364"/>
    <mergeCell ref="Y363:AA363"/>
    <mergeCell ref="Y360:AA360"/>
    <mergeCell ref="AC360:AF360"/>
    <mergeCell ref="AH356:AL356"/>
    <mergeCell ref="AH358:AL358"/>
    <mergeCell ref="AH357:AL357"/>
    <mergeCell ref="AC357:AF357"/>
    <mergeCell ref="AH355:AL355"/>
    <mergeCell ref="AC358:AF358"/>
    <mergeCell ref="AC356:AF356"/>
    <mergeCell ref="Y357:AA357"/>
    <mergeCell ref="M347:N347"/>
    <mergeCell ref="Y358:AA358"/>
    <mergeCell ref="M357:R357"/>
    <mergeCell ref="M358:R358"/>
    <mergeCell ref="Y356:AA356"/>
    <mergeCell ref="L353:R353"/>
    <mergeCell ref="M354:R354"/>
    <mergeCell ref="A350:T350"/>
    <mergeCell ref="Y355:AA355"/>
    <mergeCell ref="C356:F356"/>
    <mergeCell ref="C354:F354"/>
    <mergeCell ref="B353:K353"/>
    <mergeCell ref="P349:T349"/>
    <mergeCell ref="H355:K355"/>
    <mergeCell ref="A351:T351"/>
    <mergeCell ref="A353:A354"/>
    <mergeCell ref="Y371:AA371"/>
    <mergeCell ref="Y375:AA375"/>
    <mergeCell ref="Y376:AA376"/>
    <mergeCell ref="Y374:AA374"/>
    <mergeCell ref="Y368:AA368"/>
    <mergeCell ref="H372:K372"/>
    <mergeCell ref="Y373:AA373"/>
    <mergeCell ref="X353:AF353"/>
    <mergeCell ref="Y354:AA354"/>
    <mergeCell ref="AC355:AF355"/>
    <mergeCell ref="AC354:AF354"/>
    <mergeCell ref="M355:R355"/>
    <mergeCell ref="M356:R356"/>
    <mergeCell ref="AC365:AF365"/>
    <mergeCell ref="AC372:AF372"/>
    <mergeCell ref="Y365:AA365"/>
    <mergeCell ref="M360:R360"/>
    <mergeCell ref="H367:K367"/>
    <mergeCell ref="M359:R359"/>
    <mergeCell ref="H359:K359"/>
    <mergeCell ref="H357:K357"/>
    <mergeCell ref="H358:K358"/>
    <mergeCell ref="H364:K364"/>
    <mergeCell ref="AC369:AF369"/>
    <mergeCell ref="AH370:AL370"/>
    <mergeCell ref="AH368:AL368"/>
    <mergeCell ref="AH372:AL372"/>
    <mergeCell ref="AH371:AL371"/>
    <mergeCell ref="H380:K380"/>
    <mergeCell ref="M393:N393"/>
    <mergeCell ref="O393:P393"/>
    <mergeCell ref="A391:T391"/>
    <mergeCell ref="N374:T374"/>
    <mergeCell ref="H369:K369"/>
    <mergeCell ref="AC375:AF375"/>
    <mergeCell ref="AH376:AL376"/>
    <mergeCell ref="AH374:AL374"/>
    <mergeCell ref="AC382:AF382"/>
    <mergeCell ref="AC376:AF376"/>
    <mergeCell ref="AC377:AF377"/>
    <mergeCell ref="AC379:AF379"/>
    <mergeCell ref="AC378:AF378"/>
    <mergeCell ref="Y382:AA382"/>
    <mergeCell ref="Y379:AA379"/>
    <mergeCell ref="N383:T383"/>
    <mergeCell ref="N384:T384"/>
    <mergeCell ref="AC371:AF371"/>
    <mergeCell ref="AC373:AF373"/>
    <mergeCell ref="A514:C514"/>
    <mergeCell ref="A515:C515"/>
    <mergeCell ref="A513:C513"/>
    <mergeCell ref="AC370:AF370"/>
    <mergeCell ref="Y370:AA370"/>
    <mergeCell ref="Y381:AA381"/>
    <mergeCell ref="Y380:AA380"/>
    <mergeCell ref="C380:F380"/>
    <mergeCell ref="A475:G475"/>
    <mergeCell ref="B465:B466"/>
    <mergeCell ref="F465:F466"/>
    <mergeCell ref="D465:D466"/>
    <mergeCell ref="G465:G466"/>
    <mergeCell ref="C465:C466"/>
    <mergeCell ref="B439:P439"/>
    <mergeCell ref="A508:C508"/>
    <mergeCell ref="A510:C510"/>
    <mergeCell ref="F504:I504"/>
    <mergeCell ref="J393:L393"/>
    <mergeCell ref="B440:P440"/>
    <mergeCell ref="A434:B434"/>
    <mergeCell ref="N375:T375"/>
    <mergeCell ref="N373:T373"/>
    <mergeCell ref="Y377:AA377"/>
    <mergeCell ref="A505:C505"/>
    <mergeCell ref="A497:C497"/>
    <mergeCell ref="F494:I494"/>
    <mergeCell ref="A499:C499"/>
    <mergeCell ref="A498:C498"/>
    <mergeCell ref="A500:C500"/>
    <mergeCell ref="A502:C502"/>
    <mergeCell ref="A503:C503"/>
    <mergeCell ref="A504:C504"/>
    <mergeCell ref="F502:I502"/>
    <mergeCell ref="F503:I503"/>
    <mergeCell ref="P320:T320"/>
    <mergeCell ref="P324:T324"/>
    <mergeCell ref="A482:C482"/>
    <mergeCell ref="C363:F363"/>
    <mergeCell ref="P348:T348"/>
    <mergeCell ref="P344:T344"/>
    <mergeCell ref="N380:T380"/>
    <mergeCell ref="C381:F381"/>
    <mergeCell ref="A388:P388"/>
    <mergeCell ref="A441:L441"/>
    <mergeCell ref="A443:M443"/>
    <mergeCell ref="A386:T386"/>
    <mergeCell ref="A449:P449"/>
    <mergeCell ref="A425:B425"/>
    <mergeCell ref="G393:I393"/>
    <mergeCell ref="A435:B435"/>
    <mergeCell ref="M349:N349"/>
    <mergeCell ref="M363:R363"/>
    <mergeCell ref="M364:R364"/>
    <mergeCell ref="H371:K371"/>
    <mergeCell ref="C375:F375"/>
    <mergeCell ref="N377:T377"/>
    <mergeCell ref="N371:T371"/>
    <mergeCell ref="N376:T376"/>
    <mergeCell ref="M334:N334"/>
    <mergeCell ref="M335:N335"/>
    <mergeCell ref="M322:N322"/>
    <mergeCell ref="M323:N323"/>
    <mergeCell ref="M324:N324"/>
    <mergeCell ref="M325:N325"/>
    <mergeCell ref="M326:N326"/>
    <mergeCell ref="P338:T338"/>
    <mergeCell ref="P339:T339"/>
    <mergeCell ref="P322:T322"/>
    <mergeCell ref="P323:T323"/>
    <mergeCell ref="P332:T332"/>
    <mergeCell ref="Q329:T329"/>
    <mergeCell ref="M327:N327"/>
    <mergeCell ref="M330:N330"/>
    <mergeCell ref="P330:T330"/>
    <mergeCell ref="M331:N331"/>
    <mergeCell ref="M332:N332"/>
    <mergeCell ref="M333:N333"/>
    <mergeCell ref="C379:F379"/>
    <mergeCell ref="A444:L444"/>
    <mergeCell ref="H354:K354"/>
    <mergeCell ref="H356:K356"/>
    <mergeCell ref="M343:N343"/>
    <mergeCell ref="P336:T336"/>
    <mergeCell ref="M338:N338"/>
    <mergeCell ref="M339:N339"/>
    <mergeCell ref="M340:N340"/>
    <mergeCell ref="P340:T340"/>
    <mergeCell ref="P345:T345"/>
    <mergeCell ref="C376:F376"/>
    <mergeCell ref="M368:R368"/>
    <mergeCell ref="C361:F361"/>
    <mergeCell ref="C357:F357"/>
    <mergeCell ref="C372:F372"/>
    <mergeCell ref="C355:F355"/>
    <mergeCell ref="C364:F364"/>
    <mergeCell ref="C362:F362"/>
    <mergeCell ref="C359:F359"/>
    <mergeCell ref="C360:F360"/>
    <mergeCell ref="H382:K382"/>
    <mergeCell ref="C371:F371"/>
    <mergeCell ref="M348:N348"/>
    <mergeCell ref="A521:C521"/>
    <mergeCell ref="F521:I521"/>
    <mergeCell ref="A522:C522"/>
    <mergeCell ref="F522:I522"/>
    <mergeCell ref="A545:C545"/>
    <mergeCell ref="F545:I545"/>
    <mergeCell ref="A414:B414"/>
    <mergeCell ref="A520:C520"/>
    <mergeCell ref="F520:I520"/>
    <mergeCell ref="F482:I482"/>
    <mergeCell ref="A463:C463"/>
    <mergeCell ref="F516:I516"/>
    <mergeCell ref="A516:C516"/>
    <mergeCell ref="A517:C517"/>
    <mergeCell ref="F517:I517"/>
    <mergeCell ref="A518:C518"/>
    <mergeCell ref="B461:C461"/>
    <mergeCell ref="A422:B422"/>
    <mergeCell ref="A423:B423"/>
    <mergeCell ref="A432:B432"/>
    <mergeCell ref="A507:C507"/>
    <mergeCell ref="A506:C506"/>
    <mergeCell ref="F507:I507"/>
    <mergeCell ref="F493:I493"/>
    <mergeCell ref="E251:I251"/>
    <mergeCell ref="E295:I295"/>
    <mergeCell ref="E280:I280"/>
    <mergeCell ref="E281:I281"/>
    <mergeCell ref="E296:I296"/>
    <mergeCell ref="AL296:AO296"/>
    <mergeCell ref="J477:M477"/>
    <mergeCell ref="N477:Q477"/>
    <mergeCell ref="J478:M478"/>
    <mergeCell ref="N478:Q478"/>
    <mergeCell ref="P343:T343"/>
    <mergeCell ref="P335:T335"/>
    <mergeCell ref="P334:T334"/>
    <mergeCell ref="P342:T342"/>
    <mergeCell ref="P337:T337"/>
    <mergeCell ref="N379:T379"/>
    <mergeCell ref="A387:K387"/>
    <mergeCell ref="C383:F383"/>
    <mergeCell ref="N381:T381"/>
    <mergeCell ref="H381:K381"/>
    <mergeCell ref="C382:F382"/>
    <mergeCell ref="H379:K379"/>
    <mergeCell ref="A413:B413"/>
    <mergeCell ref="N382:T382"/>
    <mergeCell ref="J480:M480"/>
    <mergeCell ref="N480:Q480"/>
    <mergeCell ref="J481:M481"/>
    <mergeCell ref="N481:Q481"/>
    <mergeCell ref="J482:M482"/>
    <mergeCell ref="N482:Q482"/>
    <mergeCell ref="J486:M486"/>
    <mergeCell ref="N486:Q486"/>
    <mergeCell ref="J487:M487"/>
    <mergeCell ref="N487:Q487"/>
    <mergeCell ref="N488:Q488"/>
    <mergeCell ref="J489:M489"/>
    <mergeCell ref="N489:Q489"/>
    <mergeCell ref="J490:M490"/>
    <mergeCell ref="N490:Q490"/>
    <mergeCell ref="J491:M491"/>
    <mergeCell ref="N491:Q491"/>
    <mergeCell ref="J495:M495"/>
    <mergeCell ref="N495:Q495"/>
    <mergeCell ref="J488:M488"/>
    <mergeCell ref="J496:M496"/>
    <mergeCell ref="N496:Q496"/>
    <mergeCell ref="J497:M497"/>
    <mergeCell ref="N497:Q497"/>
    <mergeCell ref="F499:I499"/>
    <mergeCell ref="J499:M499"/>
    <mergeCell ref="N499:Q499"/>
    <mergeCell ref="J500:M500"/>
    <mergeCell ref="N500:Q500"/>
    <mergeCell ref="F497:I497"/>
    <mergeCell ref="J501:M501"/>
    <mergeCell ref="J502:M502"/>
    <mergeCell ref="J503:M503"/>
    <mergeCell ref="N503:Q503"/>
    <mergeCell ref="J504:M504"/>
    <mergeCell ref="N504:Q504"/>
    <mergeCell ref="J505:M505"/>
    <mergeCell ref="N505:Q505"/>
    <mergeCell ref="J506:M506"/>
    <mergeCell ref="N506:Q506"/>
    <mergeCell ref="J508:M508"/>
    <mergeCell ref="N508:Q508"/>
    <mergeCell ref="J509:M509"/>
    <mergeCell ref="N509:Q509"/>
    <mergeCell ref="J510:M510"/>
    <mergeCell ref="N510:Q510"/>
    <mergeCell ref="J511:M511"/>
    <mergeCell ref="N511:Q511"/>
    <mergeCell ref="J512:M512"/>
    <mergeCell ref="N512:Q512"/>
    <mergeCell ref="J513:M513"/>
    <mergeCell ref="N513:Q513"/>
    <mergeCell ref="J514:M514"/>
    <mergeCell ref="N514:Q514"/>
    <mergeCell ref="J515:M515"/>
    <mergeCell ref="N515:Q515"/>
    <mergeCell ref="J516:M516"/>
    <mergeCell ref="N516:Q516"/>
    <mergeCell ref="J517:M517"/>
    <mergeCell ref="N517:Q517"/>
    <mergeCell ref="J518:M518"/>
    <mergeCell ref="N518:Q518"/>
    <mergeCell ref="J519:M519"/>
    <mergeCell ref="N519:Q519"/>
    <mergeCell ref="J520:M520"/>
    <mergeCell ref="J521:M521"/>
    <mergeCell ref="N521:Q521"/>
    <mergeCell ref="J522:M522"/>
    <mergeCell ref="N522:Q522"/>
    <mergeCell ref="J523:M523"/>
    <mergeCell ref="N523:Q523"/>
    <mergeCell ref="J524:M524"/>
    <mergeCell ref="N524:Q524"/>
    <mergeCell ref="J525:M525"/>
    <mergeCell ref="N525:Q525"/>
    <mergeCell ref="J526:M526"/>
    <mergeCell ref="N526:Q526"/>
    <mergeCell ref="J527:M527"/>
    <mergeCell ref="N527:Q527"/>
    <mergeCell ref="J531:M531"/>
    <mergeCell ref="N531:Q531"/>
    <mergeCell ref="J532:M532"/>
    <mergeCell ref="N532:Q532"/>
    <mergeCell ref="J533:M533"/>
    <mergeCell ref="N533:Q533"/>
    <mergeCell ref="J534:M534"/>
    <mergeCell ref="N534:Q534"/>
    <mergeCell ref="A536:Q536"/>
    <mergeCell ref="J537:M537"/>
    <mergeCell ref="N537:Q537"/>
    <mergeCell ref="J538:M538"/>
    <mergeCell ref="N538:Q538"/>
    <mergeCell ref="J539:M539"/>
    <mergeCell ref="N539:Q539"/>
    <mergeCell ref="J540:M540"/>
    <mergeCell ref="N540:Q540"/>
    <mergeCell ref="J541:M541"/>
    <mergeCell ref="N541:Q541"/>
    <mergeCell ref="A546:C546"/>
    <mergeCell ref="F546:I546"/>
    <mergeCell ref="J546:M546"/>
    <mergeCell ref="A547:C547"/>
    <mergeCell ref="F547:I547"/>
    <mergeCell ref="J547:M547"/>
    <mergeCell ref="N547:Q547"/>
    <mergeCell ref="A548:C548"/>
    <mergeCell ref="F548:I548"/>
    <mergeCell ref="J548:M548"/>
    <mergeCell ref="N548:Q548"/>
    <mergeCell ref="A555:C555"/>
    <mergeCell ref="F555:I555"/>
    <mergeCell ref="A556:C556"/>
    <mergeCell ref="F556:I556"/>
    <mergeCell ref="B558:C558"/>
    <mergeCell ref="M558:P558"/>
    <mergeCell ref="A549:C549"/>
    <mergeCell ref="F549:I549"/>
    <mergeCell ref="J549:M549"/>
    <mergeCell ref="N549:Q549"/>
    <mergeCell ref="A550:C550"/>
    <mergeCell ref="F550:I550"/>
    <mergeCell ref="J550:M550"/>
    <mergeCell ref="N550:Q550"/>
    <mergeCell ref="B552:C552"/>
    <mergeCell ref="M552:P552"/>
  </mergeCells>
  <phoneticPr fontId="73" type="noConversion"/>
  <pageMargins left="0.16" right="0.14000000000000001" top="0.22" bottom="0.17" header="0.42" footer="0.16"/>
  <pageSetup paperSize="9" scale="59" fitToHeight="0" orientation="landscape" verticalDpi="300" r:id="rId1"/>
  <headerFooter alignWithMargins="0">
    <oddFooter>&amp;L&amp;"Times New Roman,Italic"&amp;8&amp;Z&amp;F. &amp;A&amp;C&amp;"Times New Roman,Italic"&amp;8&amp;P&amp;R&amp;"Times New Roman,Italic"&amp;8&amp;D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Formulas="1" workbookViewId="0">
      <selection activeCell="A7" sqref="A7"/>
    </sheetView>
  </sheetViews>
  <sheetFormatPr defaultColWidth="8" defaultRowHeight="12.75"/>
  <cols>
    <col min="1" max="1" width="14.875" style="1" customWidth="1"/>
    <col min="2" max="2" width="2" style="1" customWidth="1"/>
    <col min="3" max="3" width="20.625" style="1" customWidth="1"/>
    <col min="4" max="4" width="2" style="1" customWidth="1"/>
    <col min="5" max="5" width="24.25" style="1" bestFit="1" customWidth="1"/>
    <col min="6" max="6" width="11.75" style="1" bestFit="1" customWidth="1"/>
    <col min="7" max="16384" width="8" style="1"/>
  </cols>
  <sheetData>
    <row r="1" spans="1:7">
      <c r="A1" s="1" t="s">
        <v>125</v>
      </c>
      <c r="C1" s="1" t="s">
        <v>126</v>
      </c>
      <c r="E1" s="1" t="s">
        <v>127</v>
      </c>
      <c r="F1" s="1" t="b">
        <v>1</v>
      </c>
      <c r="G1" s="1" t="s">
        <v>128</v>
      </c>
    </row>
    <row r="2" spans="1:7">
      <c r="A2" s="1" t="str">
        <f>"Deleted "</f>
        <v xml:space="preserve">Deleted </v>
      </c>
      <c r="C2" s="1" t="str">
        <f>"Deleted "</f>
        <v xml:space="preserve">Deleted </v>
      </c>
      <c r="E2" s="1" t="str">
        <f>"Deleted "</f>
        <v xml:space="preserve">Deleted </v>
      </c>
      <c r="F2" s="1" t="s">
        <v>134</v>
      </c>
      <c r="G2" s="1" t="s">
        <v>134</v>
      </c>
    </row>
    <row r="3" spans="1:7">
      <c r="A3" s="1" t="str">
        <f>"Del"</f>
        <v>Del</v>
      </c>
      <c r="C3" s="1" t="str">
        <f>"Deleted "</f>
        <v xml:space="preserve">Deleted </v>
      </c>
      <c r="E3" s="1" t="str">
        <f>"Deleted By Kaspersky"</f>
        <v>Deleted By Kaspersky</v>
      </c>
      <c r="F3" s="1" t="s">
        <v>129</v>
      </c>
    </row>
    <row r="4" spans="1:7">
      <c r="A4" s="1" t="str">
        <f>"Deleted By K"</f>
        <v>Deleted By K</v>
      </c>
      <c r="C4" s="1" t="str">
        <f>"Delete"</f>
        <v>Delete</v>
      </c>
      <c r="E4" s="1" t="str">
        <f>"Deleted"</f>
        <v>Deleted</v>
      </c>
    </row>
    <row r="5" spans="1:7">
      <c r="A5" s="1" t="str">
        <f>"Deleted "</f>
        <v xml:space="preserve">Deleted </v>
      </c>
      <c r="C5" s="1" t="str">
        <f>"Deleted "</f>
        <v xml:space="preserve">Deleted </v>
      </c>
      <c r="E5" s="1" t="str">
        <f>"Deleted "</f>
        <v xml:space="preserve">Deleted </v>
      </c>
    </row>
    <row r="6" spans="1:7">
      <c r="A6" s="1" t="str">
        <f>"Dele"</f>
        <v>Dele</v>
      </c>
      <c r="E6" s="1" t="str">
        <f>"Deleted "</f>
        <v xml:space="preserve">Deleted </v>
      </c>
    </row>
    <row r="7" spans="1:7">
      <c r="A7" s="1" t="str">
        <f>"Deleted By Kaspersky Lab A"</f>
        <v>Deleted By Kaspersky Lab A</v>
      </c>
    </row>
    <row r="8" spans="1:7">
      <c r="E8" s="1" t="str">
        <f>"Deleted By Kaspersky Lab AV D"</f>
        <v>Deleted By Kaspersky Lab AV D</v>
      </c>
    </row>
    <row r="9" spans="1:7">
      <c r="E9" s="1" t="str">
        <f>"Deleted By"</f>
        <v>Deleted By</v>
      </c>
    </row>
    <row r="10" spans="1:7">
      <c r="E10" s="1" t="str">
        <f>"Deleted By Kaspersky Lab AV D"</f>
        <v>Deleted By Kaspersky Lab AV D</v>
      </c>
    </row>
    <row r="11" spans="1:7">
      <c r="E11" s="1" t="str">
        <f>"Deleted By Kaspersky Lab AV Deleted By"</f>
        <v>Deleted By Kaspersky Lab AV Deleted By</v>
      </c>
    </row>
    <row r="12" spans="1:7">
      <c r="E12" s="1" t="str">
        <f>"Deleted By Kaspersky Lab AV Deleted By K"</f>
        <v>Deleted By Kaspersky Lab AV Deleted By K</v>
      </c>
    </row>
    <row r="13" spans="1:7">
      <c r="E13" s="1" t="str">
        <f>"Deleted"</f>
        <v>Deleted</v>
      </c>
    </row>
    <row r="14" spans="1:7">
      <c r="E14" s="1" t="str">
        <f>""</f>
        <v/>
      </c>
    </row>
    <row r="15" spans="1:7">
      <c r="E15" s="1" t="str">
        <f>""</f>
        <v/>
      </c>
    </row>
    <row r="17" spans="1:6">
      <c r="E17" s="1" t="str">
        <f>"Deleted B"</f>
        <v>Deleted B</v>
      </c>
    </row>
    <row r="18" spans="1:6">
      <c r="E18" s="1" t="str">
        <f>"Deleted By Kaspersky Lab AV Deleted"</f>
        <v>Deleted By Kaspersky Lab AV Deleted</v>
      </c>
    </row>
    <row r="19" spans="1:6">
      <c r="E19" s="1" t="str">
        <f>"Deleted By Kaspersky Lab AV Deleted "</f>
        <v xml:space="preserve">Deleted By Kaspersky Lab AV Deleted </v>
      </c>
    </row>
    <row r="20" spans="1:6">
      <c r="E20" s="1" t="str">
        <f>""</f>
        <v/>
      </c>
    </row>
    <row r="21" spans="1:6">
      <c r="A21" s="1" t="str">
        <f>"D"</f>
        <v>D</v>
      </c>
      <c r="C21" s="1" t="str">
        <f>"D"</f>
        <v>D</v>
      </c>
      <c r="E21" s="1" t="str">
        <f>""</f>
        <v/>
      </c>
    </row>
    <row r="22" spans="1:6">
      <c r="A22" s="1" t="str">
        <f>"D"</f>
        <v>D</v>
      </c>
      <c r="C22" s="1" t="str">
        <f>"D"</f>
        <v>D</v>
      </c>
      <c r="E22" s="1" t="str">
        <f>"D"</f>
        <v>D</v>
      </c>
    </row>
    <row r="26" spans="1:6">
      <c r="F26" s="1" t="s">
        <v>130</v>
      </c>
    </row>
  </sheetData>
  <phoneticPr fontId="15" type="noConversion"/>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Bao cao</vt:lpstr>
      <vt:lpstr>~         </vt:lpstr>
      <vt:lpstr>'~         '!hai</vt:lpstr>
      <vt:lpstr>'~         '!haihm</vt:lpstr>
      <vt:lpstr>'Bao cao'!Print_Area</vt:lpstr>
    </vt:vector>
  </TitlesOfParts>
  <Company>HOME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Mrs Linh</dc:creator>
  <cp:lastModifiedBy>THUY AI</cp:lastModifiedBy>
  <cp:lastPrinted>2016-09-12T01:05:48Z</cp:lastPrinted>
  <dcterms:created xsi:type="dcterms:W3CDTF">2009-02-05T01:29:30Z</dcterms:created>
  <dcterms:modified xsi:type="dcterms:W3CDTF">2016-10-11T03:32:28Z</dcterms:modified>
</cp:coreProperties>
</file>