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timex\Bieu mau chuan 2016\DIEU CHINH\KTTH-DIEU CHINH_05102016\"/>
    </mc:Choice>
  </mc:AlternateContent>
  <bookViews>
    <workbookView xWindow="0" yWindow="0" windowWidth="20490" windowHeight="7740"/>
  </bookViews>
  <sheets>
    <sheet name="Sheet1" sheetId="3" r:id="rId1"/>
  </sheets>
  <externalReferences>
    <externalReference r:id="rId2"/>
  </externalReferences>
  <definedNames>
    <definedName name="bangma">[1]NXT!$B$8:$D$112</definedName>
  </definedNames>
  <calcPr calcId="152511"/>
</workbook>
</file>

<file path=xl/calcChain.xml><?xml version="1.0" encoding="utf-8"?>
<calcChain xmlns="http://schemas.openxmlformats.org/spreadsheetml/2006/main">
  <c r="E45" i="3" l="1"/>
  <c r="H49" i="3" s="1"/>
  <c r="D43" i="3"/>
  <c r="O40" i="3"/>
  <c r="N38" i="3"/>
  <c r="O38" i="3" s="1"/>
  <c r="C37" i="3"/>
  <c r="N35" i="3"/>
  <c r="O35" i="3" s="1"/>
  <c r="O34" i="3"/>
  <c r="O33" i="3"/>
  <c r="O32" i="3"/>
  <c r="O31" i="3"/>
  <c r="O30" i="3"/>
  <c r="O29" i="3"/>
  <c r="O28" i="3"/>
  <c r="O27" i="3"/>
  <c r="O26" i="3"/>
  <c r="C22" i="3"/>
  <c r="I18" i="3"/>
  <c r="G18" i="3"/>
  <c r="D18" i="3"/>
  <c r="L18" i="3" s="1"/>
  <c r="O17" i="3"/>
  <c r="O16" i="3"/>
  <c r="O15" i="3"/>
  <c r="O14" i="3"/>
  <c r="O13" i="3"/>
  <c r="O12" i="3"/>
  <c r="O11" i="3"/>
  <c r="O18" i="3" s="1"/>
  <c r="E7" i="3"/>
  <c r="A49" i="3" s="1"/>
  <c r="D42" i="3" l="1"/>
  <c r="O42" i="3"/>
  <c r="O44" i="3" s="1"/>
  <c r="L42" i="3"/>
  <c r="J42" i="3"/>
  <c r="H42" i="3"/>
  <c r="F42" i="3"/>
  <c r="E20" i="3"/>
  <c r="C49" i="3"/>
  <c r="D49" i="3" s="1"/>
  <c r="O45" i="3"/>
  <c r="O46" i="3" s="1"/>
  <c r="K42" i="3"/>
  <c r="I42" i="3"/>
  <c r="G42" i="3"/>
  <c r="K18" i="3"/>
  <c r="D19" i="3"/>
  <c r="M41" i="3"/>
  <c r="M11" i="3"/>
  <c r="M18" i="3" s="1"/>
  <c r="M12" i="3"/>
  <c r="M13" i="3"/>
  <c r="M14" i="3"/>
  <c r="M15" i="3"/>
  <c r="M16" i="3"/>
  <c r="M17" i="3"/>
  <c r="H18" i="3"/>
  <c r="J18" i="3"/>
  <c r="M26" i="3"/>
  <c r="M42" i="3" s="1"/>
  <c r="M27" i="3"/>
  <c r="M28" i="3"/>
  <c r="M29" i="3"/>
  <c r="M30" i="3"/>
  <c r="M31" i="3"/>
  <c r="M32" i="3"/>
  <c r="M33" i="3"/>
  <c r="M34" i="3"/>
  <c r="M35" i="3"/>
  <c r="M38" i="3"/>
  <c r="M40" i="3"/>
  <c r="O49" i="3" l="1"/>
  <c r="O47" i="3"/>
  <c r="F18" i="3"/>
  <c r="E18" i="3"/>
  <c r="E41" i="3" l="1"/>
  <c r="E40" i="3"/>
  <c r="E42" i="3" s="1"/>
  <c r="E44" i="3" s="1"/>
  <c r="F49" i="3" s="1"/>
  <c r="K49" i="3" s="1"/>
  <c r="M49" i="3" s="1"/>
</calcChain>
</file>

<file path=xl/comments1.xml><?xml version="1.0" encoding="utf-8"?>
<comments xmlns="http://schemas.openxmlformats.org/spreadsheetml/2006/main">
  <authors>
    <author>Smart</author>
  </authors>
  <commentList>
    <comment ref="D14" authorId="0" shapeId="0">
      <text>
        <r>
          <rPr>
            <b/>
            <sz val="8"/>
            <color indexed="81"/>
            <rFont val="Tahoma"/>
            <family val="2"/>
          </rPr>
          <t>Smart:</t>
        </r>
        <r>
          <rPr>
            <sz val="8"/>
            <color indexed="81"/>
            <rFont val="Tahoma"/>
            <family val="2"/>
          </rPr>
          <t xml:space="preserve">
hàng đang c.biens: 78.535</t>
        </r>
      </text>
    </comment>
  </commentList>
</comments>
</file>

<file path=xl/sharedStrings.xml><?xml version="1.0" encoding="utf-8"?>
<sst xmlns="http://schemas.openxmlformats.org/spreadsheetml/2006/main" count="91" uniqueCount="70">
  <si>
    <t xml:space="preserve"> </t>
  </si>
  <si>
    <t>I/. Nguyên liệu chế biến đầu vào:</t>
  </si>
  <si>
    <t>kg</t>
  </si>
  <si>
    <t>TT</t>
  </si>
  <si>
    <t>Loại hàng</t>
  </si>
  <si>
    <t>Trọng lượng
(kg)</t>
  </si>
  <si>
    <t>Chất lượng nhập kho %</t>
  </si>
  <si>
    <t>Tỷ lệ</t>
  </si>
  <si>
    <t>GIÁ MUA (VNĐ)</t>
  </si>
  <si>
    <t>THÀNH TIỀN           ( VNĐ)</t>
  </si>
  <si>
    <t>Độ ẩm</t>
  </si>
  <si>
    <t>Tạp chất</t>
  </si>
  <si>
    <t>Cộng</t>
  </si>
  <si>
    <t>II/. Thành phẩm chế biến đầu ra :</t>
  </si>
  <si>
    <t xml:space="preserve">  </t>
  </si>
  <si>
    <t>1. Nhóm thành phẩm:</t>
  </si>
  <si>
    <t>Chất lượng chế biến %</t>
  </si>
  <si>
    <t>Tỷ lệ %</t>
  </si>
  <si>
    <t>GIÁ BÁN TẠM TÍNH(VNĐ)</t>
  </si>
  <si>
    <t>Cà đen</t>
  </si>
  <si>
    <t>2. Nhóm phế phẩm:</t>
  </si>
  <si>
    <t>Xốp trấu</t>
  </si>
  <si>
    <t>Bụi</t>
  </si>
  <si>
    <t>Chất lượng trừ khách hàng</t>
  </si>
  <si>
    <t>Chênh lệch độ ẩm:</t>
  </si>
  <si>
    <t>%</t>
  </si>
  <si>
    <t>Lãi gộp</t>
  </si>
  <si>
    <t>Chi phí chế biến</t>
  </si>
  <si>
    <t>Lợi nhuận SX</t>
  </si>
  <si>
    <t>III/</t>
  </si>
  <si>
    <t>BẢNG TỔNG KẾT SẢN XUẤT</t>
  </si>
  <si>
    <t>Đơn vị /kg</t>
  </si>
  <si>
    <t>KL NL sử dụng sản xuất (Kg)</t>
  </si>
  <si>
    <t>KL SP sau chế biến(Kg)</t>
  </si>
  <si>
    <t>Tổng KL hao hụt(Kg)</t>
  </si>
  <si>
    <t>Hao hụt độ ẩm(kg)</t>
  </si>
  <si>
    <t>hao hụt đánh bóng(kg)</t>
  </si>
  <si>
    <t xml:space="preserve">Hao hụt qua sấy </t>
  </si>
  <si>
    <t>KL hao hụt vô hình(kg)</t>
  </si>
  <si>
    <t>% hao hụt</t>
  </si>
  <si>
    <t>Giảm từ bù trừ KD</t>
  </si>
  <si>
    <t>LN CUỐI</t>
  </si>
  <si>
    <t xml:space="preserve">KCS </t>
  </si>
  <si>
    <t xml:space="preserve">THỦ KHO </t>
  </si>
  <si>
    <t xml:space="preserve">TC SẢN XUẤT </t>
  </si>
  <si>
    <t xml:space="preserve">          QUẢN ĐỐC</t>
  </si>
  <si>
    <t xml:space="preserve">BÁO CÁO SẢN XUẤT THÁNG </t>
  </si>
  <si>
    <t xml:space="preserve"> ĐƠN VỊ: …</t>
  </si>
  <si>
    <t xml:space="preserve">                ….Ngày</t>
  </si>
  <si>
    <t>Đen vỡ</t>
  </si>
  <si>
    <t>Nâu</t>
  </si>
  <si>
    <t>Mốc</t>
  </si>
  <si>
    <t>SC18</t>
  </si>
  <si>
    <t>SC16</t>
  </si>
  <si>
    <t>SC13</t>
  </si>
  <si>
    <t>Cà phê Xô</t>
  </si>
  <si>
    <t>R1/18BM</t>
  </si>
  <si>
    <t>R1/16 WP</t>
  </si>
  <si>
    <t>R2-5%</t>
  </si>
  <si>
    <t>Cà Đen</t>
  </si>
  <si>
    <t>R1/16-2%</t>
  </si>
  <si>
    <t>Cà Bi</t>
  </si>
  <si>
    <t>R1/18-WP</t>
  </si>
  <si>
    <t>R1/18-BM</t>
  </si>
  <si>
    <t>R1/16-WP</t>
  </si>
  <si>
    <t>R1/16 BM</t>
  </si>
  <si>
    <t>R2-5% Nestle</t>
  </si>
  <si>
    <t>R3-25%</t>
  </si>
  <si>
    <t>Tổng số hàng đánh bóng trong tháng</t>
  </si>
  <si>
    <t xml:space="preserve"> Hệ số hao hụt đánh bóng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</si>
</sst>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19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8"/>
      <name val="Times New Roman"/>
      <family val="1"/>
    </font>
    <font>
      <u/>
      <sz val="12"/>
      <name val="Times New Roman"/>
      <family val="1"/>
    </font>
    <font>
      <sz val="11"/>
      <name val="Arial"/>
      <family val="2"/>
    </font>
    <font>
      <b/>
      <sz val="14"/>
      <name val="Times New Roman"/>
      <family val="1"/>
    </font>
    <font>
      <sz val="10"/>
      <name val="Arial"/>
      <family val="2"/>
      <charset val="163"/>
    </font>
    <font>
      <sz val="11"/>
      <color rgb="FFFF0000"/>
      <name val="Arial"/>
      <family val="2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8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1" fillId="0" borderId="0" xfId="2" applyFont="1" applyBorder="1" applyAlignment="1"/>
    <xf numFmtId="3" fontId="1" fillId="0" borderId="0" xfId="0" applyNumberFormat="1" applyFont="1" applyAlignment="1">
      <alignment horizontal="center"/>
    </xf>
    <xf numFmtId="0" fontId="1" fillId="0" borderId="0" xfId="3" applyFont="1"/>
    <xf numFmtId="165" fontId="1" fillId="0" borderId="0" xfId="1" applyNumberFormat="1" applyFont="1" applyFill="1"/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1" fillId="0" borderId="15" xfId="1" applyNumberFormat="1" applyFont="1" applyFill="1" applyBorder="1"/>
    <xf numFmtId="2" fontId="1" fillId="0" borderId="0" xfId="0" applyNumberFormat="1" applyFont="1" applyFill="1"/>
    <xf numFmtId="0" fontId="1" fillId="0" borderId="0" xfId="0" applyFont="1" applyFill="1"/>
    <xf numFmtId="164" fontId="6" fillId="0" borderId="15" xfId="1" applyNumberFormat="1" applyFont="1" applyFill="1" applyBorder="1" applyAlignment="1">
      <alignment horizontal="right"/>
    </xf>
    <xf numFmtId="164" fontId="1" fillId="0" borderId="7" xfId="1" applyNumberFormat="1" applyFont="1" applyFill="1" applyBorder="1"/>
    <xf numFmtId="164" fontId="6" fillId="0" borderId="19" xfId="1" applyNumberFormat="1" applyFont="1" applyFill="1" applyBorder="1" applyAlignment="1">
      <alignment horizontal="right"/>
    </xf>
    <xf numFmtId="164" fontId="6" fillId="0" borderId="20" xfId="1" applyNumberFormat="1" applyFont="1" applyFill="1" applyBorder="1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164" fontId="1" fillId="0" borderId="0" xfId="1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164" fontId="1" fillId="0" borderId="0" xfId="1" applyNumberFormat="1" applyFont="1" applyFill="1" applyBorder="1" applyAlignment="1"/>
    <xf numFmtId="164" fontId="3" fillId="0" borderId="0" xfId="1" applyNumberFormat="1" applyFont="1" applyFill="1" applyBorder="1" applyAlignment="1">
      <alignment horizontal="right"/>
    </xf>
    <xf numFmtId="164" fontId="1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1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1" fontId="1" fillId="0" borderId="0" xfId="0" applyNumberFormat="1" applyFont="1"/>
    <xf numFmtId="164" fontId="3" fillId="0" borderId="15" xfId="0" applyNumberFormat="1" applyFont="1" applyFill="1" applyBorder="1"/>
    <xf numFmtId="164" fontId="3" fillId="0" borderId="5" xfId="0" applyNumberFormat="1" applyFont="1" applyFill="1" applyBorder="1" applyAlignment="1"/>
    <xf numFmtId="165" fontId="7" fillId="0" borderId="0" xfId="1" applyNumberFormat="1" applyFont="1" applyFill="1" applyBorder="1"/>
    <xf numFmtId="0" fontId="1" fillId="0" borderId="0" xfId="0" applyFont="1" applyFill="1" applyAlignment="1">
      <alignment horizontal="right"/>
    </xf>
    <xf numFmtId="164" fontId="1" fillId="0" borderId="0" xfId="1" applyNumberFormat="1" applyFont="1"/>
    <xf numFmtId="166" fontId="3" fillId="0" borderId="0" xfId="0" applyNumberFormat="1" applyFont="1"/>
    <xf numFmtId="164" fontId="6" fillId="0" borderId="15" xfId="1" applyNumberFormat="1" applyFont="1" applyFill="1" applyBorder="1" applyAlignment="1">
      <alignment horizontal="right" vertical="center"/>
    </xf>
    <xf numFmtId="0" fontId="3" fillId="0" borderId="0" xfId="0" applyFont="1" applyProtection="1">
      <protection locked="0"/>
    </xf>
    <xf numFmtId="164" fontId="3" fillId="0" borderId="0" xfId="1" applyNumberFormat="1" applyFont="1" applyProtection="1">
      <protection locked="0"/>
    </xf>
    <xf numFmtId="0" fontId="10" fillId="0" borderId="0" xfId="0" applyFont="1" applyProtection="1">
      <protection locked="0"/>
    </xf>
    <xf numFmtId="164" fontId="10" fillId="0" borderId="0" xfId="1" applyNumberFormat="1" applyFont="1" applyProtection="1">
      <protection locked="0"/>
    </xf>
    <xf numFmtId="0" fontId="13" fillId="0" borderId="0" xfId="0" applyFont="1"/>
    <xf numFmtId="164" fontId="13" fillId="0" borderId="0" xfId="1" applyNumberFormat="1" applyFont="1"/>
    <xf numFmtId="0" fontId="10" fillId="2" borderId="0" xfId="0" applyFont="1" applyFill="1"/>
    <xf numFmtId="164" fontId="10" fillId="2" borderId="0" xfId="1" applyNumberFormat="1" applyFont="1" applyFill="1"/>
    <xf numFmtId="0" fontId="10" fillId="2" borderId="0" xfId="0" applyFont="1" applyFill="1" applyAlignment="1">
      <alignment horizontal="center"/>
    </xf>
    <xf numFmtId="0" fontId="3" fillId="2" borderId="0" xfId="0" applyFont="1" applyFill="1"/>
    <xf numFmtId="164" fontId="1" fillId="2" borderId="0" xfId="1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43" fontId="1" fillId="0" borderId="7" xfId="1" applyFont="1" applyFill="1" applyBorder="1"/>
    <xf numFmtId="166" fontId="1" fillId="0" borderId="7" xfId="0" applyNumberFormat="1" applyFont="1" applyFill="1" applyBorder="1"/>
    <xf numFmtId="2" fontId="1" fillId="0" borderId="7" xfId="0" applyNumberFormat="1" applyFont="1" applyFill="1" applyBorder="1"/>
    <xf numFmtId="0" fontId="1" fillId="0" borderId="7" xfId="0" applyFont="1" applyFill="1" applyBorder="1"/>
    <xf numFmtId="164" fontId="6" fillId="0" borderId="20" xfId="1" applyNumberFormat="1" applyFont="1" applyFill="1" applyBorder="1" applyAlignment="1">
      <alignment horizontal="right" vertical="center"/>
    </xf>
    <xf numFmtId="164" fontId="1" fillId="0" borderId="15" xfId="0" applyNumberFormat="1" applyFont="1" applyFill="1" applyBorder="1" applyAlignment="1"/>
    <xf numFmtId="164" fontId="15" fillId="0" borderId="15" xfId="1" applyNumberFormat="1" applyFont="1" applyFill="1" applyBorder="1" applyAlignment="1">
      <alignment horizontal="center" vertical="center"/>
    </xf>
    <xf numFmtId="164" fontId="15" fillId="0" borderId="15" xfId="1" applyNumberFormat="1" applyFont="1" applyFill="1" applyBorder="1" applyAlignment="1">
      <alignment vertical="center"/>
    </xf>
    <xf numFmtId="164" fontId="1" fillId="0" borderId="7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/>
    <xf numFmtId="164" fontId="1" fillId="0" borderId="26" xfId="0" applyNumberFormat="1" applyFont="1" applyFill="1" applyBorder="1" applyAlignment="1"/>
    <xf numFmtId="164" fontId="1" fillId="2" borderId="0" xfId="1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Continuous"/>
    </xf>
    <xf numFmtId="2" fontId="3" fillId="2" borderId="0" xfId="0" applyNumberFormat="1" applyFont="1" applyFill="1" applyAlignment="1">
      <alignment horizontal="center"/>
    </xf>
    <xf numFmtId="166" fontId="1" fillId="0" borderId="0" xfId="0" applyNumberFormat="1" applyFont="1"/>
    <xf numFmtId="164" fontId="9" fillId="0" borderId="15" xfId="1" applyNumberFormat="1" applyFont="1" applyFill="1" applyBorder="1" applyAlignment="1">
      <alignment horizontal="right"/>
    </xf>
    <xf numFmtId="0" fontId="3" fillId="0" borderId="15" xfId="0" applyFont="1" applyFill="1" applyBorder="1" applyAlignment="1">
      <alignment horizontal="center"/>
    </xf>
    <xf numFmtId="0" fontId="3" fillId="0" borderId="15" xfId="0" applyFont="1" applyFill="1" applyBorder="1"/>
    <xf numFmtId="164" fontId="1" fillId="0" borderId="17" xfId="1" applyNumberFormat="1" applyFont="1" applyFill="1" applyBorder="1" applyAlignment="1">
      <alignment horizontal="center" vertical="center"/>
    </xf>
    <xf numFmtId="43" fontId="1" fillId="0" borderId="17" xfId="1" applyFont="1" applyFill="1" applyBorder="1" applyAlignment="1">
      <alignment vertical="center"/>
    </xf>
    <xf numFmtId="43" fontId="1" fillId="0" borderId="17" xfId="1" applyFont="1" applyFill="1" applyBorder="1" applyAlignment="1">
      <alignment horizontal="center" vertical="center"/>
    </xf>
    <xf numFmtId="43" fontId="1" fillId="0" borderId="18" xfId="1" applyNumberFormat="1" applyFont="1" applyFill="1" applyBorder="1"/>
    <xf numFmtId="43" fontId="1" fillId="0" borderId="7" xfId="1" applyFont="1" applyFill="1" applyBorder="1" applyAlignment="1">
      <alignment vertical="center"/>
    </xf>
    <xf numFmtId="164" fontId="1" fillId="0" borderId="15" xfId="1" applyNumberFormat="1" applyFont="1" applyFill="1" applyBorder="1" applyAlignment="1">
      <alignment horizontal="center" vertical="center"/>
    </xf>
    <xf numFmtId="43" fontId="1" fillId="0" borderId="7" xfId="1" applyFont="1" applyFill="1" applyBorder="1" applyAlignment="1">
      <alignment horizontal="center" vertical="center"/>
    </xf>
    <xf numFmtId="164" fontId="3" fillId="0" borderId="15" xfId="1" applyNumberFormat="1" applyFont="1" applyFill="1" applyBorder="1"/>
    <xf numFmtId="2" fontId="3" fillId="0" borderId="15" xfId="0" applyNumberFormat="1" applyFont="1" applyFill="1" applyBorder="1" applyAlignment="1">
      <alignment horizontal="center"/>
    </xf>
    <xf numFmtId="165" fontId="3" fillId="0" borderId="5" xfId="1" applyNumberFormat="1" applyFont="1" applyFill="1" applyBorder="1"/>
    <xf numFmtId="0" fontId="1" fillId="0" borderId="21" xfId="0" applyFont="1" applyFill="1" applyBorder="1"/>
    <xf numFmtId="164" fontId="3" fillId="0" borderId="21" xfId="0" applyNumberFormat="1" applyFont="1" applyFill="1" applyBorder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164" fontId="1" fillId="0" borderId="0" xfId="1" applyNumberFormat="1" applyFont="1" applyFill="1"/>
    <xf numFmtId="43" fontId="1" fillId="0" borderId="0" xfId="1" applyFont="1" applyFill="1" applyAlignment="1">
      <alignment horizontal="center"/>
    </xf>
    <xf numFmtId="43" fontId="1" fillId="0" borderId="0" xfId="1" applyFont="1" applyFill="1"/>
    <xf numFmtId="0" fontId="1" fillId="0" borderId="22" xfId="0" applyFont="1" applyFill="1" applyBorder="1"/>
    <xf numFmtId="0" fontId="1" fillId="0" borderId="23" xfId="0" applyFont="1" applyFill="1" applyBorder="1"/>
    <xf numFmtId="0" fontId="1" fillId="0" borderId="0" xfId="0" applyFont="1" applyFill="1" applyBorder="1"/>
    <xf numFmtId="165" fontId="1" fillId="0" borderId="0" xfId="1" applyNumberFormat="1" applyFont="1" applyFill="1" applyBorder="1"/>
    <xf numFmtId="164" fontId="3" fillId="0" borderId="0" xfId="0" applyNumberFormat="1" applyFont="1" applyFill="1" applyBorder="1" applyAlignment="1">
      <alignment horizontal="center"/>
    </xf>
    <xf numFmtId="164" fontId="3" fillId="0" borderId="15" xfId="0" applyNumberFormat="1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15" xfId="0" applyFont="1" applyFill="1" applyBorder="1" applyAlignment="1">
      <alignment horizontal="center"/>
    </xf>
    <xf numFmtId="43" fontId="1" fillId="0" borderId="15" xfId="1" applyFont="1" applyFill="1" applyBorder="1" applyAlignment="1">
      <alignment vertical="center"/>
    </xf>
    <xf numFmtId="165" fontId="1" fillId="0" borderId="15" xfId="1" applyNumberFormat="1" applyFont="1" applyFill="1" applyBorder="1" applyAlignment="1">
      <alignment vertical="center"/>
    </xf>
    <xf numFmtId="164" fontId="15" fillId="0" borderId="15" xfId="1" applyNumberFormat="1" applyFont="1" applyFill="1" applyBorder="1" applyAlignment="1">
      <alignment horizontal="center"/>
    </xf>
    <xf numFmtId="43" fontId="1" fillId="0" borderId="15" xfId="1" applyNumberFormat="1" applyFont="1" applyFill="1" applyBorder="1" applyAlignment="1">
      <alignment vertical="center"/>
    </xf>
    <xf numFmtId="164" fontId="1" fillId="0" borderId="15" xfId="1" applyNumberFormat="1" applyFont="1" applyFill="1" applyBorder="1" applyAlignment="1">
      <alignment vertical="center"/>
    </xf>
    <xf numFmtId="165" fontId="1" fillId="0" borderId="7" xfId="1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vertical="center"/>
    </xf>
    <xf numFmtId="43" fontId="1" fillId="0" borderId="0" xfId="1" applyFont="1" applyFill="1" applyBorder="1" applyAlignment="1">
      <alignment vertical="center"/>
    </xf>
    <xf numFmtId="43" fontId="1" fillId="0" borderId="0" xfId="1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vertical="center"/>
    </xf>
    <xf numFmtId="164" fontId="3" fillId="0" borderId="15" xfId="0" applyNumberFormat="1" applyFont="1" applyFill="1" applyBorder="1" applyAlignment="1">
      <alignment horizontal="left"/>
    </xf>
    <xf numFmtId="0" fontId="1" fillId="0" borderId="7" xfId="1" applyNumberFormat="1" applyFont="1" applyFill="1" applyBorder="1" applyAlignment="1">
      <alignment horizontal="center" vertical="center"/>
    </xf>
    <xf numFmtId="164" fontId="1" fillId="0" borderId="26" xfId="1" applyNumberFormat="1" applyFont="1" applyFill="1" applyBorder="1" applyAlignment="1">
      <alignment horizontal="center" vertical="center"/>
    </xf>
    <xf numFmtId="43" fontId="1" fillId="0" borderId="26" xfId="1" applyFont="1" applyFill="1" applyBorder="1" applyAlignment="1">
      <alignment vertical="center"/>
    </xf>
    <xf numFmtId="165" fontId="1" fillId="0" borderId="26" xfId="1" applyNumberFormat="1" applyFont="1" applyFill="1" applyBorder="1" applyAlignment="1">
      <alignment vertical="center"/>
    </xf>
    <xf numFmtId="164" fontId="1" fillId="0" borderId="26" xfId="1" applyNumberFormat="1" applyFont="1" applyFill="1" applyBorder="1"/>
    <xf numFmtId="0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1" fillId="0" borderId="15" xfId="1" applyNumberFormat="1" applyFont="1" applyFill="1" applyBorder="1" applyAlignment="1">
      <alignment horizontal="center" vertical="center"/>
    </xf>
    <xf numFmtId="43" fontId="1" fillId="0" borderId="15" xfId="1" applyFont="1" applyFill="1" applyBorder="1" applyAlignment="1">
      <alignment horizontal="center" vertical="center"/>
    </xf>
    <xf numFmtId="43" fontId="3" fillId="0" borderId="15" xfId="1" applyFont="1" applyFill="1" applyBorder="1" applyAlignment="1">
      <alignment horizontal="center"/>
    </xf>
    <xf numFmtId="43" fontId="3" fillId="0" borderId="15" xfId="0" applyNumberFormat="1" applyFont="1" applyFill="1" applyBorder="1"/>
    <xf numFmtId="165" fontId="3" fillId="0" borderId="5" xfId="1" applyNumberFormat="1" applyFont="1" applyFill="1" applyBorder="1" applyAlignment="1">
      <alignment horizontal="right" vertical="center" wrapText="1"/>
    </xf>
    <xf numFmtId="43" fontId="3" fillId="0" borderId="5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6" fillId="0" borderId="0" xfId="0" applyFont="1" applyFill="1"/>
    <xf numFmtId="164" fontId="16" fillId="0" borderId="0" xfId="1" applyNumberFormat="1" applyFont="1" applyFill="1"/>
    <xf numFmtId="164" fontId="10" fillId="0" borderId="0" xfId="1" applyNumberFormat="1" applyFont="1" applyFill="1"/>
    <xf numFmtId="164" fontId="1" fillId="0" borderId="0" xfId="0" applyNumberFormat="1" applyFont="1" applyFill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12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3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 wrapText="1"/>
    </xf>
    <xf numFmtId="164" fontId="3" fillId="0" borderId="12" xfId="1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/>
    </xf>
    <xf numFmtId="164" fontId="3" fillId="0" borderId="6" xfId="1" applyNumberFormat="1" applyFont="1" applyFill="1" applyBorder="1" applyAlignment="1">
      <alignment horizontal="center"/>
    </xf>
    <xf numFmtId="43" fontId="3" fillId="0" borderId="5" xfId="1" applyNumberFormat="1" applyFont="1" applyFill="1" applyBorder="1" applyAlignment="1">
      <alignment horizontal="left"/>
    </xf>
    <xf numFmtId="164" fontId="3" fillId="0" borderId="6" xfId="1" applyNumberFormat="1" applyFont="1" applyFill="1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5">
    <cellStyle name="Comma" xfId="1" builtinId="3"/>
    <cellStyle name="Comma 2" xfId="4"/>
    <cellStyle name="Normal" xfId="0" builtinId="0"/>
    <cellStyle name="Normal_2-04" xfId="2"/>
    <cellStyle name="Normal_hai4 1_2 (4)" xfId="3"/>
  </cellStyles>
  <dxfs count="0"/>
  <tableStyles count="0" defaultTableStyle="TableStyleMedium2" defaultPivotStyle="PivotStyleLight16"/>
  <colors>
    <mruColors>
      <color rgb="FF00008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66675</xdr:rowOff>
    </xdr:from>
    <xdr:to>
      <xdr:col>1</xdr:col>
      <xdr:colOff>266700</xdr:colOff>
      <xdr:row>1</xdr:row>
      <xdr:rowOff>142875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66675"/>
          <a:ext cx="9810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1333500</xdr:colOff>
      <xdr:row>0</xdr:row>
      <xdr:rowOff>123825</xdr:rowOff>
    </xdr:from>
    <xdr:to>
      <xdr:col>14</xdr:col>
      <xdr:colOff>1001395</xdr:colOff>
      <xdr:row>0</xdr:row>
      <xdr:rowOff>400050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1563350" y="123825"/>
          <a:ext cx="1010920" cy="276225"/>
        </a:xfrm>
        <a:prstGeom prst="rect">
          <a:avLst/>
        </a:prstGeom>
        <a:solidFill>
          <a:srgbClr val="FFFFFF"/>
        </a:solidFill>
        <a:ln w="9525">
          <a:solidFill>
            <a:srgbClr val="80808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>
            <a:lnSpc>
              <a:spcPct val="106000"/>
            </a:lnSpc>
            <a:spcAft>
              <a:spcPts val="800"/>
            </a:spcAft>
          </a:pPr>
          <a:r>
            <a:rPr lang="en-US" sz="1200" i="1">
              <a:solidFill>
                <a:srgbClr val="808080"/>
              </a:solidFill>
              <a:effectLst/>
              <a:latin typeface="Times New Roman" panose="02020603050405020304" pitchFamily="18" charset="0"/>
              <a:ea typeface="Calibri" panose="020F0502020204030204" pitchFamily="34" charset="0"/>
            </a:rPr>
            <a:t>Mẫu: TH 23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ohang\Desktop\Users\VTA\Downloads\intimexbin%2002-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G SX"/>
      <sheetName val="NHAP BIN"/>
      <sheetName val="XUAT"/>
      <sheetName val="NXT"/>
      <sheetName val="BIEN BAN"/>
      <sheetName val="KHOA SO"/>
      <sheetName val="LOI NHUAN"/>
      <sheetName val="PX NGLIEU"/>
      <sheetName val="BNTP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NE1801</v>
          </cell>
          <cell r="C8" t="str">
            <v>S18.Nestle 7.1</v>
          </cell>
        </row>
        <row r="9">
          <cell r="B9" t="str">
            <v>NE1601</v>
          </cell>
          <cell r="C9" t="str">
            <v>S16.Nestle 7.1</v>
          </cell>
        </row>
        <row r="10">
          <cell r="B10" t="str">
            <v>NE1602</v>
          </cell>
          <cell r="C10" t="str">
            <v>S16.Nestle 7.1</v>
          </cell>
        </row>
        <row r="11">
          <cell r="B11" t="str">
            <v>NE1301</v>
          </cell>
          <cell r="C11" t="str">
            <v>S13.Nestle 7.1</v>
          </cell>
        </row>
        <row r="12">
          <cell r="B12" t="str">
            <v>NE1302</v>
          </cell>
          <cell r="C12" t="str">
            <v>S13.Nestle 7.2</v>
          </cell>
        </row>
        <row r="13">
          <cell r="B13" t="str">
            <v>NE1303</v>
          </cell>
          <cell r="C13" t="str">
            <v>S13.15% lỗi.Nestle 7.1</v>
          </cell>
        </row>
        <row r="14">
          <cell r="B14" t="str">
            <v>NE1304</v>
          </cell>
          <cell r="C14" t="str">
            <v>S13.15% lỗi.Nestle 7.2</v>
          </cell>
        </row>
        <row r="15">
          <cell r="B15" t="str">
            <v>NE1305</v>
          </cell>
          <cell r="C15" t="str">
            <v>S13.15% lỗi.Nestle 7.1</v>
          </cell>
        </row>
        <row r="16">
          <cell r="B16" t="str">
            <v>CS1801</v>
          </cell>
          <cell r="C16" t="str">
            <v>Sàng 18-CS</v>
          </cell>
        </row>
        <row r="17">
          <cell r="B17" t="str">
            <v>CS1802</v>
          </cell>
          <cell r="C17" t="str">
            <v>Sàng 18-CS</v>
          </cell>
        </row>
        <row r="18">
          <cell r="B18" t="str">
            <v>CS1803</v>
          </cell>
          <cell r="C18" t="str">
            <v>Sàng 18-CS</v>
          </cell>
        </row>
        <row r="19">
          <cell r="B19" t="str">
            <v>CS1804</v>
          </cell>
          <cell r="C19" t="str">
            <v>Sàng 18-SP</v>
          </cell>
        </row>
        <row r="20">
          <cell r="B20" t="str">
            <v>CS1601</v>
          </cell>
          <cell r="C20" t="str">
            <v>Sàng 16-CS</v>
          </cell>
        </row>
        <row r="21">
          <cell r="B21" t="str">
            <v>CS1602</v>
          </cell>
          <cell r="C21" t="str">
            <v>Sàng 16-CS</v>
          </cell>
        </row>
        <row r="22">
          <cell r="B22" t="str">
            <v>CS1603</v>
          </cell>
          <cell r="C22" t="str">
            <v>Sàng 16-CS</v>
          </cell>
        </row>
        <row r="23">
          <cell r="B23" t="str">
            <v>CS1604</v>
          </cell>
          <cell r="C23" t="str">
            <v>Sàng 16-Total 2.5 Defect</v>
          </cell>
        </row>
        <row r="24">
          <cell r="B24" t="str">
            <v>CS1605</v>
          </cell>
          <cell r="C24" t="str">
            <v>Sàng 16-CS</v>
          </cell>
        </row>
        <row r="25">
          <cell r="B25" t="str">
            <v>CS1606</v>
          </cell>
          <cell r="C25" t="str">
            <v>Sàng 16-CS</v>
          </cell>
        </row>
        <row r="26">
          <cell r="B26" t="str">
            <v>CS1607</v>
          </cell>
          <cell r="C26" t="str">
            <v>Sàng 16-CS</v>
          </cell>
        </row>
        <row r="27">
          <cell r="B27" t="str">
            <v>CS1301</v>
          </cell>
          <cell r="C27" t="str">
            <v>Sàng 13-CS</v>
          </cell>
        </row>
        <row r="28">
          <cell r="B28" t="str">
            <v>CS1302</v>
          </cell>
          <cell r="C28" t="str">
            <v>Sàng 13-CS</v>
          </cell>
        </row>
        <row r="29">
          <cell r="B29" t="str">
            <v>CS1303</v>
          </cell>
          <cell r="C29" t="str">
            <v>Sàng 13-CS</v>
          </cell>
        </row>
        <row r="30">
          <cell r="B30" t="str">
            <v>WP1801</v>
          </cell>
          <cell r="C30" t="str">
            <v>Sàng 18-WP</v>
          </cell>
        </row>
        <row r="31">
          <cell r="B31" t="str">
            <v>WP1802</v>
          </cell>
          <cell r="C31" t="str">
            <v>Sàng 18-WP</v>
          </cell>
        </row>
        <row r="32">
          <cell r="B32" t="str">
            <v>WP1803</v>
          </cell>
          <cell r="C32" t="str">
            <v>Sàng 18-WP</v>
          </cell>
        </row>
        <row r="33">
          <cell r="B33" t="str">
            <v>WP1804</v>
          </cell>
          <cell r="C33" t="str">
            <v>Sàng 18-WP</v>
          </cell>
        </row>
        <row r="34">
          <cell r="B34" t="str">
            <v>WP1601</v>
          </cell>
          <cell r="C34" t="str">
            <v>Sàng 16-WP</v>
          </cell>
        </row>
        <row r="35">
          <cell r="B35" t="str">
            <v>WP1602</v>
          </cell>
          <cell r="C35" t="str">
            <v>Sàng 16-WP</v>
          </cell>
        </row>
        <row r="36">
          <cell r="B36" t="str">
            <v>WP1401</v>
          </cell>
          <cell r="C36" t="str">
            <v>Sàng 14-WP</v>
          </cell>
        </row>
        <row r="37">
          <cell r="B37" t="str">
            <v>EX1301</v>
          </cell>
          <cell r="C37" t="str">
            <v>Ca mít</v>
          </cell>
        </row>
        <row r="38">
          <cell r="B38" t="str">
            <v>LA1401</v>
          </cell>
          <cell r="C38" t="str">
            <v>Lavaza 14</v>
          </cell>
        </row>
        <row r="39">
          <cell r="B39" t="str">
            <v>LA1602</v>
          </cell>
          <cell r="C39" t="str">
            <v>Lavaza 16 WP</v>
          </cell>
        </row>
        <row r="40">
          <cell r="B40" t="str">
            <v>LA1803</v>
          </cell>
          <cell r="C40" t="str">
            <v>Lavaza 18 WP</v>
          </cell>
        </row>
        <row r="41">
          <cell r="B41" t="str">
            <v>SPF1301</v>
          </cell>
          <cell r="C41" t="str">
            <v>Sàng 13-folger. Goup 2</v>
          </cell>
        </row>
        <row r="42">
          <cell r="B42" t="str">
            <v>SPL1301</v>
          </cell>
          <cell r="C42" t="str">
            <v>Sàng 13-liffe 409 class2</v>
          </cell>
        </row>
        <row r="43">
          <cell r="B43" t="str">
            <v>SPL1602</v>
          </cell>
          <cell r="C43" t="str">
            <v>Sàng 16-liffe 409 Primeum</v>
          </cell>
        </row>
        <row r="44">
          <cell r="B44" t="str">
            <v>SPL1603</v>
          </cell>
          <cell r="C44" t="str">
            <v>Sàng 16-liffe 409 Class 1</v>
          </cell>
        </row>
        <row r="45">
          <cell r="B45" t="str">
            <v>SPD1301</v>
          </cell>
          <cell r="C45" t="str">
            <v>Sàng 13-5% defect</v>
          </cell>
        </row>
        <row r="46">
          <cell r="B46" t="str">
            <v>SPD1302</v>
          </cell>
          <cell r="C46" t="str">
            <v>R2-150 defect (4193)</v>
          </cell>
        </row>
        <row r="47">
          <cell r="B47" t="str">
            <v>SPD1801</v>
          </cell>
          <cell r="C47" t="str">
            <v>R1-18WP-30Defect(4193)</v>
          </cell>
        </row>
        <row r="48">
          <cell r="B48" t="str">
            <v>SP1301</v>
          </cell>
          <cell r="C48" t="str">
            <v>Sàng 13-3%</v>
          </cell>
        </row>
        <row r="49">
          <cell r="B49" t="str">
            <v>SP1302</v>
          </cell>
          <cell r="C49" t="str">
            <v>Sàng 13-3%</v>
          </cell>
        </row>
        <row r="50">
          <cell r="B50" t="str">
            <v>SP1401</v>
          </cell>
          <cell r="C50" t="str">
            <v>R14-1%</v>
          </cell>
        </row>
        <row r="51">
          <cell r="B51" t="str">
            <v>SP1601</v>
          </cell>
          <cell r="C51" t="str">
            <v>Sàng 16-1%</v>
          </cell>
        </row>
        <row r="52">
          <cell r="B52" t="str">
            <v>SP1602</v>
          </cell>
          <cell r="C52" t="str">
            <v>Sàng 16-1%</v>
          </cell>
        </row>
        <row r="53">
          <cell r="B53" t="str">
            <v>NM1801</v>
          </cell>
          <cell r="C53" t="str">
            <v>Sàng 18-2%</v>
          </cell>
        </row>
        <row r="54">
          <cell r="B54" t="str">
            <v>NM1601</v>
          </cell>
          <cell r="C54" t="str">
            <v>Sàng 16-2%</v>
          </cell>
        </row>
        <row r="55">
          <cell r="B55" t="str">
            <v>NM1301</v>
          </cell>
          <cell r="C55" t="str">
            <v>Sàng 13-5%</v>
          </cell>
        </row>
        <row r="56">
          <cell r="B56" t="str">
            <v>NM1302</v>
          </cell>
          <cell r="C56" t="str">
            <v>Sàng 13-5%</v>
          </cell>
        </row>
        <row r="57">
          <cell r="B57" t="str">
            <v>NM1303</v>
          </cell>
          <cell r="C57" t="str">
            <v>Sàng 13-5%</v>
          </cell>
        </row>
        <row r="58">
          <cell r="B58" t="str">
            <v>NM1201</v>
          </cell>
          <cell r="C58" t="str">
            <v>R3-25%</v>
          </cell>
        </row>
        <row r="59">
          <cell r="B59" t="str">
            <v>NM1202</v>
          </cell>
          <cell r="C59" t="str">
            <v>Lọt sàng</v>
          </cell>
        </row>
        <row r="60">
          <cell r="B60" t="str">
            <v>NM1203</v>
          </cell>
          <cell r="C60" t="str">
            <v>R3-25%</v>
          </cell>
        </row>
        <row r="61">
          <cell r="B61" t="str">
            <v>WAD-DB</v>
          </cell>
          <cell r="C61" t="str">
            <v>Bụi đánh bóng</v>
          </cell>
        </row>
        <row r="62">
          <cell r="B62" t="str">
            <v>SEG14</v>
          </cell>
          <cell r="C62" t="str">
            <v>Sàng 14 sàng trọng lượng</v>
          </cell>
        </row>
        <row r="63">
          <cell r="B63" t="str">
            <v>SEG16</v>
          </cell>
          <cell r="C63" t="str">
            <v>Sàng 16 sàng trọng lượng</v>
          </cell>
        </row>
        <row r="64">
          <cell r="B64" t="str">
            <v>SEG18</v>
          </cell>
          <cell r="C64" t="str">
            <v>Sàng 18 sàng trọng lượng</v>
          </cell>
        </row>
        <row r="65">
          <cell r="B65" t="str">
            <v>SECS13</v>
          </cell>
          <cell r="C65" t="str">
            <v>Sàng 13 qua PLM (chờ xử lý)</v>
          </cell>
        </row>
        <row r="66">
          <cell r="B66" t="str">
            <v>SECS14</v>
          </cell>
          <cell r="C66" t="str">
            <v>Sàng 14 qua PLM (chờ xử lý)</v>
          </cell>
        </row>
        <row r="67">
          <cell r="B67" t="str">
            <v>SECS16</v>
          </cell>
          <cell r="C67" t="str">
            <v>Sàng 16 qua PLM (chờ xử lý)</v>
          </cell>
        </row>
        <row r="68">
          <cell r="B68" t="str">
            <v>SECS18</v>
          </cell>
          <cell r="C68" t="str">
            <v>Sàng 18 qua PLM (chờ xử lý)</v>
          </cell>
        </row>
        <row r="69">
          <cell r="B69" t="str">
            <v>SEWP14</v>
          </cell>
          <cell r="C69" t="str">
            <v>Sàng 14 qua WP (chờ xử lý)</v>
          </cell>
        </row>
        <row r="70">
          <cell r="B70" t="str">
            <v>SEWP16</v>
          </cell>
          <cell r="C70" t="str">
            <v>Sàng 16 qua WP (chờ xử lý)</v>
          </cell>
        </row>
        <row r="71">
          <cell r="B71" t="str">
            <v>SEWP18</v>
          </cell>
          <cell r="C71" t="str">
            <v>Sàng 18 qua WP (chờ xử lý)</v>
          </cell>
        </row>
        <row r="72">
          <cell r="B72" t="str">
            <v>SEB1801</v>
          </cell>
          <cell r="C72" t="str">
            <v>S18 ĐBM L1</v>
          </cell>
        </row>
        <row r="73">
          <cell r="B73" t="str">
            <v>SEB1802</v>
          </cell>
          <cell r="C73" t="str">
            <v>S18 ĐBM L2</v>
          </cell>
        </row>
        <row r="74">
          <cell r="B74" t="str">
            <v>SEB1601</v>
          </cell>
          <cell r="C74" t="str">
            <v>Đen BM S16 lần 1</v>
          </cell>
        </row>
        <row r="75">
          <cell r="B75" t="str">
            <v>SEB1602</v>
          </cell>
          <cell r="C75" t="str">
            <v>Đen BM S16 lần 2</v>
          </cell>
        </row>
        <row r="76">
          <cell r="B76" t="str">
            <v>SEB1401</v>
          </cell>
          <cell r="C76" t="str">
            <v>Đen 14 bắn màu L1</v>
          </cell>
        </row>
        <row r="77">
          <cell r="B77" t="str">
            <v>SEB1402</v>
          </cell>
          <cell r="C77" t="str">
            <v>Đen 14 bắn màu L2</v>
          </cell>
        </row>
        <row r="78">
          <cell r="B78" t="str">
            <v>SEB1301</v>
          </cell>
          <cell r="C78" t="str">
            <v>Đen BM S13 lần 1</v>
          </cell>
        </row>
        <row r="79">
          <cell r="B79" t="str">
            <v>SEB1302</v>
          </cell>
          <cell r="C79" t="str">
            <v>Đen BM S13 lần 2</v>
          </cell>
        </row>
        <row r="80">
          <cell r="B80" t="str">
            <v>SEB1303</v>
          </cell>
          <cell r="C80" t="str">
            <v>Đen BM S13 lần 3</v>
          </cell>
        </row>
        <row r="81">
          <cell r="B81" t="str">
            <v>SEBP1601</v>
          </cell>
          <cell r="C81" t="str">
            <v>Đen đánh bóng S16 lần 1</v>
          </cell>
        </row>
        <row r="82">
          <cell r="B82" t="str">
            <v>SEBP1602</v>
          </cell>
          <cell r="C82" t="str">
            <v>Đen đánh bóng S16 lần 2</v>
          </cell>
        </row>
        <row r="83">
          <cell r="B83" t="str">
            <v>SEBP1801</v>
          </cell>
          <cell r="C83" t="str">
            <v>Đen đánh bóng S18 lần 1</v>
          </cell>
        </row>
        <row r="84">
          <cell r="B84" t="str">
            <v>SEBP1802</v>
          </cell>
          <cell r="C84" t="str">
            <v>Đen đánh bóng S18 lần 2</v>
          </cell>
        </row>
        <row r="85">
          <cell r="B85" t="str">
            <v>SEF1801</v>
          </cell>
          <cell r="C85" t="str">
            <v>Xốp S18 chưa tái chế</v>
          </cell>
        </row>
        <row r="86">
          <cell r="B86" t="str">
            <v>SEF1602</v>
          </cell>
          <cell r="C86" t="str">
            <v>Xốp S16 chưa tái chế</v>
          </cell>
        </row>
        <row r="87">
          <cell r="B87" t="str">
            <v>SEF1303</v>
          </cell>
          <cell r="C87" t="str">
            <v>Xốp S13 chưa tái chế</v>
          </cell>
        </row>
        <row r="88">
          <cell r="B88" t="str">
            <v>SEF1804</v>
          </cell>
          <cell r="C88" t="str">
            <v>Xốp S18 đã tái chế</v>
          </cell>
        </row>
        <row r="89">
          <cell r="B89" t="str">
            <v>SEF1605</v>
          </cell>
          <cell r="C89" t="str">
            <v>Xốp S16 đã tái chế</v>
          </cell>
        </row>
        <row r="90">
          <cell r="B90" t="str">
            <v>SEF1306</v>
          </cell>
          <cell r="C90" t="str">
            <v>Xốp S13 đã tái chế</v>
          </cell>
        </row>
        <row r="91">
          <cell r="B91" t="str">
            <v>SE12</v>
          </cell>
          <cell r="C91" t="str">
            <v xml:space="preserve">Sàng 12 </v>
          </cell>
        </row>
        <row r="92">
          <cell r="B92" t="str">
            <v>SE13</v>
          </cell>
          <cell r="C92" t="str">
            <v>Dưới Sàng 14</v>
          </cell>
        </row>
        <row r="93">
          <cell r="B93" t="str">
            <v>SEBR</v>
          </cell>
          <cell r="C93" t="str">
            <v>Vỡ đánh bóng</v>
          </cell>
        </row>
        <row r="94">
          <cell r="C94" t="str">
            <v>Cà tạp</v>
          </cell>
        </row>
        <row r="95">
          <cell r="B95" t="str">
            <v>SECA</v>
          </cell>
          <cell r="C95" t="str">
            <v>Bi quả</v>
          </cell>
        </row>
        <row r="96">
          <cell r="B96" t="str">
            <v>REJECT</v>
          </cell>
        </row>
        <row r="97">
          <cell r="B97" t="str">
            <v>REB</v>
          </cell>
          <cell r="C97" t="str">
            <v>Đen phế</v>
          </cell>
        </row>
        <row r="98">
          <cell r="B98" t="str">
            <v>REF</v>
          </cell>
          <cell r="C98" t="str">
            <v xml:space="preserve"> Xốp xấu</v>
          </cell>
        </row>
        <row r="99">
          <cell r="B99" t="str">
            <v>REC</v>
          </cell>
          <cell r="C99" t="str">
            <v>Quả, que cành</v>
          </cell>
        </row>
        <row r="100">
          <cell r="B100" t="str">
            <v>RM1601</v>
          </cell>
          <cell r="C100" t="str">
            <v>Sàng 16-2%</v>
          </cell>
        </row>
        <row r="101">
          <cell r="B101" t="str">
            <v>RM1602</v>
          </cell>
          <cell r="C101" t="str">
            <v>Sàng 16-2%</v>
          </cell>
        </row>
        <row r="102">
          <cell r="B102" t="str">
            <v>WAH</v>
          </cell>
          <cell r="C102" t="str">
            <v>Vỏ</v>
          </cell>
        </row>
        <row r="103">
          <cell r="B103" t="str">
            <v>WAD</v>
          </cell>
          <cell r="C103" t="str">
            <v>Bụi</v>
          </cell>
        </row>
        <row r="104">
          <cell r="B104" t="str">
            <v>WAS</v>
          </cell>
          <cell r="C104" t="str">
            <v>Đá</v>
          </cell>
        </row>
        <row r="105">
          <cell r="B105" t="str">
            <v>FAQ</v>
          </cell>
          <cell r="C105" t="str">
            <v>Xô</v>
          </cell>
        </row>
        <row r="106">
          <cell r="B106" t="str">
            <v>RM1301</v>
          </cell>
          <cell r="C106" t="str">
            <v>R2,5%</v>
          </cell>
        </row>
        <row r="107">
          <cell r="B107" t="str">
            <v>R16</v>
          </cell>
          <cell r="C107" t="str">
            <v>S 16 xô</v>
          </cell>
        </row>
        <row r="108">
          <cell r="B108" t="str">
            <v>R18</v>
          </cell>
          <cell r="C108" t="str">
            <v>S 18 xô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C1" sqref="C1"/>
    </sheetView>
  </sheetViews>
  <sheetFormatPr defaultRowHeight="15.75" x14ac:dyDescent="0.25"/>
  <cols>
    <col min="1" max="1" width="14.28515625" style="132" customWidth="1"/>
    <col min="2" max="2" width="15" style="1" customWidth="1"/>
    <col min="3" max="3" width="16.42578125" style="18" customWidth="1"/>
    <col min="4" max="4" width="14.5703125" style="36" customWidth="1"/>
    <col min="5" max="5" width="11.85546875" style="1" customWidth="1"/>
    <col min="6" max="6" width="10" style="1" customWidth="1"/>
    <col min="7" max="7" width="11" style="1" customWidth="1"/>
    <col min="8" max="8" width="8.7109375" style="1" customWidth="1"/>
    <col min="9" max="9" width="9.85546875" style="1" customWidth="1"/>
    <col min="10" max="10" width="10.140625" style="1" customWidth="1"/>
    <col min="11" max="11" width="10.28515625" style="1" customWidth="1"/>
    <col min="12" max="12" width="8.5703125" style="1" customWidth="1"/>
    <col min="13" max="13" width="12.7109375" style="5" customWidth="1"/>
    <col min="14" max="14" width="20.140625" style="1" customWidth="1"/>
    <col min="15" max="15" width="19.5703125" style="1" customWidth="1"/>
    <col min="16" max="16" width="16.5703125" style="1" customWidth="1"/>
    <col min="17" max="17" width="9.140625" style="1"/>
    <col min="18" max="18" width="16.85546875" style="1" bestFit="1" customWidth="1"/>
    <col min="19" max="16384" width="9.140625" style="1"/>
  </cols>
  <sheetData>
    <row r="1" spans="1:16" ht="40.5" customHeight="1" x14ac:dyDescent="0.25">
      <c r="C1" s="39"/>
      <c r="D1" s="40"/>
      <c r="E1" s="2"/>
      <c r="F1" s="2"/>
      <c r="G1" s="3"/>
      <c r="H1" s="3"/>
      <c r="I1" s="4"/>
      <c r="J1" s="4"/>
      <c r="K1" s="4"/>
      <c r="L1" s="4"/>
      <c r="N1" s="139" t="s">
        <v>0</v>
      </c>
      <c r="O1" s="139"/>
    </row>
    <row r="2" spans="1:16" x14ac:dyDescent="0.25">
      <c r="C2" s="41"/>
      <c r="D2" s="42"/>
      <c r="E2" s="6"/>
      <c r="F2" s="6"/>
      <c r="G2" s="3"/>
      <c r="H2" s="3"/>
      <c r="I2" s="4"/>
      <c r="J2" s="4"/>
      <c r="K2" s="4"/>
      <c r="L2" s="4"/>
    </row>
    <row r="3" spans="1:16" x14ac:dyDescent="0.25">
      <c r="A3" s="138"/>
      <c r="B3" s="139"/>
      <c r="C3" s="41"/>
      <c r="D3" s="42"/>
      <c r="E3" s="6"/>
      <c r="F3" s="6"/>
      <c r="G3" s="3"/>
      <c r="H3" s="3"/>
      <c r="I3" s="4"/>
      <c r="J3" s="4"/>
      <c r="K3" s="4"/>
      <c r="L3" s="4"/>
    </row>
    <row r="4" spans="1:16" ht="16.5" thickBot="1" x14ac:dyDescent="0.3">
      <c r="A4" s="140" t="s">
        <v>47</v>
      </c>
      <c r="B4" s="141"/>
      <c r="C4" s="43"/>
      <c r="D4" s="44"/>
      <c r="E4" s="43"/>
      <c r="F4" s="43"/>
      <c r="G4" s="7"/>
      <c r="H4" s="7"/>
      <c r="I4" s="4"/>
      <c r="J4" s="4"/>
      <c r="K4" s="4"/>
      <c r="L4" s="4"/>
    </row>
    <row r="5" spans="1:16" ht="23.25" thickBot="1" x14ac:dyDescent="0.35">
      <c r="A5" s="142" t="s">
        <v>46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4"/>
    </row>
    <row r="6" spans="1:16" x14ac:dyDescent="0.25">
      <c r="A6" s="135"/>
      <c r="B6" s="45"/>
      <c r="C6" s="45"/>
      <c r="D6" s="46"/>
      <c r="E6" s="47"/>
      <c r="F6" s="48"/>
      <c r="G6" s="48"/>
      <c r="H6" s="48"/>
      <c r="I6" s="48"/>
      <c r="J6" s="48"/>
      <c r="K6" s="48"/>
      <c r="L6" s="48"/>
    </row>
    <row r="7" spans="1:16" x14ac:dyDescent="0.25">
      <c r="A7" s="145" t="s">
        <v>1</v>
      </c>
      <c r="B7" s="145"/>
      <c r="C7" s="145"/>
      <c r="D7" s="49"/>
      <c r="E7" s="146">
        <f>D18</f>
        <v>0</v>
      </c>
      <c r="F7" s="147"/>
      <c r="G7" s="50" t="s">
        <v>2</v>
      </c>
      <c r="H7" s="50"/>
      <c r="I7" s="50"/>
      <c r="J7" s="50"/>
      <c r="K7" s="50"/>
      <c r="L7" s="50"/>
    </row>
    <row r="8" spans="1:16" ht="16.5" thickBot="1" x14ac:dyDescent="0.3">
      <c r="A8" s="51"/>
      <c r="B8" s="50"/>
      <c r="C8" s="48"/>
      <c r="D8" s="49"/>
      <c r="E8" s="51"/>
      <c r="F8" s="50"/>
      <c r="G8" s="50"/>
      <c r="H8" s="50"/>
      <c r="I8" s="50"/>
      <c r="J8" s="50"/>
      <c r="K8" s="50"/>
      <c r="L8" s="50"/>
    </row>
    <row r="9" spans="1:16" ht="15.75" customHeight="1" x14ac:dyDescent="0.25">
      <c r="A9" s="160" t="s">
        <v>3</v>
      </c>
      <c r="B9" s="162" t="s">
        <v>4</v>
      </c>
      <c r="C9" s="163"/>
      <c r="D9" s="166" t="s">
        <v>5</v>
      </c>
      <c r="E9" s="156" t="s">
        <v>6</v>
      </c>
      <c r="F9" s="157"/>
      <c r="G9" s="157"/>
      <c r="H9" s="157"/>
      <c r="I9" s="157"/>
      <c r="J9" s="157"/>
      <c r="K9" s="157"/>
      <c r="L9" s="158"/>
      <c r="M9" s="136" t="s">
        <v>7</v>
      </c>
      <c r="N9" s="150" t="s">
        <v>8</v>
      </c>
      <c r="O9" s="152" t="s">
        <v>9</v>
      </c>
      <c r="P9" s="16"/>
    </row>
    <row r="10" spans="1:16" x14ac:dyDescent="0.25">
      <c r="A10" s="161"/>
      <c r="B10" s="164"/>
      <c r="C10" s="165"/>
      <c r="D10" s="167"/>
      <c r="E10" s="71" t="s">
        <v>10</v>
      </c>
      <c r="F10" s="72" t="s">
        <v>11</v>
      </c>
      <c r="G10" s="72" t="s">
        <v>49</v>
      </c>
      <c r="H10" s="72" t="s">
        <v>50</v>
      </c>
      <c r="I10" s="72" t="s">
        <v>51</v>
      </c>
      <c r="J10" s="72" t="s">
        <v>52</v>
      </c>
      <c r="K10" s="72" t="s">
        <v>53</v>
      </c>
      <c r="L10" s="72" t="s">
        <v>54</v>
      </c>
      <c r="M10" s="137"/>
      <c r="N10" s="151"/>
      <c r="O10" s="153"/>
    </row>
    <row r="11" spans="1:16" s="10" customFormat="1" x14ac:dyDescent="0.25">
      <c r="A11" s="52">
        <v>1</v>
      </c>
      <c r="B11" s="154" t="s">
        <v>55</v>
      </c>
      <c r="C11" s="155"/>
      <c r="D11" s="73"/>
      <c r="E11" s="74"/>
      <c r="F11" s="74"/>
      <c r="G11" s="75"/>
      <c r="H11" s="53"/>
      <c r="I11" s="54"/>
      <c r="J11" s="55"/>
      <c r="K11" s="55"/>
      <c r="L11" s="55"/>
      <c r="M11" s="76" t="e">
        <f t="shared" ref="M11:M17" si="0">D11/$E$7%</f>
        <v>#DIV/0!</v>
      </c>
      <c r="N11" s="8"/>
      <c r="O11" s="8">
        <f>N11*D11</f>
        <v>0</v>
      </c>
      <c r="P11" s="9"/>
    </row>
    <row r="12" spans="1:16" s="10" customFormat="1" x14ac:dyDescent="0.25">
      <c r="A12" s="52">
        <v>2</v>
      </c>
      <c r="B12" s="154" t="s">
        <v>56</v>
      </c>
      <c r="C12" s="155"/>
      <c r="D12" s="73"/>
      <c r="E12" s="74"/>
      <c r="F12" s="77"/>
      <c r="G12" s="75"/>
      <c r="H12" s="53"/>
      <c r="I12" s="54"/>
      <c r="J12" s="56"/>
      <c r="K12" s="56"/>
      <c r="L12" s="56"/>
      <c r="M12" s="76" t="e">
        <f t="shared" si="0"/>
        <v>#DIV/0!</v>
      </c>
      <c r="N12" s="8"/>
      <c r="O12" s="8">
        <f t="shared" ref="O12:O17" si="1">N12*D12</f>
        <v>0</v>
      </c>
      <c r="P12" s="9"/>
    </row>
    <row r="13" spans="1:16" s="10" customFormat="1" x14ac:dyDescent="0.25">
      <c r="A13" s="52">
        <v>3</v>
      </c>
      <c r="B13" s="154" t="s">
        <v>57</v>
      </c>
      <c r="C13" s="155"/>
      <c r="D13" s="78"/>
      <c r="E13" s="74"/>
      <c r="F13" s="74"/>
      <c r="G13" s="75"/>
      <c r="H13" s="53"/>
      <c r="I13" s="56"/>
      <c r="J13" s="56"/>
      <c r="K13" s="75"/>
      <c r="L13" s="56"/>
      <c r="M13" s="76" t="e">
        <f t="shared" si="0"/>
        <v>#DIV/0!</v>
      </c>
      <c r="N13" s="8"/>
      <c r="O13" s="8">
        <f t="shared" si="1"/>
        <v>0</v>
      </c>
      <c r="P13" s="9"/>
    </row>
    <row r="14" spans="1:16" s="10" customFormat="1" x14ac:dyDescent="0.25">
      <c r="A14" s="52">
        <v>4</v>
      </c>
      <c r="B14" s="154" t="s">
        <v>58</v>
      </c>
      <c r="C14" s="155"/>
      <c r="D14" s="70"/>
      <c r="E14" s="74"/>
      <c r="F14" s="77"/>
      <c r="G14" s="79"/>
      <c r="H14" s="53"/>
      <c r="I14" s="56"/>
      <c r="J14" s="56"/>
      <c r="K14" s="79"/>
      <c r="L14" s="56"/>
      <c r="M14" s="76" t="e">
        <f t="shared" si="0"/>
        <v>#DIV/0!</v>
      </c>
      <c r="N14" s="8"/>
      <c r="O14" s="8">
        <f t="shared" si="1"/>
        <v>0</v>
      </c>
      <c r="P14" s="9"/>
    </row>
    <row r="15" spans="1:16" s="10" customFormat="1" x14ac:dyDescent="0.25">
      <c r="A15" s="52">
        <v>5</v>
      </c>
      <c r="B15" s="154" t="s">
        <v>59</v>
      </c>
      <c r="C15" s="155"/>
      <c r="D15" s="11"/>
      <c r="E15" s="74"/>
      <c r="F15" s="77"/>
      <c r="G15" s="79"/>
      <c r="H15" s="53"/>
      <c r="I15" s="56"/>
      <c r="J15" s="56"/>
      <c r="K15" s="79"/>
      <c r="L15" s="56"/>
      <c r="M15" s="76" t="e">
        <f t="shared" si="0"/>
        <v>#DIV/0!</v>
      </c>
      <c r="N15" s="12"/>
      <c r="O15" s="8">
        <f t="shared" si="1"/>
        <v>0</v>
      </c>
      <c r="P15" s="9"/>
    </row>
    <row r="16" spans="1:16" s="10" customFormat="1" x14ac:dyDescent="0.25">
      <c r="A16" s="52">
        <v>6</v>
      </c>
      <c r="B16" s="154" t="s">
        <v>60</v>
      </c>
      <c r="C16" s="155"/>
      <c r="D16" s="13"/>
      <c r="E16" s="74"/>
      <c r="F16" s="77"/>
      <c r="G16" s="79"/>
      <c r="H16" s="53"/>
      <c r="I16" s="56"/>
      <c r="J16" s="56"/>
      <c r="K16" s="79"/>
      <c r="L16" s="56"/>
      <c r="M16" s="76" t="e">
        <f t="shared" si="0"/>
        <v>#DIV/0!</v>
      </c>
      <c r="N16" s="12"/>
      <c r="O16" s="8">
        <f t="shared" si="1"/>
        <v>0</v>
      </c>
      <c r="P16" s="9"/>
    </row>
    <row r="17" spans="1:18" s="10" customFormat="1" ht="14.25" customHeight="1" x14ac:dyDescent="0.25">
      <c r="A17" s="52">
        <v>7</v>
      </c>
      <c r="B17" s="154" t="s">
        <v>61</v>
      </c>
      <c r="C17" s="155"/>
      <c r="D17" s="14"/>
      <c r="E17" s="74"/>
      <c r="F17" s="77"/>
      <c r="G17" s="79"/>
      <c r="H17" s="53"/>
      <c r="I17" s="56"/>
      <c r="J17" s="56"/>
      <c r="K17" s="79"/>
      <c r="L17" s="56"/>
      <c r="M17" s="76" t="e">
        <f t="shared" si="0"/>
        <v>#DIV/0!</v>
      </c>
      <c r="N17" s="12"/>
      <c r="O17" s="8">
        <f t="shared" si="1"/>
        <v>0</v>
      </c>
      <c r="P17" s="9"/>
    </row>
    <row r="18" spans="1:18" ht="16.5" thickBot="1" x14ac:dyDescent="0.3">
      <c r="A18" s="156" t="s">
        <v>12</v>
      </c>
      <c r="B18" s="157"/>
      <c r="C18" s="158"/>
      <c r="D18" s="80">
        <f>SUM(D11:D17)</f>
        <v>0</v>
      </c>
      <c r="E18" s="81" t="e">
        <f>SUMPRODUCT(E11:E17,$D$11:$D$17)/$D$19</f>
        <v>#DIV/0!</v>
      </c>
      <c r="F18" s="81" t="e">
        <f>SUMPRODUCT(F11:F17,$D$11:$D$17)/$D$19</f>
        <v>#DIV/0!</v>
      </c>
      <c r="G18" s="81" t="e">
        <f t="shared" ref="G18:L18" si="2">SUMPRODUCT(G11:G17,$D$11:$D$17)/$D$18</f>
        <v>#DIV/0!</v>
      </c>
      <c r="H18" s="81" t="e">
        <f t="shared" si="2"/>
        <v>#DIV/0!</v>
      </c>
      <c r="I18" s="81" t="e">
        <f t="shared" si="2"/>
        <v>#DIV/0!</v>
      </c>
      <c r="J18" s="81" t="e">
        <f t="shared" si="2"/>
        <v>#DIV/0!</v>
      </c>
      <c r="K18" s="81" t="e">
        <f t="shared" si="2"/>
        <v>#DIV/0!</v>
      </c>
      <c r="L18" s="81" t="e">
        <f t="shared" si="2"/>
        <v>#DIV/0!</v>
      </c>
      <c r="M18" s="82" t="e">
        <f>SUM(M11:M17)</f>
        <v>#DIV/0!</v>
      </c>
      <c r="N18" s="83"/>
      <c r="O18" s="84">
        <f>SUM(O11:O17)</f>
        <v>0</v>
      </c>
    </row>
    <row r="19" spans="1:18" ht="4.5" customHeight="1" x14ac:dyDescent="0.25">
      <c r="A19" s="85"/>
      <c r="B19" s="10"/>
      <c r="C19" s="86"/>
      <c r="D19" s="87">
        <f>D18</f>
        <v>0</v>
      </c>
      <c r="E19" s="88"/>
      <c r="F19" s="89"/>
      <c r="G19" s="89"/>
      <c r="H19" s="89"/>
      <c r="I19" s="89"/>
      <c r="J19" s="89"/>
      <c r="K19" s="89"/>
      <c r="L19" s="89"/>
      <c r="N19" s="90"/>
      <c r="O19" s="91"/>
    </row>
    <row r="20" spans="1:18" x14ac:dyDescent="0.25">
      <c r="A20" s="159" t="s">
        <v>13</v>
      </c>
      <c r="B20" s="159"/>
      <c r="C20" s="159"/>
      <c r="D20" s="87"/>
      <c r="E20" s="148">
        <f>D42</f>
        <v>0</v>
      </c>
      <c r="F20" s="149"/>
      <c r="G20" s="10" t="s">
        <v>2</v>
      </c>
      <c r="H20" s="10"/>
      <c r="I20" s="10"/>
      <c r="J20" s="10"/>
      <c r="K20" s="10"/>
      <c r="L20" s="92"/>
      <c r="M20" s="93"/>
      <c r="N20" s="92"/>
      <c r="O20" s="92"/>
      <c r="P20" s="1" t="s">
        <v>14</v>
      </c>
    </row>
    <row r="21" spans="1:18" ht="4.5" customHeight="1" x14ac:dyDescent="0.25">
      <c r="A21" s="133"/>
      <c r="B21" s="133"/>
      <c r="C21" s="133"/>
      <c r="D21" s="87"/>
      <c r="E21" s="94"/>
      <c r="F21" s="94"/>
      <c r="G21" s="10"/>
      <c r="H21" s="10"/>
      <c r="I21" s="10"/>
      <c r="J21" s="10"/>
      <c r="K21" s="10"/>
      <c r="L21" s="92"/>
      <c r="M21" s="93"/>
      <c r="N21" s="92"/>
      <c r="O21" s="92"/>
    </row>
    <row r="22" spans="1:18" x14ac:dyDescent="0.25">
      <c r="A22" s="168" t="s">
        <v>15</v>
      </c>
      <c r="B22" s="168"/>
      <c r="C22" s="95">
        <f>SUM(D26:D34)</f>
        <v>0</v>
      </c>
      <c r="D22" s="22"/>
      <c r="E22" s="96"/>
      <c r="F22" s="10"/>
      <c r="G22" s="10"/>
      <c r="H22" s="10"/>
      <c r="I22" s="10"/>
      <c r="J22" s="10"/>
      <c r="K22" s="10"/>
      <c r="L22" s="92"/>
      <c r="M22" s="93"/>
      <c r="N22" s="92"/>
      <c r="O22" s="92"/>
    </row>
    <row r="23" spans="1:18" ht="6.75" customHeight="1" x14ac:dyDescent="0.25">
      <c r="A23" s="134"/>
      <c r="B23" s="86"/>
      <c r="C23" s="86"/>
      <c r="D23" s="87"/>
      <c r="E23" s="85"/>
      <c r="F23" s="10"/>
      <c r="G23" s="10"/>
      <c r="H23" s="10"/>
      <c r="I23" s="10"/>
      <c r="J23" s="10"/>
      <c r="K23" s="10"/>
      <c r="L23" s="10"/>
      <c r="N23" s="92"/>
      <c r="O23" s="92"/>
    </row>
    <row r="24" spans="1:18" ht="15.75" customHeight="1" x14ac:dyDescent="0.25">
      <c r="A24" s="160" t="s">
        <v>3</v>
      </c>
      <c r="B24" s="162" t="s">
        <v>4</v>
      </c>
      <c r="C24" s="163"/>
      <c r="D24" s="166" t="s">
        <v>5</v>
      </c>
      <c r="E24" s="156" t="s">
        <v>16</v>
      </c>
      <c r="F24" s="157"/>
      <c r="G24" s="157"/>
      <c r="H24" s="157"/>
      <c r="I24" s="157"/>
      <c r="J24" s="157"/>
      <c r="K24" s="157"/>
      <c r="L24" s="158"/>
      <c r="M24" s="136" t="s">
        <v>17</v>
      </c>
      <c r="N24" s="150" t="s">
        <v>18</v>
      </c>
      <c r="O24" s="169" t="s">
        <v>9</v>
      </c>
      <c r="P24" s="9"/>
    </row>
    <row r="25" spans="1:18" ht="18" customHeight="1" x14ac:dyDescent="0.25">
      <c r="A25" s="161"/>
      <c r="B25" s="164"/>
      <c r="C25" s="165"/>
      <c r="D25" s="167"/>
      <c r="E25" s="71" t="s">
        <v>10</v>
      </c>
      <c r="F25" s="72" t="s">
        <v>11</v>
      </c>
      <c r="G25" s="72" t="s">
        <v>49</v>
      </c>
      <c r="H25" s="71" t="s">
        <v>50</v>
      </c>
      <c r="I25" s="72" t="s">
        <v>51</v>
      </c>
      <c r="J25" s="72" t="s">
        <v>52</v>
      </c>
      <c r="K25" s="72" t="s">
        <v>53</v>
      </c>
      <c r="L25" s="72" t="s">
        <v>54</v>
      </c>
      <c r="M25" s="137"/>
      <c r="N25" s="151"/>
      <c r="O25" s="153"/>
    </row>
    <row r="26" spans="1:18" ht="18" customHeight="1" x14ac:dyDescent="0.25">
      <c r="A26" s="97">
        <v>1</v>
      </c>
      <c r="B26" s="154" t="s">
        <v>62</v>
      </c>
      <c r="C26" s="155"/>
      <c r="D26" s="57"/>
      <c r="E26" s="98"/>
      <c r="F26" s="98"/>
      <c r="G26" s="98"/>
      <c r="H26" s="98"/>
      <c r="I26" s="98"/>
      <c r="J26" s="98"/>
      <c r="K26" s="98"/>
      <c r="L26" s="98"/>
      <c r="M26" s="99" t="e">
        <f t="shared" ref="M26:M41" si="3">D26/$E$7%</f>
        <v>#DIV/0!</v>
      </c>
      <c r="N26" s="58"/>
      <c r="O26" s="8">
        <f>N26*D26</f>
        <v>0</v>
      </c>
      <c r="P26" s="15"/>
      <c r="R26" s="16"/>
    </row>
    <row r="27" spans="1:18" ht="18" customHeight="1" x14ac:dyDescent="0.25">
      <c r="A27" s="97">
        <v>1</v>
      </c>
      <c r="B27" s="154" t="s">
        <v>63</v>
      </c>
      <c r="C27" s="155"/>
      <c r="D27" s="78"/>
      <c r="E27" s="98"/>
      <c r="F27" s="98"/>
      <c r="G27" s="98"/>
      <c r="H27" s="98"/>
      <c r="I27" s="98"/>
      <c r="J27" s="98"/>
      <c r="K27" s="98"/>
      <c r="L27" s="98"/>
      <c r="M27" s="99" t="e">
        <f t="shared" si="3"/>
        <v>#DIV/0!</v>
      </c>
      <c r="N27" s="58"/>
      <c r="O27" s="8">
        <f t="shared" ref="O27:O35" si="4">N27*D27</f>
        <v>0</v>
      </c>
      <c r="P27" s="15"/>
      <c r="R27" s="16"/>
    </row>
    <row r="28" spans="1:18" ht="18" customHeight="1" x14ac:dyDescent="0.25">
      <c r="A28" s="97">
        <v>1</v>
      </c>
      <c r="B28" s="154" t="s">
        <v>64</v>
      </c>
      <c r="C28" s="155"/>
      <c r="D28" s="100"/>
      <c r="E28" s="98"/>
      <c r="F28" s="98"/>
      <c r="G28" s="98"/>
      <c r="H28" s="98"/>
      <c r="I28" s="98"/>
      <c r="J28" s="98"/>
      <c r="K28" s="98"/>
      <c r="L28" s="98"/>
      <c r="M28" s="99" t="e">
        <f t="shared" si="3"/>
        <v>#DIV/0!</v>
      </c>
      <c r="N28" s="58"/>
      <c r="O28" s="8">
        <f t="shared" si="4"/>
        <v>0</v>
      </c>
      <c r="P28" s="15"/>
      <c r="R28" s="16"/>
    </row>
    <row r="29" spans="1:18" x14ac:dyDescent="0.25">
      <c r="A29" s="97">
        <v>1</v>
      </c>
      <c r="B29" s="154" t="s">
        <v>65</v>
      </c>
      <c r="C29" s="155"/>
      <c r="D29" s="57"/>
      <c r="E29" s="98"/>
      <c r="F29" s="98"/>
      <c r="G29" s="98"/>
      <c r="H29" s="98"/>
      <c r="I29" s="98"/>
      <c r="J29" s="98"/>
      <c r="K29" s="98"/>
      <c r="L29" s="98"/>
      <c r="M29" s="99" t="e">
        <f t="shared" si="3"/>
        <v>#DIV/0!</v>
      </c>
      <c r="N29" s="58"/>
      <c r="O29" s="8">
        <f t="shared" si="4"/>
        <v>0</v>
      </c>
      <c r="P29" s="15"/>
      <c r="R29" s="16"/>
    </row>
    <row r="30" spans="1:18" ht="15" customHeight="1" x14ac:dyDescent="0.25">
      <c r="A30" s="97">
        <v>1</v>
      </c>
      <c r="B30" s="171" t="s">
        <v>60</v>
      </c>
      <c r="C30" s="171"/>
      <c r="D30" s="100"/>
      <c r="E30" s="98"/>
      <c r="F30" s="98"/>
      <c r="G30" s="98"/>
      <c r="H30" s="98"/>
      <c r="I30" s="98"/>
      <c r="J30" s="98"/>
      <c r="K30" s="98"/>
      <c r="L30" s="98"/>
      <c r="M30" s="99" t="e">
        <f t="shared" si="3"/>
        <v>#DIV/0!</v>
      </c>
      <c r="N30" s="58"/>
      <c r="O30" s="8">
        <f t="shared" si="4"/>
        <v>0</v>
      </c>
      <c r="P30" s="15"/>
      <c r="R30" s="16"/>
    </row>
    <row r="31" spans="1:18" ht="15.75" hidden="1" customHeight="1" x14ac:dyDescent="0.25">
      <c r="A31" s="97">
        <v>2</v>
      </c>
      <c r="B31" s="171" t="s">
        <v>66</v>
      </c>
      <c r="C31" s="171"/>
      <c r="D31" s="38"/>
      <c r="E31" s="98"/>
      <c r="F31" s="101"/>
      <c r="G31" s="98"/>
      <c r="H31" s="98"/>
      <c r="I31" s="98"/>
      <c r="J31" s="98"/>
      <c r="K31" s="98"/>
      <c r="L31" s="98"/>
      <c r="M31" s="99" t="e">
        <f t="shared" si="3"/>
        <v>#DIV/0!</v>
      </c>
      <c r="N31" s="58"/>
      <c r="O31" s="8">
        <f t="shared" si="4"/>
        <v>0</v>
      </c>
      <c r="P31" s="15"/>
      <c r="R31" s="16"/>
    </row>
    <row r="32" spans="1:18" ht="16.5" customHeight="1" x14ac:dyDescent="0.25">
      <c r="A32" s="97">
        <v>3</v>
      </c>
      <c r="B32" s="171" t="s">
        <v>58</v>
      </c>
      <c r="C32" s="171"/>
      <c r="D32" s="59"/>
      <c r="E32" s="98"/>
      <c r="F32" s="101"/>
      <c r="G32" s="98"/>
      <c r="H32" s="98"/>
      <c r="I32" s="98"/>
      <c r="J32" s="98"/>
      <c r="K32" s="98"/>
      <c r="L32" s="98"/>
      <c r="M32" s="99" t="e">
        <f t="shared" si="3"/>
        <v>#DIV/0!</v>
      </c>
      <c r="N32" s="58"/>
      <c r="O32" s="8">
        <f t="shared" si="4"/>
        <v>0</v>
      </c>
      <c r="P32" s="15"/>
      <c r="R32" s="16"/>
    </row>
    <row r="33" spans="1:18" ht="15.75" customHeight="1" x14ac:dyDescent="0.25">
      <c r="A33" s="97">
        <v>4</v>
      </c>
      <c r="B33" s="171" t="s">
        <v>67</v>
      </c>
      <c r="C33" s="171"/>
      <c r="D33" s="100"/>
      <c r="E33" s="98"/>
      <c r="F33" s="98"/>
      <c r="G33" s="98"/>
      <c r="H33" s="98"/>
      <c r="I33" s="98"/>
      <c r="J33" s="98"/>
      <c r="K33" s="98"/>
      <c r="L33" s="98"/>
      <c r="M33" s="99" t="e">
        <f t="shared" si="3"/>
        <v>#DIV/0!</v>
      </c>
      <c r="N33" s="58"/>
      <c r="O33" s="8">
        <f t="shared" si="4"/>
        <v>0</v>
      </c>
      <c r="P33" s="15"/>
      <c r="R33" s="16"/>
    </row>
    <row r="34" spans="1:18" ht="15.75" customHeight="1" x14ac:dyDescent="0.25">
      <c r="A34" s="97">
        <v>9</v>
      </c>
      <c r="B34" s="154" t="s">
        <v>19</v>
      </c>
      <c r="C34" s="155"/>
      <c r="D34" s="60"/>
      <c r="E34" s="98"/>
      <c r="F34" s="98"/>
      <c r="G34" s="98"/>
      <c r="H34" s="98"/>
      <c r="I34" s="98"/>
      <c r="J34" s="98"/>
      <c r="K34" s="98"/>
      <c r="L34" s="98"/>
      <c r="M34" s="99" t="e">
        <f t="shared" si="3"/>
        <v>#DIV/0!</v>
      </c>
      <c r="N34" s="58"/>
      <c r="O34" s="8">
        <f t="shared" si="4"/>
        <v>0</v>
      </c>
      <c r="P34" s="15"/>
      <c r="R34" s="16"/>
    </row>
    <row r="35" spans="1:18" ht="15.75" hidden="1" customHeight="1" x14ac:dyDescent="0.25">
      <c r="A35" s="97">
        <v>8</v>
      </c>
      <c r="B35" s="154" t="s">
        <v>19</v>
      </c>
      <c r="C35" s="155"/>
      <c r="D35" s="102"/>
      <c r="E35" s="74"/>
      <c r="F35" s="79"/>
      <c r="G35" s="98"/>
      <c r="H35" s="98"/>
      <c r="I35" s="98"/>
      <c r="J35" s="98"/>
      <c r="K35" s="98"/>
      <c r="L35" s="77"/>
      <c r="M35" s="103" t="e">
        <f t="shared" si="3"/>
        <v>#DIV/0!</v>
      </c>
      <c r="N35" s="61">
        <f>N11-3000</f>
        <v>-3000</v>
      </c>
      <c r="O35" s="12">
        <f t="shared" si="4"/>
        <v>0</v>
      </c>
      <c r="P35" s="15"/>
      <c r="R35" s="16"/>
    </row>
    <row r="36" spans="1:18" ht="3.75" customHeight="1" x14ac:dyDescent="0.25">
      <c r="A36" s="104"/>
      <c r="B36" s="62"/>
      <c r="C36" s="62"/>
      <c r="D36" s="105"/>
      <c r="E36" s="106"/>
      <c r="F36" s="107"/>
      <c r="G36" s="106"/>
      <c r="H36" s="106"/>
      <c r="I36" s="106"/>
      <c r="J36" s="106"/>
      <c r="K36" s="106"/>
      <c r="L36" s="106"/>
      <c r="M36" s="108"/>
      <c r="N36" s="63"/>
      <c r="O36" s="22"/>
      <c r="P36" s="15"/>
      <c r="R36" s="16"/>
    </row>
    <row r="37" spans="1:18" ht="16.5" customHeight="1" x14ac:dyDescent="0.25">
      <c r="A37" s="170" t="s">
        <v>20</v>
      </c>
      <c r="B37" s="170"/>
      <c r="C37" s="109">
        <f>SUM(D40:D41)</f>
        <v>0</v>
      </c>
      <c r="D37" s="22"/>
      <c r="E37" s="96"/>
      <c r="F37" s="10"/>
      <c r="G37" s="10"/>
      <c r="H37" s="10"/>
      <c r="I37" s="10"/>
      <c r="J37" s="10"/>
      <c r="K37" s="10"/>
      <c r="L37" s="92"/>
      <c r="M37" s="108"/>
      <c r="N37" s="63"/>
      <c r="O37" s="17"/>
    </row>
    <row r="38" spans="1:18" ht="15.75" hidden="1" customHeight="1" x14ac:dyDescent="0.25">
      <c r="A38" s="110">
        <v>1</v>
      </c>
      <c r="B38" s="162" t="s">
        <v>19</v>
      </c>
      <c r="C38" s="163"/>
      <c r="D38" s="111">
        <v>0</v>
      </c>
      <c r="E38" s="77"/>
      <c r="F38" s="79"/>
      <c r="G38" s="79"/>
      <c r="H38" s="77"/>
      <c r="I38" s="77"/>
      <c r="J38" s="77"/>
      <c r="K38" s="77"/>
      <c r="L38" s="112"/>
      <c r="M38" s="113" t="e">
        <f t="shared" si="3"/>
        <v>#DIV/0!</v>
      </c>
      <c r="N38" s="64">
        <f>N11-33000</f>
        <v>-33000</v>
      </c>
      <c r="O38" s="114">
        <f>N38*D38</f>
        <v>0</v>
      </c>
    </row>
    <row r="39" spans="1:18" ht="3.75" customHeight="1" x14ac:dyDescent="0.25">
      <c r="A39" s="115"/>
      <c r="B39" s="62"/>
      <c r="C39" s="62"/>
      <c r="D39" s="116"/>
      <c r="E39" s="106"/>
      <c r="F39" s="107"/>
      <c r="G39" s="107"/>
      <c r="H39" s="106"/>
      <c r="I39" s="106"/>
      <c r="J39" s="106"/>
      <c r="K39" s="106"/>
      <c r="L39" s="106"/>
      <c r="M39" s="108"/>
      <c r="N39" s="63"/>
      <c r="O39" s="22"/>
    </row>
    <row r="40" spans="1:18" x14ac:dyDescent="0.25">
      <c r="A40" s="117">
        <v>1</v>
      </c>
      <c r="B40" s="154" t="s">
        <v>21</v>
      </c>
      <c r="C40" s="155"/>
      <c r="D40" s="78"/>
      <c r="E40" s="98" t="e">
        <f>E18</f>
        <v>#DIV/0!</v>
      </c>
      <c r="F40" s="118"/>
      <c r="G40" s="118"/>
      <c r="H40" s="98"/>
      <c r="I40" s="98"/>
      <c r="J40" s="98"/>
      <c r="K40" s="98"/>
      <c r="L40" s="98"/>
      <c r="M40" s="99" t="e">
        <f t="shared" si="3"/>
        <v>#DIV/0!</v>
      </c>
      <c r="N40" s="58"/>
      <c r="O40" s="8">
        <f>N40*D40</f>
        <v>0</v>
      </c>
    </row>
    <row r="41" spans="1:18" x14ac:dyDescent="0.25">
      <c r="A41" s="117">
        <v>2</v>
      </c>
      <c r="B41" s="154" t="s">
        <v>22</v>
      </c>
      <c r="C41" s="155"/>
      <c r="D41" s="78"/>
      <c r="E41" s="98" t="e">
        <f>E18</f>
        <v>#DIV/0!</v>
      </c>
      <c r="F41" s="118"/>
      <c r="G41" s="118"/>
      <c r="H41" s="98"/>
      <c r="I41" s="98"/>
      <c r="J41" s="98"/>
      <c r="K41" s="98"/>
      <c r="L41" s="98"/>
      <c r="M41" s="99" t="e">
        <f t="shared" si="3"/>
        <v>#DIV/0!</v>
      </c>
      <c r="N41" s="58"/>
      <c r="O41" s="32"/>
      <c r="P41" s="16"/>
    </row>
    <row r="42" spans="1:18" x14ac:dyDescent="0.25">
      <c r="A42" s="156" t="s">
        <v>12</v>
      </c>
      <c r="B42" s="157"/>
      <c r="C42" s="158"/>
      <c r="D42" s="80">
        <f>C22+C37</f>
        <v>0</v>
      </c>
      <c r="E42" s="119" t="e">
        <f t="shared" ref="E42:L42" si="5">SUMPRODUCT(E26:E41,$D$26:$D$41)/$D$42</f>
        <v>#DIV/0!</v>
      </c>
      <c r="F42" s="119" t="e">
        <f t="shared" si="5"/>
        <v>#DIV/0!</v>
      </c>
      <c r="G42" s="119" t="e">
        <f t="shared" si="5"/>
        <v>#DIV/0!</v>
      </c>
      <c r="H42" s="119" t="e">
        <f t="shared" si="5"/>
        <v>#DIV/0!</v>
      </c>
      <c r="I42" s="119" t="e">
        <f t="shared" si="5"/>
        <v>#DIV/0!</v>
      </c>
      <c r="J42" s="119" t="e">
        <f t="shared" si="5"/>
        <v>#DIV/0!</v>
      </c>
      <c r="K42" s="119" t="e">
        <f t="shared" si="5"/>
        <v>#DIV/0!</v>
      </c>
      <c r="L42" s="119" t="e">
        <f t="shared" si="5"/>
        <v>#DIV/0!</v>
      </c>
      <c r="M42" s="82" t="e">
        <f>SUM(M26:M41)</f>
        <v>#DIV/0!</v>
      </c>
      <c r="N42" s="72"/>
      <c r="O42" s="80">
        <f>SUM(O26:O40)</f>
        <v>0</v>
      </c>
      <c r="P42" s="16"/>
    </row>
    <row r="43" spans="1:18" x14ac:dyDescent="0.25">
      <c r="A43" s="85"/>
      <c r="B43" s="10"/>
      <c r="C43" s="86"/>
      <c r="D43" s="87">
        <f>SUM(D28:D34)</f>
        <v>0</v>
      </c>
      <c r="E43" s="10"/>
      <c r="F43" s="10"/>
      <c r="G43" s="10"/>
      <c r="H43" s="10"/>
      <c r="I43" s="10"/>
      <c r="J43" s="10"/>
      <c r="K43" s="10"/>
      <c r="L43" s="10"/>
      <c r="N43" s="72" t="s">
        <v>23</v>
      </c>
      <c r="O43" s="32"/>
    </row>
    <row r="44" spans="1:18" x14ac:dyDescent="0.25">
      <c r="A44" s="19">
        <v>1</v>
      </c>
      <c r="B44" s="20" t="s">
        <v>24</v>
      </c>
      <c r="C44" s="21"/>
      <c r="D44" s="22"/>
      <c r="E44" s="23" t="e">
        <f>+E18-E42</f>
        <v>#DIV/0!</v>
      </c>
      <c r="F44" s="24" t="s">
        <v>25</v>
      </c>
      <c r="G44" s="24"/>
      <c r="H44" s="24"/>
      <c r="I44" s="10"/>
      <c r="J44" s="10"/>
      <c r="K44" s="24"/>
      <c r="L44" s="24"/>
      <c r="N44" s="72" t="s">
        <v>26</v>
      </c>
      <c r="O44" s="32">
        <f>O42-O18+O43</f>
        <v>0</v>
      </c>
    </row>
    <row r="45" spans="1:18" x14ac:dyDescent="0.25">
      <c r="A45" s="19">
        <v>2</v>
      </c>
      <c r="B45" s="20" t="s">
        <v>68</v>
      </c>
      <c r="C45" s="21"/>
      <c r="D45" s="25"/>
      <c r="E45" s="26">
        <f>D26+D28</f>
        <v>0</v>
      </c>
      <c r="F45" s="24" t="s">
        <v>2</v>
      </c>
      <c r="G45" s="24"/>
      <c r="H45" s="24"/>
      <c r="I45" s="24"/>
      <c r="J45" s="24"/>
      <c r="K45" s="24"/>
      <c r="L45" s="24"/>
      <c r="N45" s="72" t="s">
        <v>27</v>
      </c>
      <c r="O45" s="32">
        <f>D42*100</f>
        <v>0</v>
      </c>
    </row>
    <row r="46" spans="1:18" x14ac:dyDescent="0.25">
      <c r="A46" s="19">
        <v>3</v>
      </c>
      <c r="B46" s="10" t="s">
        <v>69</v>
      </c>
      <c r="C46" s="134"/>
      <c r="D46" s="27"/>
      <c r="E46" s="28">
        <v>1.7</v>
      </c>
      <c r="F46" s="10" t="s">
        <v>25</v>
      </c>
      <c r="G46" s="10"/>
      <c r="H46" s="10"/>
      <c r="I46" s="10"/>
      <c r="J46" s="10"/>
      <c r="K46" s="10"/>
      <c r="L46" s="10"/>
      <c r="N46" s="72" t="s">
        <v>28</v>
      </c>
      <c r="O46" s="80">
        <f>O44-O45</f>
        <v>0</v>
      </c>
    </row>
    <row r="47" spans="1:18" x14ac:dyDescent="0.25">
      <c r="A47" s="19" t="s">
        <v>29</v>
      </c>
      <c r="B47" s="170" t="s">
        <v>30</v>
      </c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N47" s="72" t="s">
        <v>31</v>
      </c>
      <c r="O47" s="120" t="e">
        <f>+O46/D42</f>
        <v>#DIV/0!</v>
      </c>
    </row>
    <row r="48" spans="1:18" ht="31.5" customHeight="1" x14ac:dyDescent="0.25">
      <c r="A48" s="172" t="s">
        <v>32</v>
      </c>
      <c r="B48" s="173"/>
      <c r="C48" s="29" t="s">
        <v>33</v>
      </c>
      <c r="D48" s="172" t="s">
        <v>34</v>
      </c>
      <c r="E48" s="173"/>
      <c r="F48" s="172" t="s">
        <v>35</v>
      </c>
      <c r="G48" s="173"/>
      <c r="H48" s="172" t="s">
        <v>36</v>
      </c>
      <c r="I48" s="173"/>
      <c r="J48" s="30" t="s">
        <v>37</v>
      </c>
      <c r="K48" s="172" t="s">
        <v>38</v>
      </c>
      <c r="L48" s="173"/>
      <c r="M48" s="121" t="s">
        <v>39</v>
      </c>
      <c r="N48" s="72" t="s">
        <v>40</v>
      </c>
      <c r="O48" s="32"/>
      <c r="P48" s="31"/>
    </row>
    <row r="49" spans="1:18" x14ac:dyDescent="0.25">
      <c r="A49" s="148">
        <f>E7</f>
        <v>0</v>
      </c>
      <c r="B49" s="149"/>
      <c r="C49" s="32">
        <f>D42</f>
        <v>0</v>
      </c>
      <c r="D49" s="148">
        <f>A49-C49</f>
        <v>0</v>
      </c>
      <c r="E49" s="149"/>
      <c r="F49" s="174" t="e">
        <f>E44*A49/100</f>
        <v>#DIV/0!</v>
      </c>
      <c r="G49" s="175"/>
      <c r="H49" s="176">
        <f>E45*E46/100</f>
        <v>0</v>
      </c>
      <c r="I49" s="177"/>
      <c r="J49" s="33"/>
      <c r="K49" s="148" t="e">
        <f>D49-F49-H49-J49</f>
        <v>#DIV/0!</v>
      </c>
      <c r="L49" s="149"/>
      <c r="M49" s="122" t="e">
        <f>K49/A49%</f>
        <v>#DIV/0!</v>
      </c>
      <c r="N49" s="72" t="s">
        <v>41</v>
      </c>
      <c r="O49" s="32">
        <f>O46-O48</f>
        <v>0</v>
      </c>
    </row>
    <row r="50" spans="1:18" ht="24.75" customHeight="1" x14ac:dyDescent="0.25">
      <c r="A50" s="123"/>
      <c r="B50" s="124"/>
      <c r="C50" s="125"/>
      <c r="D50" s="126"/>
      <c r="E50" s="85"/>
      <c r="F50" s="10"/>
      <c r="G50" s="10"/>
      <c r="H50" s="10"/>
      <c r="I50" s="10"/>
      <c r="J50" s="10"/>
      <c r="K50" s="10"/>
      <c r="L50" s="10"/>
      <c r="N50" s="10"/>
      <c r="O50" s="10"/>
    </row>
    <row r="51" spans="1:18" x14ac:dyDescent="0.25">
      <c r="A51" s="123"/>
      <c r="B51" s="125"/>
      <c r="C51" s="124"/>
      <c r="D51" s="127"/>
      <c r="E51" s="128"/>
      <c r="F51" s="10"/>
      <c r="G51" s="10"/>
      <c r="H51" s="10"/>
      <c r="I51" s="10"/>
      <c r="J51" s="10"/>
      <c r="K51" s="10"/>
      <c r="L51" s="10"/>
      <c r="M51" s="10" t="s">
        <v>48</v>
      </c>
      <c r="N51" s="10"/>
      <c r="O51" s="10"/>
    </row>
    <row r="52" spans="1:18" ht="6.75" customHeight="1" x14ac:dyDescent="0.25">
      <c r="A52" s="85"/>
      <c r="B52" s="85"/>
      <c r="C52" s="134"/>
      <c r="D52" s="27"/>
      <c r="E52" s="134"/>
      <c r="F52" s="10"/>
      <c r="G52" s="10"/>
      <c r="H52" s="10"/>
      <c r="I52" s="10"/>
      <c r="J52" s="10"/>
      <c r="K52" s="134"/>
      <c r="L52" s="35"/>
      <c r="N52" s="134"/>
      <c r="O52" s="10"/>
    </row>
    <row r="53" spans="1:18" s="5" customFormat="1" ht="20.25" customHeight="1" x14ac:dyDescent="0.3">
      <c r="A53" s="85"/>
      <c r="B53" s="129" t="s">
        <v>42</v>
      </c>
      <c r="C53" s="130"/>
      <c r="D53" s="131"/>
      <c r="E53" s="130" t="s">
        <v>43</v>
      </c>
      <c r="F53" s="129"/>
      <c r="G53" s="129"/>
      <c r="H53" s="129"/>
      <c r="I53" s="129"/>
      <c r="J53" s="129" t="s">
        <v>44</v>
      </c>
      <c r="K53" s="129"/>
      <c r="L53" s="129"/>
      <c r="M53" s="34"/>
      <c r="N53" s="129" t="s">
        <v>45</v>
      </c>
      <c r="O53" s="129"/>
      <c r="P53" s="1"/>
      <c r="Q53" s="1"/>
      <c r="R53" s="1"/>
    </row>
    <row r="54" spans="1:18" s="5" customFormat="1" x14ac:dyDescent="0.25">
      <c r="A54" s="51"/>
      <c r="B54" s="50"/>
      <c r="C54" s="135"/>
      <c r="D54" s="65"/>
      <c r="E54" s="132"/>
      <c r="F54" s="1"/>
      <c r="G54" s="1"/>
      <c r="H54" s="50"/>
      <c r="I54" s="50"/>
      <c r="J54" s="1"/>
      <c r="K54" s="1"/>
      <c r="L54" s="1"/>
      <c r="N54" s="1"/>
      <c r="O54" s="1"/>
      <c r="P54" s="1"/>
      <c r="Q54" s="1"/>
      <c r="R54" s="1"/>
    </row>
    <row r="55" spans="1:18" s="5" customFormat="1" x14ac:dyDescent="0.25">
      <c r="A55" s="178"/>
      <c r="B55" s="178"/>
      <c r="C55" s="178"/>
      <c r="D55" s="178"/>
      <c r="E55" s="66"/>
      <c r="F55" s="67"/>
      <c r="G55" s="50"/>
      <c r="H55" s="1"/>
      <c r="I55" s="1"/>
      <c r="J55" s="1"/>
      <c r="K55" s="68"/>
      <c r="L55" s="35"/>
      <c r="N55" s="1"/>
      <c r="O55" s="1"/>
      <c r="P55" s="1"/>
      <c r="Q55" s="1"/>
      <c r="R55" s="1"/>
    </row>
    <row r="59" spans="1:18" s="5" customFormat="1" x14ac:dyDescent="0.25">
      <c r="A59" s="132"/>
      <c r="B59" s="1"/>
      <c r="C59" s="18" t="s">
        <v>0</v>
      </c>
      <c r="D59" s="36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  <c r="R59" s="1"/>
    </row>
    <row r="73" spans="1:13" x14ac:dyDescent="0.25">
      <c r="A73" s="1"/>
      <c r="C73" s="1"/>
      <c r="D73" s="1"/>
      <c r="E73" s="15"/>
      <c r="F73" s="15"/>
      <c r="G73" s="15"/>
      <c r="H73" s="15"/>
      <c r="I73" s="15"/>
      <c r="J73" s="15"/>
      <c r="K73" s="15"/>
      <c r="M73" s="1"/>
    </row>
    <row r="105" spans="1:18" s="36" customFormat="1" x14ac:dyDescent="0.25">
      <c r="A105" s="132"/>
      <c r="B105" s="37"/>
      <c r="C105" s="18"/>
      <c r="E105" s="1"/>
      <c r="F105" s="1"/>
      <c r="G105" s="1"/>
      <c r="H105" s="1"/>
      <c r="I105" s="1"/>
      <c r="J105" s="1"/>
      <c r="K105" s="1"/>
      <c r="L105" s="1"/>
      <c r="M105" s="5"/>
      <c r="N105" s="1"/>
      <c r="O105" s="1"/>
      <c r="P105" s="1"/>
      <c r="Q105" s="1"/>
      <c r="R105" s="1"/>
    </row>
    <row r="107" spans="1:18" s="36" customFormat="1" x14ac:dyDescent="0.25">
      <c r="A107" s="132"/>
      <c r="B107" s="1"/>
      <c r="C107" s="37"/>
      <c r="E107" s="1"/>
      <c r="F107" s="1"/>
      <c r="G107" s="1"/>
      <c r="H107" s="1"/>
      <c r="I107" s="1"/>
      <c r="J107" s="1"/>
      <c r="K107" s="1"/>
      <c r="L107" s="1"/>
      <c r="M107" s="5"/>
      <c r="N107" s="1"/>
      <c r="O107" s="1"/>
      <c r="P107" s="1"/>
      <c r="Q107" s="1"/>
      <c r="R107" s="1"/>
    </row>
    <row r="116" spans="1:13" x14ac:dyDescent="0.25">
      <c r="A116" s="1"/>
      <c r="C116" s="1"/>
      <c r="D116" s="1"/>
      <c r="M116" s="1"/>
    </row>
    <row r="120" spans="1:13" x14ac:dyDescent="0.25">
      <c r="A120" s="1"/>
      <c r="C120" s="1"/>
      <c r="D120" s="1"/>
      <c r="G120" s="69"/>
      <c r="M120" s="1"/>
    </row>
    <row r="121" spans="1:13" x14ac:dyDescent="0.25">
      <c r="A121" s="1"/>
      <c r="C121" s="1"/>
      <c r="D121" s="1"/>
      <c r="E121" s="31"/>
      <c r="M121" s="1"/>
    </row>
  </sheetData>
  <mergeCells count="58">
    <mergeCell ref="N1:O1"/>
    <mergeCell ref="A55:D55"/>
    <mergeCell ref="A48:B48"/>
    <mergeCell ref="D48:E48"/>
    <mergeCell ref="F48:G48"/>
    <mergeCell ref="H48:I48"/>
    <mergeCell ref="K48:L48"/>
    <mergeCell ref="A49:B49"/>
    <mergeCell ref="D49:E49"/>
    <mergeCell ref="F49:G49"/>
    <mergeCell ref="H49:I49"/>
    <mergeCell ref="K49:L49"/>
    <mergeCell ref="B47:L47"/>
    <mergeCell ref="B30:C30"/>
    <mergeCell ref="B31:C31"/>
    <mergeCell ref="B32:C32"/>
    <mergeCell ref="B33:C33"/>
    <mergeCell ref="B34:C34"/>
    <mergeCell ref="B35:C35"/>
    <mergeCell ref="A37:B37"/>
    <mergeCell ref="B38:C38"/>
    <mergeCell ref="B40:C40"/>
    <mergeCell ref="B41:C41"/>
    <mergeCell ref="A42:C42"/>
    <mergeCell ref="N24:N25"/>
    <mergeCell ref="O24:O25"/>
    <mergeCell ref="B26:C26"/>
    <mergeCell ref="B27:C27"/>
    <mergeCell ref="B28:C28"/>
    <mergeCell ref="E24:L24"/>
    <mergeCell ref="M24:M25"/>
    <mergeCell ref="B29:C29"/>
    <mergeCell ref="A22:B22"/>
    <mergeCell ref="A24:A25"/>
    <mergeCell ref="B24:C25"/>
    <mergeCell ref="D24:D25"/>
    <mergeCell ref="E20:F20"/>
    <mergeCell ref="N9:N10"/>
    <mergeCell ref="O9:O10"/>
    <mergeCell ref="B11:C11"/>
    <mergeCell ref="B12:C12"/>
    <mergeCell ref="B13:C13"/>
    <mergeCell ref="B14:C14"/>
    <mergeCell ref="B15:C15"/>
    <mergeCell ref="B16:C16"/>
    <mergeCell ref="B17:C17"/>
    <mergeCell ref="A18:C18"/>
    <mergeCell ref="A20:C20"/>
    <mergeCell ref="A9:A10"/>
    <mergeCell ref="B9:C10"/>
    <mergeCell ref="D9:D10"/>
    <mergeCell ref="E9:L9"/>
    <mergeCell ref="M9:M10"/>
    <mergeCell ref="A3:B3"/>
    <mergeCell ref="A4:B4"/>
    <mergeCell ref="A5:O5"/>
    <mergeCell ref="A7:C7"/>
    <mergeCell ref="E7:F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THUY AI</cp:lastModifiedBy>
  <dcterms:created xsi:type="dcterms:W3CDTF">2016-01-28T08:39:31Z</dcterms:created>
  <dcterms:modified xsi:type="dcterms:W3CDTF">2016-10-06T08:10:19Z</dcterms:modified>
</cp:coreProperties>
</file>