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840" activeTab="2"/>
  </bookViews>
  <sheets>
    <sheet name="Summary" sheetId="6" r:id="rId1"/>
    <sheet name="WBS" sheetId="1" r:id="rId2"/>
    <sheet name="Effort" sheetId="2" r:id="rId3"/>
    <sheet name="Schedule" sheetId="3" r:id="rId4"/>
    <sheet name="Cost" sheetId="4" r:id="rId5"/>
    <sheet name="HR" sheetId="5" r:id="rId6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2" l="1"/>
  <c r="K5" i="2"/>
  <c r="G6" i="2"/>
  <c r="H6" i="2"/>
  <c r="I6" i="2"/>
  <c r="J6" i="2"/>
  <c r="K6" i="2"/>
  <c r="L6" i="2"/>
  <c r="M6" i="2"/>
  <c r="F6" i="2"/>
  <c r="I5" i="2"/>
  <c r="F5" i="2"/>
  <c r="G5" i="2"/>
  <c r="C14" i="6" l="1"/>
  <c r="C24" i="4"/>
  <c r="D24" i="4" s="1"/>
  <c r="C23" i="4"/>
  <c r="D23" i="4" s="1"/>
  <c r="C22" i="4"/>
  <c r="D22" i="4" s="1"/>
  <c r="C21" i="4"/>
  <c r="D21" i="4" s="1"/>
  <c r="C20" i="4"/>
  <c r="D20" i="4" s="1"/>
  <c r="E25" i="4"/>
  <c r="C19" i="4"/>
  <c r="C18" i="4"/>
  <c r="C16" i="4"/>
  <c r="C15" i="4"/>
  <c r="D15" i="4" s="1"/>
  <c r="C14" i="4"/>
  <c r="C13" i="4"/>
  <c r="C12" i="4"/>
  <c r="C11" i="4"/>
  <c r="C10" i="4"/>
  <c r="D10" i="4" s="1"/>
  <c r="G10" i="4" s="1"/>
  <c r="C9" i="4"/>
  <c r="D9" i="4" s="1"/>
  <c r="D25" i="4"/>
  <c r="G25" i="4" s="1"/>
  <c r="D18" i="4"/>
  <c r="D16" i="4"/>
  <c r="D14" i="4"/>
  <c r="D13" i="4"/>
  <c r="D12" i="4"/>
  <c r="D11" i="4"/>
  <c r="E10" i="4"/>
  <c r="N44" i="2"/>
  <c r="N47" i="2"/>
  <c r="F44" i="2"/>
  <c r="G44" i="2"/>
  <c r="H44" i="2"/>
  <c r="I44" i="2"/>
  <c r="J44" i="2"/>
  <c r="K44" i="2"/>
  <c r="L44" i="2"/>
  <c r="M44" i="2"/>
  <c r="E44" i="2"/>
  <c r="N46" i="2"/>
  <c r="N45" i="2"/>
  <c r="N48" i="2"/>
  <c r="F22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8" i="3"/>
  <c r="F27" i="3"/>
  <c r="F26" i="3"/>
  <c r="F24" i="3"/>
  <c r="F23" i="3"/>
  <c r="F21" i="3"/>
  <c r="F19" i="3"/>
  <c r="F18" i="3"/>
  <c r="F17" i="3"/>
  <c r="A16" i="3"/>
  <c r="A20" i="3" s="1"/>
  <c r="A25" i="3" s="1"/>
  <c r="A29" i="3" s="1"/>
  <c r="A33" i="3" s="1"/>
  <c r="A34" i="3" s="1"/>
  <c r="A35" i="3" s="1"/>
  <c r="A36" i="3" s="1"/>
  <c r="A37" i="3" s="1"/>
  <c r="A38" i="3" s="1"/>
  <c r="A39" i="3" s="1"/>
  <c r="A40" i="3" s="1"/>
  <c r="F15" i="3"/>
  <c r="F14" i="3"/>
  <c r="F13" i="3"/>
  <c r="I10" i="3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D10" i="3" s="1"/>
  <c r="N34" i="2"/>
  <c r="N35" i="2"/>
  <c r="N36" i="2"/>
  <c r="N37" i="2"/>
  <c r="N38" i="2"/>
  <c r="N39" i="2"/>
  <c r="N40" i="2"/>
  <c r="N41" i="2"/>
  <c r="N42" i="2"/>
  <c r="N43" i="2"/>
  <c r="N33" i="2"/>
  <c r="N22" i="2"/>
  <c r="N23" i="2"/>
  <c r="N24" i="2"/>
  <c r="N25" i="2"/>
  <c r="N26" i="2"/>
  <c r="N27" i="2"/>
  <c r="N28" i="2"/>
  <c r="N29" i="2"/>
  <c r="N30" i="2"/>
  <c r="N31" i="2"/>
  <c r="N21" i="2"/>
  <c r="N10" i="2"/>
  <c r="N11" i="2"/>
  <c r="N12" i="2"/>
  <c r="N13" i="2"/>
  <c r="N14" i="2"/>
  <c r="N15" i="2"/>
  <c r="N16" i="2"/>
  <c r="N17" i="2"/>
  <c r="N18" i="2"/>
  <c r="N19" i="2"/>
  <c r="N7" i="2"/>
  <c r="F32" i="2"/>
  <c r="G32" i="2"/>
  <c r="H32" i="2"/>
  <c r="I32" i="2"/>
  <c r="J32" i="2"/>
  <c r="K32" i="2"/>
  <c r="L32" i="2"/>
  <c r="M32" i="2"/>
  <c r="E32" i="2"/>
  <c r="F20" i="2"/>
  <c r="G20" i="2"/>
  <c r="H20" i="2"/>
  <c r="I20" i="2"/>
  <c r="J20" i="2"/>
  <c r="K20" i="2"/>
  <c r="L20" i="2"/>
  <c r="M20" i="2"/>
  <c r="E20" i="2"/>
  <c r="N9" i="2"/>
  <c r="N8" i="2"/>
  <c r="L5" i="2"/>
  <c r="J5" i="2"/>
  <c r="E6" i="2"/>
  <c r="C17" i="4" l="1"/>
  <c r="G14" i="4"/>
  <c r="G21" i="4"/>
  <c r="G12" i="4"/>
  <c r="G16" i="4"/>
  <c r="E16" i="4"/>
  <c r="G22" i="4"/>
  <c r="G11" i="4"/>
  <c r="E15" i="4"/>
  <c r="G15" i="4"/>
  <c r="G23" i="4"/>
  <c r="G13" i="4"/>
  <c r="G18" i="4"/>
  <c r="G24" i="4"/>
  <c r="G20" i="4"/>
  <c r="G9" i="4"/>
  <c r="D8" i="4"/>
  <c r="D19" i="4"/>
  <c r="C8" i="4"/>
  <c r="C27" i="4" s="1"/>
  <c r="C8" i="6" s="1"/>
  <c r="F29" i="3"/>
  <c r="F25" i="3"/>
  <c r="F20" i="3"/>
  <c r="F16" i="3"/>
  <c r="F12" i="3"/>
  <c r="N32" i="2"/>
  <c r="N20" i="2"/>
  <c r="N6" i="2"/>
  <c r="N5" i="2" s="1"/>
  <c r="N55" i="2" s="1"/>
  <c r="O44" i="2" s="1"/>
  <c r="H5" i="2"/>
  <c r="E5" i="2"/>
  <c r="G19" i="4" l="1"/>
  <c r="G17" i="4" s="1"/>
  <c r="G8" i="4"/>
  <c r="D17" i="4"/>
  <c r="D27" i="4" s="1"/>
  <c r="F43" i="3"/>
  <c r="E19" i="4" l="1"/>
  <c r="E23" i="4"/>
  <c r="E20" i="4"/>
  <c r="E22" i="4"/>
  <c r="E21" i="4"/>
  <c r="E24" i="4"/>
  <c r="E14" i="4"/>
  <c r="E18" i="4"/>
  <c r="E12" i="4"/>
  <c r="E13" i="4"/>
  <c r="E9" i="4"/>
  <c r="E11" i="4"/>
  <c r="G26" i="4"/>
  <c r="G28" i="4" s="1"/>
  <c r="O48" i="2"/>
  <c r="O20" i="2"/>
  <c r="O32" i="2"/>
  <c r="N57" i="2"/>
  <c r="O6" i="2"/>
  <c r="O56" i="2"/>
  <c r="E17" i="4" l="1"/>
  <c r="E8" i="4"/>
  <c r="E27" i="4" s="1"/>
  <c r="O5" i="2"/>
  <c r="O55" i="2" s="1"/>
  <c r="O57" i="2" s="1"/>
</calcChain>
</file>

<file path=xl/comments1.xml><?xml version="1.0" encoding="utf-8"?>
<comments xmlns="http://schemas.openxmlformats.org/spreadsheetml/2006/main">
  <authors>
    <author>azkar</author>
  </authors>
  <commentList>
    <comment ref="C12" authorId="0">
      <text>
        <r>
          <rPr>
            <b/>
            <sz val="8"/>
            <color indexed="81"/>
            <rFont val="Tahoma"/>
            <family val="2"/>
          </rPr>
          <t>FS</t>
        </r>
        <r>
          <rPr>
            <sz val="8"/>
            <color indexed="81"/>
            <rFont val="Tahoma"/>
            <family val="2"/>
          </rPr>
          <t>: Tasks guidance
- Study Functional Requirements
- Requirement Clarification (Q &amp; A)
or
- Analyze Basic Requirements
- Create Function Specification (FS)
- Review &amp; Update FS</t>
        </r>
      </text>
    </comment>
    <comment ref="C16" authorId="0">
      <text>
        <r>
          <rPr>
            <b/>
            <sz val="8"/>
            <color indexed="81"/>
            <rFont val="Tahoma"/>
            <family val="2"/>
          </rPr>
          <t>DS</t>
        </r>
        <r>
          <rPr>
            <sz val="8"/>
            <color indexed="81"/>
            <rFont val="Tahoma"/>
            <family val="2"/>
          </rPr>
          <t>: Task Guidance
- Create Detail Specification
- Review &amp; Update DS</t>
        </r>
      </text>
    </comment>
    <comment ref="C20" authorId="0">
      <text>
        <r>
          <rPr>
            <b/>
            <sz val="8"/>
            <color indexed="81"/>
            <rFont val="Tahoma"/>
            <family val="2"/>
          </rPr>
          <t>C/UD:</t>
        </r>
        <r>
          <rPr>
            <sz val="8"/>
            <color indexed="81"/>
            <rFont val="Tahoma"/>
            <family val="2"/>
          </rPr>
          <t xml:space="preserve"> Task Guidance (Detail function information needs to be described in WBS sheet)
- Coding, Code Review
- Module Test (or C0, C1 Test)</t>
        </r>
      </text>
    </comment>
    <comment ref="C25" authorId="0">
      <text>
        <r>
          <rPr>
            <b/>
            <sz val="8"/>
            <color indexed="81"/>
            <rFont val="Tahoma"/>
            <family val="2"/>
          </rPr>
          <t>CD</t>
        </r>
        <r>
          <rPr>
            <sz val="8"/>
            <color indexed="81"/>
            <rFont val="Tahoma"/>
            <family val="2"/>
          </rPr>
          <t xml:space="preserve">: Task Guidance
- Create PCL (Program Test Checklist)
- Review &amp; Update PCL
- Execute PCL
</t>
        </r>
      </text>
    </comment>
    <comment ref="C29" authorId="0">
      <text>
        <r>
          <rPr>
            <b/>
            <sz val="8"/>
            <color indexed="81"/>
            <rFont val="Tahoma"/>
            <family val="2"/>
          </rPr>
          <t>SD</t>
        </r>
        <r>
          <rPr>
            <sz val="8"/>
            <color indexed="81"/>
            <rFont val="Tahoma"/>
            <family val="2"/>
          </rPr>
          <t>: Task Guidance
- Create PCL (Total Test Checklist)
- Review &amp; Update PCL
- Execute PCL</t>
        </r>
      </text>
    </comment>
  </commentList>
</comments>
</file>

<file path=xl/sharedStrings.xml><?xml version="1.0" encoding="utf-8"?>
<sst xmlns="http://schemas.openxmlformats.org/spreadsheetml/2006/main" count="819" uniqueCount="275">
  <si>
    <t>API-01</t>
  </si>
  <si>
    <t>API-02</t>
  </si>
  <si>
    <t>API-03</t>
  </si>
  <si>
    <t>API-04</t>
  </si>
  <si>
    <t>API-05</t>
  </si>
  <si>
    <t>API-06</t>
  </si>
  <si>
    <t>API-07</t>
  </si>
  <si>
    <t>API-08</t>
  </si>
  <si>
    <t>API-09</t>
  </si>
  <si>
    <t>API-10</t>
  </si>
  <si>
    <t>API-11</t>
  </si>
  <si>
    <t>API-12</t>
  </si>
  <si>
    <t>API-13</t>
  </si>
  <si>
    <t>UI-01</t>
  </si>
  <si>
    <t>UI-02</t>
  </si>
  <si>
    <t>UI-03</t>
  </si>
  <si>
    <t>UI-04</t>
  </si>
  <si>
    <t>UI-05</t>
  </si>
  <si>
    <t>UI-06</t>
  </si>
  <si>
    <t>UI-07</t>
  </si>
  <si>
    <t>UI-08</t>
  </si>
  <si>
    <t>UI-09</t>
  </si>
  <si>
    <t>UI-10</t>
  </si>
  <si>
    <t>UI-11</t>
  </si>
  <si>
    <t>FI-01</t>
  </si>
  <si>
    <t>FI-02</t>
  </si>
  <si>
    <t>FI-03</t>
  </si>
  <si>
    <t>FI-04</t>
  </si>
  <si>
    <t>FI-05</t>
  </si>
  <si>
    <t>FI-06</t>
  </si>
  <si>
    <t>FI-07</t>
  </si>
  <si>
    <t>FI-08</t>
  </si>
  <si>
    <t>FI-09</t>
  </si>
  <si>
    <t>FI-10</t>
  </si>
  <si>
    <t>FI-11</t>
  </si>
  <si>
    <t>Triển khai</t>
  </si>
  <si>
    <t>1. Trao đổi thông tin</t>
  </si>
  <si>
    <t>4. Liên kết API và UI</t>
  </si>
  <si>
    <t>5. Triển khai và chạy thử</t>
  </si>
  <si>
    <t>6. Triển khai rộng rãi và bàn giao</t>
  </si>
  <si>
    <t xml:space="preserve">    1.1 Trao đổi</t>
  </si>
  <si>
    <t xml:space="preserve">        1.1.1 Tổ chức họp lấy thông tin cần thức từ chủ đầu tư</t>
  </si>
  <si>
    <t xml:space="preserve">        1.1.2 Tổ chức họp chốt lại các chức năng chính của phần mềm</t>
  </si>
  <si>
    <t xml:space="preserve">    1.2 Đánh giá lại dự án</t>
  </si>
  <si>
    <t xml:space="preserve">        1.2.1 Đánh giá dự án, đưa ra yêu cầu các phần cứng, phần mềm cần thiết cho dự án dựa trên thông tin trao đổi</t>
  </si>
  <si>
    <t xml:space="preserve">        1.2.2 Tổ chức họp và thông báo về các yêu cầu phần cứng, phần mềm, nguồn lực cho dự án</t>
  </si>
  <si>
    <t xml:space="preserve">    1.3 Phân công công việc</t>
  </si>
  <si>
    <t xml:space="preserve">        1.3.1 Tổ chức họp mô tả lại yêu cầu cho bộ phận lập trình</t>
  </si>
  <si>
    <t xml:space="preserve">        1.3.2 Phân công công việc cho các yêu cầu được hoạch định ra</t>
  </si>
  <si>
    <t xml:space="preserve">    2.1 Tài khoản</t>
  </si>
  <si>
    <t xml:space="preserve">        2.1.1 Tạo bảng lưu trữ  tài khoản bao gồm username, password và các thông tin của người dùng</t>
  </si>
  <si>
    <t xml:space="preserve">        2.1.2 Tạo bảng lưu trữ phân quyền bao gồm 2 quyền chính cho thủ thư và người dùng</t>
  </si>
  <si>
    <t xml:space="preserve">        2.1.3 Tạo bảng lưu trữ phân quyền bao gồm 2 quyền chính cho thủ thư và người dùng</t>
  </si>
  <si>
    <t xml:space="preserve">        2.1.4 Xây dựng module phân biệt quyền để sử dụng cho các API khi cần</t>
  </si>
  <si>
    <t xml:space="preserve">        2.1.5 Xây dựng API CRUD cơ bản cho tài khoản</t>
  </si>
  <si>
    <t xml:space="preserve">        2.1.6 Xây dựng API lấy thông tin tất cả tài khoản (quyền thủ thư)</t>
  </si>
  <si>
    <t xml:space="preserve">        2.1.7 Xây dựng API lấy thông tin và chỉnh sửa thông tin cơ bản cho quyền người dùng)</t>
  </si>
  <si>
    <t xml:space="preserve">    2.2 Sách</t>
  </si>
  <si>
    <t xml:space="preserve">        2.2.1 Tạo bảng lưu trữ danh mục sách</t>
  </si>
  <si>
    <t xml:space="preserve">        2.2.2 Xây dựng API CRUD cho danh mục (quyền thủ thư)</t>
  </si>
  <si>
    <t xml:space="preserve">        2.2.3 Tạo bảng lưu trữ sách có liên kết với danh mục sách và các thông tin số lượng</t>
  </si>
  <si>
    <t xml:space="preserve">        2.2.4 Xây dựng API CRUD cho bảng lưu trữ sách (quyền thủ thư)</t>
  </si>
  <si>
    <t xml:space="preserve">        2.2.5 Tạo bảng quan hệ sách và người dùng đang mượn và chứa thêm thông tin ngày mượn, ngày trả</t>
  </si>
  <si>
    <t xml:space="preserve">        2.2.6 Xây dựng API CRUD cho bảng quan hệ sách và người dùng đang mượn</t>
  </si>
  <si>
    <t xml:space="preserve">        2.2.7 Xây dựng API filter sách theo danh mục</t>
  </si>
  <si>
    <t xml:space="preserve">        2.2.8 Xây dựng API filter sách có sẵn tại thư viện</t>
  </si>
  <si>
    <t xml:space="preserve">        2.2.9 Xây dựng API filter sách đã cho mượn</t>
  </si>
  <si>
    <t xml:space="preserve">        2.2.10 Xây dựng API filter lịch sử mượn sách theo từng tài khoản</t>
  </si>
  <si>
    <t xml:space="preserve">        2.2.11 Xây dựng API filter sách theo tên</t>
  </si>
  <si>
    <t xml:space="preserve">        2.2.12 Tạo bảng lưu trữ cho yêu cầu mượn sách</t>
  </si>
  <si>
    <t xml:space="preserve">        2.2.13 Xây dựng API CRUD cho bảng yêu cầu mượn sách (quyền người dùng)</t>
  </si>
  <si>
    <t xml:space="preserve">    3.1 Giao diện chung</t>
  </si>
  <si>
    <t xml:space="preserve">    3.2 Giao diện dành cho thủ thư</t>
  </si>
  <si>
    <t xml:space="preserve">    3.3 Giao diện người dùng</t>
  </si>
  <si>
    <t xml:space="preserve">    5.1 Triển khai</t>
  </si>
  <si>
    <t xml:space="preserve">    5.2 Sửa lỗi</t>
  </si>
  <si>
    <t xml:space="preserve">    6.1 Triển khai</t>
  </si>
  <si>
    <t xml:space="preserve">    6.2 Bàn giao</t>
  </si>
  <si>
    <t xml:space="preserve">        3.1.1 Xây dựng giao diện đăng nhập</t>
  </si>
  <si>
    <t xml:space="preserve">        3.1.2 Xây dựng giao diện tạo tài khoản</t>
  </si>
  <si>
    <t xml:space="preserve">        3.2.1 Xây dựng giao diện quản lý thông tin người dùng</t>
  </si>
  <si>
    <t xml:space="preserve">        3.2.2 Xây dựng giao diện quản lý danh mục sách</t>
  </si>
  <si>
    <t xml:space="preserve">        3.2.3 Xây dựng giao diện quản lý sách</t>
  </si>
  <si>
    <t xml:space="preserve">        3.2.4 Xây dựng giao diện xem báo cáo sách</t>
  </si>
  <si>
    <t xml:space="preserve">        3.2.5 Xây dựng giao diện xem yêu cầu mượn sách</t>
  </si>
  <si>
    <t xml:space="preserve">        3.3.1 Xây dựng giao diện quản lý thông tin cá nhân</t>
  </si>
  <si>
    <t xml:space="preserve">        3.3.2 Xây dựng giao diện tìm kiếm sách</t>
  </si>
  <si>
    <t xml:space="preserve">        3.3.3 Xây dựng giao diện chi tiết khi chọn sách</t>
  </si>
  <si>
    <t xml:space="preserve">        3.3.4 Xây dựng giao diện xem lịch sử mượn sách</t>
  </si>
  <si>
    <t xml:space="preserve">    4.1 Liên kết module UI-01 và API-01, API-02, API-03</t>
  </si>
  <si>
    <t xml:space="preserve">    4.2 Liên kết module UI-02 và API-02</t>
  </si>
  <si>
    <t xml:space="preserve">    4.3 Liên kết module UI-03 và API-03</t>
  </si>
  <si>
    <t xml:space="preserve">    4.4 Liên kết module UI-04 và API-05</t>
  </si>
  <si>
    <t xml:space="preserve">    4.5 Liên kết module UI-05 và API-06, API-07, API-08, API-09, API-10</t>
  </si>
  <si>
    <t xml:space="preserve">    4.6 Liên kết module UI-06 và API-06, API-07, API-08, API-09, API-10</t>
  </si>
  <si>
    <t xml:space="preserve">    4.7 Liên kết module UI-07 và API-13</t>
  </si>
  <si>
    <t xml:space="preserve">    4.8 Liên kết module UI-08 và API-04</t>
  </si>
  <si>
    <t xml:space="preserve">    4.9 Liên kết module UI-09 và API-08, API-09, API-12</t>
  </si>
  <si>
    <t xml:space="preserve">    4.10 Liên kết module UI-10 và quyền xem trong API-06</t>
  </si>
  <si>
    <t xml:space="preserve">    4.11 Liên kết module UI-11 và API-11</t>
  </si>
  <si>
    <t xml:space="preserve">        5.1.1 Thực hiển triển khai API và ứng dụng trên máy chủ</t>
  </si>
  <si>
    <t xml:space="preserve">        5.1.2 Thực hiện việc hướng dẫn sử dụng phần mềm cho thủ thư và người dùng</t>
  </si>
  <si>
    <t xml:space="preserve">        5.1.3 Hướng dẫn nhận biết và tự khắc phục các lỗi cơ bản có thể xảy ra như khởi động lại máy chủ, sao lưu </t>
  </si>
  <si>
    <t xml:space="preserve">        5.1.4 Thu thập thông tin lỗi ứng dùng từ người dùng thử</t>
  </si>
  <si>
    <t xml:space="preserve">        5.2.1 Thực hiện kiểm tra và sửa lỗi người dùng báo cáo</t>
  </si>
  <si>
    <t xml:space="preserve">        6.1.1 Triển khai bản dùng chính thức</t>
  </si>
  <si>
    <t xml:space="preserve">        6.2.1 Thực hiện bàn giao dự án</t>
  </si>
  <si>
    <t xml:space="preserve">        6.2.2 Kết thúc dự án</t>
  </si>
  <si>
    <t>Mục WBS</t>
  </si>
  <si>
    <t xml:space="preserve">Tên Module </t>
  </si>
  <si>
    <t>Bảng WBS</t>
  </si>
  <si>
    <t>STT</t>
  </si>
  <si>
    <t>Chi tiết nhiệm vụ</t>
  </si>
  <si>
    <t>Độ phức tạp</t>
  </si>
  <si>
    <t>Kích thước</t>
  </si>
  <si>
    <t>Nỗ lực (năng suất theo ngày)</t>
  </si>
  <si>
    <t>Tổng</t>
  </si>
  <si>
    <t>Tỷ lệ</t>
  </si>
  <si>
    <t>Yêu cầu</t>
  </si>
  <si>
    <t>Thiết kế</t>
  </si>
  <si>
    <t>Viết code</t>
  </si>
  <si>
    <t>Kiểm thử</t>
  </si>
  <si>
    <t>Triển khai phần mềm</t>
  </si>
  <si>
    <t>Hỗ trợ UAT</t>
  </si>
  <si>
    <t>Truyền tin</t>
  </si>
  <si>
    <t>UT</t>
  </si>
  <si>
    <t>IT</t>
  </si>
  <si>
    <t>ST</t>
  </si>
  <si>
    <t xml:space="preserve"> &amp; Dịch</t>
  </si>
  <si>
    <t>Quản trị</t>
  </si>
  <si>
    <t>PM</t>
  </si>
  <si>
    <t>CM</t>
  </si>
  <si>
    <t>Quản lý hợp đồng</t>
  </si>
  <si>
    <t>Dự phòng</t>
  </si>
  <si>
    <t>Đào tạo</t>
  </si>
  <si>
    <t>Quản lý chất lượng</t>
  </si>
  <si>
    <t>Bộ đệm rủi ro</t>
  </si>
  <si>
    <r>
      <t xml:space="preserve">Tổng </t>
    </r>
    <r>
      <rPr>
        <sz val="9"/>
        <rFont val="Arial"/>
        <family val="2"/>
      </rPr>
      <t>(bao gồm "Bộ đệm Rủi ro")</t>
    </r>
  </si>
  <si>
    <t>Bảng ước tính nỗ lực</t>
  </si>
  <si>
    <t>Module API</t>
  </si>
  <si>
    <t>Module UI</t>
  </si>
  <si>
    <t>Module FI</t>
  </si>
  <si>
    <t>#</t>
  </si>
  <si>
    <t>Resource Planned</t>
  </si>
  <si>
    <t>Role</t>
  </si>
  <si>
    <t>Skill &amp; Experience required</t>
  </si>
  <si>
    <t xml:space="preserve">Required
number </t>
  </si>
  <si>
    <t>Notes</t>
  </si>
  <si>
    <r>
      <rPr>
        <b/>
        <i/>
        <sz val="10"/>
        <rFont val="Arial"/>
        <family val="2"/>
      </rPr>
      <t xml:space="preserve">Notes: </t>
    </r>
    <r>
      <rPr>
        <i/>
        <sz val="10"/>
        <rFont val="Arial"/>
        <family val="2"/>
      </rPr>
      <t>PM do not need to fill out this sheet if there is not enough information about the team when doing estimation</t>
    </r>
  </si>
  <si>
    <t>Ước tính lịch trình</t>
  </si>
  <si>
    <t>Nhiệm vụ</t>
  </si>
  <si>
    <t>Số lượng người</t>
  </si>
  <si>
    <t>Số lượng ngày yêu cầu</t>
  </si>
  <si>
    <t>Tổng nỗ lực (PD)</t>
  </si>
  <si>
    <t>Lịch trình</t>
  </si>
  <si>
    <t>Tháng 8</t>
  </si>
  <si>
    <t>Thứ 4</t>
  </si>
  <si>
    <t>Thứ 5</t>
  </si>
  <si>
    <t>Thứ 6</t>
  </si>
  <si>
    <t>Thứ 7</t>
  </si>
  <si>
    <t>CN</t>
  </si>
  <si>
    <t>Thứ 2</t>
  </si>
  <si>
    <t>Thứ 3</t>
  </si>
  <si>
    <t>Thú 4</t>
  </si>
  <si>
    <t>Mon</t>
  </si>
  <si>
    <t>Tue</t>
  </si>
  <si>
    <t>Wed</t>
  </si>
  <si>
    <t>Phân tích yêu cầu</t>
  </si>
  <si>
    <t>X</t>
  </si>
  <si>
    <t>Thiết kể</t>
  </si>
  <si>
    <t>Viết code &amp; Kiểm thử đơn vị</t>
  </si>
  <si>
    <t>x</t>
  </si>
  <si>
    <t>Kiểm thử tích hợp</t>
  </si>
  <si>
    <t>Kiểm thử hệ thống</t>
  </si>
  <si>
    <t>Hỗ trợ chấp nhận phát hành</t>
  </si>
  <si>
    <t>Quản lý dự án</t>
  </si>
  <si>
    <t>Quản lý cấu hình</t>
  </si>
  <si>
    <t>Kiểm soát chất lượng</t>
  </si>
  <si>
    <t>Truyền tin và Dịch</t>
  </si>
  <si>
    <t>Khác</t>
  </si>
  <si>
    <r>
      <t>Sản phẩm bàn giao (</t>
    </r>
    <r>
      <rPr>
        <b/>
        <sz val="8"/>
        <color indexed="10"/>
        <rFont val="Arial"/>
        <family val="2"/>
      </rPr>
      <t>○</t>
    </r>
    <r>
      <rPr>
        <b/>
        <sz val="8"/>
        <rFont val="Arial"/>
        <family val="2"/>
      </rPr>
      <t>):</t>
    </r>
  </si>
  <si>
    <r>
      <t>Lịch trình dự án</t>
    </r>
    <r>
      <rPr>
        <sz val="8"/>
        <rFont val="Arial"/>
        <family val="2"/>
      </rPr>
      <t>:</t>
    </r>
  </si>
  <si>
    <t xml:space="preserve">Bắt đầu: </t>
  </si>
  <si>
    <t>Kết thúc:</t>
  </si>
  <si>
    <t>3. Xây dựng hệ thông UI phần mềm (công việc bao gồm 2 phần chính: thiết kế và viết code)</t>
  </si>
  <si>
    <t>2. Xây dựng hệ thống database (công việc bao gồm 2 phần chính: thiết kế và viết code)</t>
  </si>
  <si>
    <t>Họp, lấy thông tin chi tiết cho từng yêu cầu</t>
  </si>
  <si>
    <t>Thực hiện thiết kế các bảng dữ liệu chứa thông tin cho các yêu cầu</t>
  </si>
  <si>
    <t>Triển khai yêu cầu cho các thành viên lập trình và nộp bản mô tả chức năng cho chủ đầu tư</t>
  </si>
  <si>
    <t>Thực hiện thiết kế giao diện cho phần mềm</t>
  </si>
  <si>
    <t>Nộp và duyệt bản thiết kế giao diện với chủ đầu tư</t>
  </si>
  <si>
    <t>Liên kết API và giao diện phần mềm</t>
  </si>
  <si>
    <t>Triển khai bản dùng thử trên hệ thống máy chủ</t>
  </si>
  <si>
    <t>Chạy thử nội bộ và sửa lỗi nếu có</t>
  </si>
  <si>
    <t>Kiểm thử và sửa lỗi hệ thống khi chạy thực tế nội bộ</t>
  </si>
  <si>
    <t>Chạy thử, kiểm tra và sửa lỗi nếu có sự bất đồng bộ giữa các module chức năng</t>
  </si>
  <si>
    <t>Thực hiện viết code cho từng module giao diện phần mềm</t>
  </si>
  <si>
    <t>Kiểm thử đơn vị cho từng module giao diện phần mềm</t>
  </si>
  <si>
    <t>Thực hiện viết code triển khai các bảng dữ liệu và từng module API</t>
  </si>
  <si>
    <t>Kiểm thử đơn vị cho từng module API</t>
  </si>
  <si>
    <t>Tháng 7</t>
  </si>
  <si>
    <t>Kiểm thử và sửa lỗi khi tích hợp cho từng module chức năng</t>
  </si>
  <si>
    <t>Triển khai hệ thống</t>
  </si>
  <si>
    <t>Chạy thử và sửa lỗi</t>
  </si>
  <si>
    <t>Triển khai bản chính</t>
  </si>
  <si>
    <t>○</t>
  </si>
  <si>
    <t>2022/07/21: Bàn giao thiết kế chi tiết</t>
  </si>
  <si>
    <t>2022/07/18: Bàn giao Bản mô tả chức năng</t>
  </si>
  <si>
    <t>2022/08/15: Bàn giao nguồn tạm thời I</t>
  </si>
  <si>
    <t>2022/08/23: Bàn giao nguồn tạm thời II</t>
  </si>
  <si>
    <t>2022/08/24: Bàn giao bản phát hành thử nghiệm chấp nhận</t>
  </si>
  <si>
    <t>2022/08/25: Bàn giao bản phát hành cuối cùng</t>
  </si>
  <si>
    <t>Chi phí ước tính</t>
  </si>
  <si>
    <t xml:space="preserve">Ghi chú:  </t>
  </si>
  <si>
    <t>Tóm tắt</t>
  </si>
  <si>
    <t>Nỗ lực</t>
  </si>
  <si>
    <t>Chi phí đơn vị</t>
  </si>
  <si>
    <t xml:space="preserve"> Chi phí</t>
  </si>
  <si>
    <t>Năng suất theo ngày</t>
  </si>
  <si>
    <t>Năng suất theo tháng</t>
  </si>
  <si>
    <t>bằng (%)</t>
  </si>
  <si>
    <t>&lt;Đơn vị tiền tệ&gt;/tháng</t>
  </si>
  <si>
    <t>&lt;Tiền tệ&gt;</t>
  </si>
  <si>
    <t>Công tác triển khai</t>
  </si>
  <si>
    <t>Viết code và kiểm thử đơn vị</t>
  </si>
  <si>
    <t>Hỗ trợ Kiểm thử chấp nhận</t>
  </si>
  <si>
    <t>Quản lý hoạt động chung</t>
  </si>
  <si>
    <t>Cơ cấu truyền đạt</t>
  </si>
  <si>
    <t>Chi phí Onsite</t>
  </si>
  <si>
    <t>Tổng chi phí:</t>
  </si>
  <si>
    <t>Chi phí cuối cùng:</t>
  </si>
  <si>
    <t>BA</t>
  </si>
  <si>
    <t>TEST</t>
  </si>
  <si>
    <t>DEV</t>
  </si>
  <si>
    <t>DESIGN</t>
  </si>
  <si>
    <t>Sử dụng thành thạo Photoshop</t>
  </si>
  <si>
    <t>Chạy tốt Unit Test</t>
  </si>
  <si>
    <t>3 năm kinh nghiệm</t>
  </si>
  <si>
    <t>2 năm kinh nghiện</t>
  </si>
  <si>
    <t>Thành thạo lập trình Java</t>
  </si>
  <si>
    <t>Ước tính dự án</t>
  </si>
  <si>
    <t>&lt;Mã dự án&gt;</t>
  </si>
  <si>
    <t>Lưu ý: Chỉ điền vào các ô màu trắng</t>
  </si>
  <si>
    <t>Phiên bản</t>
  </si>
  <si>
    <t>Ngày</t>
  </si>
  <si>
    <t>Người ước tính</t>
  </si>
  <si>
    <t>Người phê duyệt</t>
  </si>
  <si>
    <t>I. Ước tính</t>
  </si>
  <si>
    <t>1. Nỗ lực (năng suất theo ngày)</t>
  </si>
  <si>
    <t>Ghi chú</t>
  </si>
  <si>
    <t>2. Nhân sự (số người)</t>
  </si>
  <si>
    <t>3. Thời hạn (số ngày)</t>
  </si>
  <si>
    <t>II. Giả định</t>
  </si>
  <si>
    <t>1. Ngoài phạm vi</t>
  </si>
  <si>
    <t>Ước tính không bao gồm các mục sau:</t>
  </si>
  <si>
    <t>Mục</t>
  </si>
  <si>
    <t>Lí do</t>
  </si>
  <si>
    <t>2. Yêu cầu từ khách hàng</t>
  </si>
  <si>
    <t>Yêu cầu sau đây do &lt;Tên khách hàng&gt; đưa ra.</t>
  </si>
  <si>
    <t>Trước khi</t>
  </si>
  <si>
    <t>3. Rủi ro</t>
  </si>
  <si>
    <t>Các mục sau đây cần được giải quyết càng sớm càng tốt</t>
  </si>
  <si>
    <t>4. Khác</t>
  </si>
  <si>
    <t>&lt;1.0&gt;</t>
  </si>
  <si>
    <t>Nguyễn Tấn Phát</t>
  </si>
  <si>
    <t>Chi tiết Sheet "Cost" đính kèm</t>
  </si>
  <si>
    <t>Chi tiết Sheet "HR" đính kèm</t>
  </si>
  <si>
    <t>Chi tiết Sheet "Schedule" đính kèm</t>
  </si>
  <si>
    <t>Chậm tiến độ dự tính do thiếu vật tư cần thiết</t>
  </si>
  <si>
    <t>Chậm tiến độ do lỗi các bên cung cấp</t>
  </si>
  <si>
    <t>Các ứng dụng web liên quan: Hồ sơ khách hàng, tin tức</t>
  </si>
  <si>
    <t>Bắt đầu dự án</t>
  </si>
  <si>
    <t>Thiết lập hoặc mô phỏng môi trường làm việc tương tự tại SDC</t>
  </si>
  <si>
    <t>Khả năng kết nối từ các thủ tục được lưu trữ tại MS SQL tới cơ sở dữ liệu tại DB2 (tức là LMS)</t>
  </si>
  <si>
    <t>Tham khảo danh sách Rủi ro nếu cần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</si>
</sst>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_ "/>
    <numFmt numFmtId="165" formatCode="0.0"/>
    <numFmt numFmtId="166" formatCode="0_ "/>
    <numFmt numFmtId="167" formatCode="d"/>
    <numFmt numFmtId="168" formatCode="\a\a\a"/>
    <numFmt numFmtId="169" formatCode="mmmmm"/>
    <numFmt numFmtId="170" formatCode="yyyy/mm/dd"/>
  </numFmts>
  <fonts count="3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b/>
      <sz val="20"/>
      <color theme="1"/>
      <name val="Calibri"/>
      <family val="2"/>
      <scheme val="minor"/>
    </font>
    <font>
      <b/>
      <sz val="14"/>
      <name val="Arial"/>
      <family val="2"/>
    </font>
    <font>
      <b/>
      <i/>
      <sz val="10"/>
      <name val="Arial"/>
      <family val="2"/>
    </font>
    <font>
      <sz val="11"/>
      <name val="ＭＳ Ｐゴシック"/>
      <family val="3"/>
      <charset val="128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sz val="10"/>
      <color indexed="10"/>
      <name val="Arial"/>
      <family val="2"/>
    </font>
    <font>
      <sz val="8"/>
      <color rgb="FFFF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indexed="18"/>
      <name val="Arial"/>
      <family val="2"/>
    </font>
    <font>
      <b/>
      <sz val="10"/>
      <color indexed="16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u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6" fillId="0" borderId="0"/>
    <xf numFmtId="0" fontId="13" fillId="0" borderId="0"/>
    <xf numFmtId="0" fontId="6" fillId="0" borderId="0"/>
    <xf numFmtId="0" fontId="6" fillId="0" borderId="0"/>
    <xf numFmtId="0" fontId="29" fillId="0" borderId="0" applyNumberFormat="0" applyFill="0" applyBorder="0" applyAlignment="0" applyProtection="0">
      <alignment vertical="top"/>
      <protection locked="0"/>
    </xf>
  </cellStyleXfs>
  <cellXfs count="180">
    <xf numFmtId="0" fontId="0" fillId="0" borderId="0" xfId="0"/>
    <xf numFmtId="0" fontId="0" fillId="0" borderId="1" xfId="0" applyBorder="1"/>
    <xf numFmtId="0" fontId="5" fillId="2" borderId="1" xfId="1" applyFont="1" applyBorder="1"/>
    <xf numFmtId="0" fontId="7" fillId="4" borderId="8" xfId="0" applyFont="1" applyFill="1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 wrapText="1"/>
    </xf>
    <xf numFmtId="0" fontId="7" fillId="4" borderId="9" xfId="2" applyFont="1" applyFill="1" applyBorder="1" applyAlignment="1">
      <alignment horizontal="center" vertical="center" wrapText="1"/>
    </xf>
    <xf numFmtId="0" fontId="7" fillId="6" borderId="1" xfId="2" applyFont="1" applyFill="1" applyBorder="1" applyAlignment="1">
      <alignment wrapText="1"/>
    </xf>
    <xf numFmtId="0" fontId="7" fillId="6" borderId="1" xfId="2" applyFont="1" applyFill="1" applyBorder="1" applyAlignment="1">
      <alignment horizontal="right" wrapText="1"/>
    </xf>
    <xf numFmtId="0" fontId="7" fillId="6" borderId="1" xfId="2" applyFont="1" applyFill="1" applyBorder="1" applyAlignment="1">
      <alignment horizontal="center" wrapText="1"/>
    </xf>
    <xf numFmtId="9" fontId="7" fillId="6" borderId="1" xfId="2" applyNumberFormat="1" applyFont="1" applyFill="1" applyBorder="1" applyAlignment="1">
      <alignment horizontal="center" wrapText="1"/>
    </xf>
    <xf numFmtId="0" fontId="7" fillId="7" borderId="1" xfId="2" applyFont="1" applyFill="1" applyBorder="1" applyAlignment="1">
      <alignment wrapText="1"/>
    </xf>
    <xf numFmtId="0" fontId="7" fillId="7" borderId="1" xfId="2" applyFont="1" applyFill="1" applyBorder="1" applyAlignment="1">
      <alignment horizontal="left" wrapText="1" indent="1"/>
    </xf>
    <xf numFmtId="0" fontId="7" fillId="7" borderId="1" xfId="2" applyFont="1" applyFill="1" applyBorder="1" applyAlignment="1">
      <alignment horizontal="center" wrapText="1"/>
    </xf>
    <xf numFmtId="0" fontId="6" fillId="8" borderId="1" xfId="2" applyFill="1" applyBorder="1" applyAlignment="1">
      <alignment wrapText="1"/>
    </xf>
    <xf numFmtId="0" fontId="7" fillId="8" borderId="1" xfId="2" applyFont="1" applyFill="1" applyBorder="1" applyAlignment="1">
      <alignment horizontal="center" wrapText="1"/>
    </xf>
    <xf numFmtId="9" fontId="6" fillId="8" borderId="1" xfId="2" applyNumberFormat="1" applyFill="1" applyBorder="1" applyAlignment="1">
      <alignment horizontal="center" wrapText="1"/>
    </xf>
    <xf numFmtId="0" fontId="7" fillId="6" borderId="4" xfId="2" applyFont="1" applyFill="1" applyBorder="1" applyAlignment="1">
      <alignment wrapText="1"/>
    </xf>
    <xf numFmtId="0" fontId="6" fillId="0" borderId="1" xfId="2" applyBorder="1" applyAlignment="1">
      <alignment wrapText="1"/>
    </xf>
    <xf numFmtId="0" fontId="7" fillId="0" borderId="1" xfId="0" applyFont="1" applyBorder="1" applyAlignment="1">
      <alignment horizontal="left" wrapText="1" indent="1"/>
    </xf>
    <xf numFmtId="0" fontId="7" fillId="0" borderId="4" xfId="0" applyFont="1" applyBorder="1" applyAlignment="1">
      <alignment horizontal="left" wrapText="1" indent="1"/>
    </xf>
    <xf numFmtId="0" fontId="6" fillId="8" borderId="1" xfId="2" applyFill="1" applyBorder="1" applyAlignment="1">
      <alignment horizontal="center" wrapText="1"/>
    </xf>
    <xf numFmtId="0" fontId="8" fillId="6" borderId="1" xfId="2" applyFont="1" applyFill="1" applyBorder="1" applyAlignment="1">
      <alignment horizontal="right" wrapText="1"/>
    </xf>
    <xf numFmtId="0" fontId="7" fillId="6" borderId="1" xfId="2" applyFont="1" applyFill="1" applyBorder="1" applyAlignment="1">
      <alignment wrapText="1"/>
    </xf>
    <xf numFmtId="0" fontId="2" fillId="0" borderId="1" xfId="0" applyFont="1" applyBorder="1" applyAlignment="1">
      <alignment horizontal="center"/>
    </xf>
    <xf numFmtId="0" fontId="8" fillId="8" borderId="0" xfId="0" applyFont="1" applyFill="1" applyAlignment="1">
      <alignment vertical="center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vertical="center" wrapText="1"/>
    </xf>
    <xf numFmtId="2" fontId="12" fillId="7" borderId="1" xfId="0" applyNumberFormat="1" applyFont="1" applyFill="1" applyBorder="1" applyAlignment="1">
      <alignment vertical="center" wrapText="1"/>
    </xf>
    <xf numFmtId="164" fontId="12" fillId="7" borderId="1" xfId="0" applyNumberFormat="1" applyFont="1" applyFill="1" applyBorder="1" applyAlignment="1">
      <alignment vertical="center" wrapText="1"/>
    </xf>
    <xf numFmtId="9" fontId="7" fillId="7" borderId="1" xfId="3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right" vertical="center" wrapText="1"/>
    </xf>
    <xf numFmtId="1" fontId="7" fillId="7" borderId="1" xfId="3" applyNumberFormat="1" applyFont="1" applyFill="1" applyBorder="1" applyAlignment="1">
      <alignment vertical="center" wrapText="1"/>
    </xf>
    <xf numFmtId="165" fontId="6" fillId="8" borderId="1" xfId="0" applyNumberFormat="1" applyFont="1" applyFill="1" applyBorder="1" applyAlignment="1">
      <alignment vertical="center"/>
    </xf>
    <xf numFmtId="0" fontId="6" fillId="8" borderId="1" xfId="0" applyFont="1" applyFill="1" applyBorder="1" applyAlignment="1">
      <alignment vertical="center" wrapText="1"/>
    </xf>
    <xf numFmtId="164" fontId="6" fillId="8" borderId="1" xfId="0" applyNumberFormat="1" applyFont="1" applyFill="1" applyBorder="1" applyAlignment="1">
      <alignment vertical="center" wrapText="1"/>
    </xf>
    <xf numFmtId="9" fontId="6" fillId="8" borderId="1" xfId="3" applyNumberFormat="1" applyFont="1" applyFill="1" applyBorder="1" applyAlignment="1">
      <alignment vertical="center" wrapText="1"/>
    </xf>
    <xf numFmtId="0" fontId="6" fillId="8" borderId="1" xfId="3" applyFont="1" applyFill="1" applyBorder="1" applyAlignment="1">
      <alignment vertical="center" wrapText="1"/>
    </xf>
    <xf numFmtId="166" fontId="6" fillId="8" borderId="1" xfId="3" applyNumberFormat="1" applyFont="1" applyFill="1" applyBorder="1" applyAlignment="1">
      <alignment vertical="center" wrapText="1"/>
    </xf>
    <xf numFmtId="9" fontId="6" fillId="0" borderId="1" xfId="3" applyNumberFormat="1" applyFont="1" applyBorder="1" applyAlignment="1">
      <alignment vertical="center" wrapText="1"/>
    </xf>
    <xf numFmtId="2" fontId="6" fillId="8" borderId="1" xfId="3" applyNumberFormat="1" applyFont="1" applyFill="1" applyBorder="1" applyAlignment="1">
      <alignment vertical="center" wrapText="1"/>
    </xf>
    <xf numFmtId="0" fontId="6" fillId="8" borderId="1" xfId="0" applyFont="1" applyFill="1" applyBorder="1" applyAlignment="1">
      <alignment wrapText="1"/>
    </xf>
    <xf numFmtId="0" fontId="6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166" fontId="7" fillId="4" borderId="1" xfId="0" applyNumberFormat="1" applyFont="1" applyFill="1" applyBorder="1" applyAlignment="1">
      <alignment vertical="center" wrapText="1"/>
    </xf>
    <xf numFmtId="166" fontId="7" fillId="4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/>
    </xf>
    <xf numFmtId="0" fontId="6" fillId="8" borderId="1" xfId="4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166" fontId="7" fillId="9" borderId="1" xfId="0" applyNumberFormat="1" applyFont="1" applyFill="1" applyBorder="1" applyAlignment="1">
      <alignment horizontal="right" vertical="center"/>
    </xf>
    <xf numFmtId="0" fontId="7" fillId="3" borderId="1" xfId="4" applyFont="1" applyFill="1" applyBorder="1" applyAlignment="1">
      <alignment horizontal="left" vertical="center"/>
    </xf>
    <xf numFmtId="0" fontId="7" fillId="10" borderId="1" xfId="5" applyFont="1" applyFill="1" applyBorder="1" applyAlignment="1">
      <alignment horizontal="left" vertical="center"/>
    </xf>
    <xf numFmtId="0" fontId="7" fillId="10" borderId="1" xfId="5" applyFont="1" applyFill="1" applyBorder="1" applyAlignment="1">
      <alignment horizontal="left" vertical="center" wrapText="1"/>
    </xf>
    <xf numFmtId="0" fontId="6" fillId="8" borderId="1" xfId="4" applyFill="1" applyBorder="1" applyAlignment="1">
      <alignment horizontal="center"/>
    </xf>
    <xf numFmtId="0" fontId="6" fillId="8" borderId="1" xfId="4" applyFill="1" applyBorder="1" applyAlignment="1">
      <alignment horizontal="left"/>
    </xf>
    <xf numFmtId="0" fontId="6" fillId="8" borderId="0" xfId="4" applyFill="1"/>
    <xf numFmtId="0" fontId="8" fillId="8" borderId="0" xfId="4" applyFont="1" applyFill="1"/>
    <xf numFmtId="0" fontId="6" fillId="8" borderId="0" xfId="0" applyFont="1" applyFill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5" fillId="0" borderId="0" xfId="4" applyFont="1"/>
    <xf numFmtId="0" fontId="14" fillId="0" borderId="0" xfId="4" applyFont="1"/>
    <xf numFmtId="167" fontId="14" fillId="10" borderId="12" xfId="0" applyNumberFormat="1" applyFont="1" applyFill="1" applyBorder="1" applyAlignment="1">
      <alignment vertical="top"/>
    </xf>
    <xf numFmtId="167" fontId="17" fillId="10" borderId="12" xfId="0" applyNumberFormat="1" applyFont="1" applyFill="1" applyBorder="1" applyAlignment="1">
      <alignment vertical="top"/>
    </xf>
    <xf numFmtId="167" fontId="14" fillId="10" borderId="9" xfId="0" applyNumberFormat="1" applyFont="1" applyFill="1" applyBorder="1" applyAlignment="1">
      <alignment vertical="top"/>
    </xf>
    <xf numFmtId="167" fontId="17" fillId="10" borderId="9" xfId="0" applyNumberFormat="1" applyFont="1" applyFill="1" applyBorder="1" applyAlignment="1">
      <alignment vertical="top"/>
    </xf>
    <xf numFmtId="168" fontId="14" fillId="10" borderId="8" xfId="0" applyNumberFormat="1" applyFont="1" applyFill="1" applyBorder="1" applyAlignment="1">
      <alignment vertical="top"/>
    </xf>
    <xf numFmtId="168" fontId="14" fillId="10" borderId="3" xfId="0" applyNumberFormat="1" applyFont="1" applyFill="1" applyBorder="1" applyAlignment="1">
      <alignment vertical="top"/>
    </xf>
    <xf numFmtId="168" fontId="17" fillId="10" borderId="3" xfId="0" applyNumberFormat="1" applyFont="1" applyFill="1" applyBorder="1" applyAlignment="1">
      <alignment vertical="top"/>
    </xf>
    <xf numFmtId="169" fontId="17" fillId="10" borderId="3" xfId="0" applyNumberFormat="1" applyFont="1" applyFill="1" applyBorder="1" applyAlignment="1">
      <alignment vertical="top"/>
    </xf>
    <xf numFmtId="167" fontId="14" fillId="10" borderId="8" xfId="0" applyNumberFormat="1" applyFont="1" applyFill="1" applyBorder="1" applyAlignment="1">
      <alignment vertical="top"/>
    </xf>
    <xf numFmtId="0" fontId="14" fillId="0" borderId="13" xfId="0" applyFont="1" applyBorder="1"/>
    <xf numFmtId="0" fontId="14" fillId="0" borderId="9" xfId="0" applyFont="1" applyBorder="1"/>
    <xf numFmtId="0" fontId="15" fillId="0" borderId="9" xfId="0" applyFont="1" applyBorder="1" applyAlignment="1">
      <alignment wrapText="1"/>
    </xf>
    <xf numFmtId="0" fontId="14" fillId="0" borderId="14" xfId="0" applyFont="1" applyBorder="1" applyAlignment="1">
      <alignment wrapText="1"/>
    </xf>
    <xf numFmtId="0" fontId="15" fillId="0" borderId="15" xfId="0" applyFont="1" applyBorder="1"/>
    <xf numFmtId="0" fontId="14" fillId="11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9" xfId="0" applyFont="1" applyBorder="1" applyAlignment="1">
      <alignment wrapText="1"/>
    </xf>
    <xf numFmtId="0" fontId="14" fillId="0" borderId="15" xfId="0" applyFont="1" applyBorder="1"/>
    <xf numFmtId="0" fontId="14" fillId="11" borderId="0" xfId="0" applyFont="1" applyFill="1"/>
    <xf numFmtId="0" fontId="15" fillId="11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4" fillId="0" borderId="16" xfId="0" applyFont="1" applyBorder="1"/>
    <xf numFmtId="0" fontId="14" fillId="0" borderId="1" xfId="0" applyFont="1" applyBorder="1"/>
    <xf numFmtId="0" fontId="15" fillId="0" borderId="1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5" fillId="0" borderId="1" xfId="0" applyFont="1" applyBorder="1"/>
    <xf numFmtId="2" fontId="15" fillId="0" borderId="1" xfId="0" applyNumberFormat="1" applyFont="1" applyBorder="1"/>
    <xf numFmtId="0" fontId="14" fillId="0" borderId="17" xfId="0" applyFont="1" applyBorder="1"/>
    <xf numFmtId="0" fontId="15" fillId="0" borderId="0" xfId="0" applyFont="1"/>
    <xf numFmtId="0" fontId="15" fillId="5" borderId="0" xfId="0" applyFont="1" applyFill="1" applyAlignment="1">
      <alignment horizontal="left" indent="1"/>
    </xf>
    <xf numFmtId="0" fontId="14" fillId="0" borderId="0" xfId="0" applyFont="1" applyAlignment="1">
      <alignment horizontal="left" indent="1"/>
    </xf>
    <xf numFmtId="0" fontId="15" fillId="5" borderId="0" xfId="0" applyFont="1" applyFill="1" applyAlignment="1">
      <alignment horizontal="left" wrapText="1" indent="1"/>
    </xf>
    <xf numFmtId="0" fontId="19" fillId="0" borderId="0" xfId="0" applyFont="1"/>
    <xf numFmtId="0" fontId="20" fillId="0" borderId="0" xfId="0" applyFont="1"/>
    <xf numFmtId="0" fontId="15" fillId="10" borderId="1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/>
    </xf>
    <xf numFmtId="0" fontId="14" fillId="8" borderId="0" xfId="0" applyFont="1" applyFill="1"/>
    <xf numFmtId="0" fontId="16" fillId="8" borderId="0" xfId="0" applyFont="1" applyFill="1" applyBorder="1" applyAlignment="1"/>
    <xf numFmtId="167" fontId="14" fillId="8" borderId="0" xfId="0" applyNumberFormat="1" applyFont="1" applyFill="1" applyBorder="1" applyAlignment="1">
      <alignment vertical="top"/>
    </xf>
    <xf numFmtId="167" fontId="17" fillId="8" borderId="0" xfId="0" applyNumberFormat="1" applyFont="1" applyFill="1" applyBorder="1" applyAlignment="1">
      <alignment vertical="top"/>
    </xf>
    <xf numFmtId="168" fontId="14" fillId="8" borderId="0" xfId="0" applyNumberFormat="1" applyFont="1" applyFill="1" applyBorder="1" applyAlignment="1">
      <alignment vertical="top"/>
    </xf>
    <xf numFmtId="168" fontId="17" fillId="8" borderId="0" xfId="0" applyNumberFormat="1" applyFont="1" applyFill="1" applyBorder="1" applyAlignment="1">
      <alignment vertical="top"/>
    </xf>
    <xf numFmtId="169" fontId="17" fillId="8" borderId="0" xfId="0" applyNumberFormat="1" applyFont="1" applyFill="1" applyBorder="1" applyAlignment="1">
      <alignment vertical="top"/>
    </xf>
    <xf numFmtId="0" fontId="14" fillId="8" borderId="0" xfId="0" applyFont="1" applyFill="1" applyBorder="1" applyAlignment="1">
      <alignment horizontal="center"/>
    </xf>
    <xf numFmtId="0" fontId="14" fillId="8" borderId="0" xfId="0" applyFont="1" applyFill="1" applyBorder="1"/>
    <xf numFmtId="0" fontId="18" fillId="8" borderId="0" xfId="0" applyFont="1" applyFill="1" applyBorder="1" applyAlignment="1">
      <alignment horizontal="center"/>
    </xf>
    <xf numFmtId="167" fontId="14" fillId="10" borderId="1" xfId="0" applyNumberFormat="1" applyFont="1" applyFill="1" applyBorder="1" applyAlignment="1">
      <alignment vertical="top"/>
    </xf>
    <xf numFmtId="0" fontId="14" fillId="0" borderId="11" xfId="0" applyFont="1" applyBorder="1" applyAlignment="1">
      <alignment horizontal="center"/>
    </xf>
    <xf numFmtId="0" fontId="14" fillId="0" borderId="11" xfId="0" applyFont="1" applyBorder="1"/>
    <xf numFmtId="0" fontId="14" fillId="0" borderId="20" xfId="0" applyFont="1" applyBorder="1"/>
    <xf numFmtId="0" fontId="14" fillId="8" borderId="0" xfId="0" applyFont="1" applyFill="1" applyAlignment="1">
      <alignment horizontal="left"/>
    </xf>
    <xf numFmtId="0" fontId="14" fillId="8" borderId="11" xfId="0" applyFont="1" applyFill="1" applyBorder="1" applyAlignment="1">
      <alignment horizontal="center"/>
    </xf>
    <xf numFmtId="0" fontId="14" fillId="8" borderId="0" xfId="0" applyFont="1" applyFill="1" applyBorder="1" applyAlignment="1">
      <alignment horizontal="left"/>
    </xf>
    <xf numFmtId="170" fontId="14" fillId="0" borderId="0" xfId="0" applyNumberFormat="1" applyFont="1"/>
    <xf numFmtId="0" fontId="14" fillId="11" borderId="2" xfId="0" applyFont="1" applyFill="1" applyBorder="1" applyAlignment="1">
      <alignment horizontal="center"/>
    </xf>
    <xf numFmtId="0" fontId="6" fillId="10" borderId="0" xfId="5" applyFill="1"/>
    <xf numFmtId="0" fontId="23" fillId="10" borderId="0" xfId="5" applyFont="1" applyFill="1"/>
    <xf numFmtId="0" fontId="24" fillId="10" borderId="0" xfId="5" applyFont="1" applyFill="1"/>
    <xf numFmtId="49" fontId="6" fillId="0" borderId="0" xfId="5" applyNumberFormat="1"/>
    <xf numFmtId="15" fontId="6" fillId="0" borderId="0" xfId="5" applyNumberFormat="1"/>
    <xf numFmtId="165" fontId="6" fillId="0" borderId="0" xfId="5" applyNumberFormat="1"/>
    <xf numFmtId="0" fontId="25" fillId="10" borderId="0" xfId="5" applyFont="1" applyFill="1"/>
    <xf numFmtId="0" fontId="26" fillId="10" borderId="0" xfId="5" applyFont="1" applyFill="1"/>
    <xf numFmtId="0" fontId="27" fillId="10" borderId="0" xfId="5" applyFont="1" applyFill="1"/>
    <xf numFmtId="165" fontId="28" fillId="10" borderId="0" xfId="5" applyNumberFormat="1" applyFont="1" applyFill="1"/>
    <xf numFmtId="0" fontId="29" fillId="10" borderId="0" xfId="6" applyFill="1" applyAlignment="1" applyProtection="1"/>
    <xf numFmtId="165" fontId="6" fillId="10" borderId="0" xfId="5" applyNumberFormat="1" applyFill="1"/>
    <xf numFmtId="0" fontId="28" fillId="0" borderId="0" xfId="5" applyFont="1"/>
    <xf numFmtId="0" fontId="28" fillId="10" borderId="0" xfId="5" applyFont="1" applyFill="1"/>
    <xf numFmtId="0" fontId="6" fillId="0" borderId="0" xfId="5"/>
    <xf numFmtId="0" fontId="30" fillId="10" borderId="0" xfId="5" applyFont="1" applyFill="1"/>
    <xf numFmtId="0" fontId="6" fillId="10" borderId="0" xfId="5" applyFill="1" applyAlignment="1">
      <alignment horizontal="center"/>
    </xf>
    <xf numFmtId="0" fontId="6" fillId="10" borderId="0" xfId="5" applyFill="1" applyAlignment="1">
      <alignment horizontal="left"/>
    </xf>
    <xf numFmtId="0" fontId="6" fillId="0" borderId="0" xfId="5" quotePrefix="1"/>
    <xf numFmtId="0" fontId="6" fillId="0" borderId="0" xfId="5" applyAlignment="1">
      <alignment horizontal="left"/>
    </xf>
    <xf numFmtId="0" fontId="4" fillId="0" borderId="2" xfId="0" applyFont="1" applyBorder="1" applyAlignment="1">
      <alignment horizontal="center"/>
    </xf>
    <xf numFmtId="0" fontId="7" fillId="3" borderId="3" xfId="2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7" fillId="3" borderId="7" xfId="2" applyFont="1" applyFill="1" applyBorder="1" applyAlignment="1">
      <alignment horizontal="center" vertical="center" wrapText="1"/>
    </xf>
    <xf numFmtId="0" fontId="7" fillId="3" borderId="9" xfId="2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4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7" fillId="6" borderId="4" xfId="2" applyFont="1" applyFill="1" applyBorder="1" applyAlignment="1">
      <alignment horizontal="center" wrapText="1"/>
    </xf>
    <xf numFmtId="0" fontId="7" fillId="6" borderId="5" xfId="2" applyFont="1" applyFill="1" applyBorder="1" applyAlignment="1">
      <alignment horizontal="center" wrapText="1"/>
    </xf>
    <xf numFmtId="0" fontId="7" fillId="6" borderId="6" xfId="2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0" fontId="7" fillId="6" borderId="4" xfId="2" applyFont="1" applyFill="1" applyBorder="1" applyAlignment="1">
      <alignment wrapText="1"/>
    </xf>
    <xf numFmtId="0" fontId="7" fillId="6" borderId="5" xfId="2" applyFont="1" applyFill="1" applyBorder="1" applyAlignment="1">
      <alignment wrapText="1"/>
    </xf>
    <xf numFmtId="0" fontId="7" fillId="6" borderId="6" xfId="2" applyFont="1" applyFill="1" applyBorder="1" applyAlignment="1">
      <alignment wrapText="1"/>
    </xf>
    <xf numFmtId="0" fontId="7" fillId="4" borderId="4" xfId="2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49" fontId="15" fillId="10" borderId="4" xfId="0" applyNumberFormat="1" applyFont="1" applyFill="1" applyBorder="1" applyAlignment="1">
      <alignment horizontal="center"/>
    </xf>
    <xf numFmtId="49" fontId="15" fillId="10" borderId="5" xfId="0" applyNumberFormat="1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/>
    </xf>
    <xf numFmtId="17" fontId="15" fillId="8" borderId="0" xfId="0" applyNumberFormat="1" applyFont="1" applyFill="1" applyBorder="1" applyAlignment="1">
      <alignment horizontal="center"/>
    </xf>
    <xf numFmtId="0" fontId="11" fillId="0" borderId="0" xfId="4" applyFont="1" applyAlignment="1">
      <alignment horizontal="left"/>
    </xf>
    <xf numFmtId="0" fontId="15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1" fillId="8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 wrapText="1"/>
    </xf>
    <xf numFmtId="0" fontId="6" fillId="8" borderId="0" xfId="0" applyFont="1" applyFill="1" applyAlignment="1">
      <alignment vertical="center"/>
    </xf>
    <xf numFmtId="0" fontId="6" fillId="8" borderId="0" xfId="0" applyFont="1" applyFill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1" fillId="8" borderId="2" xfId="4" applyFont="1" applyFill="1" applyBorder="1" applyAlignment="1">
      <alignment horizontal="left" vertical="center"/>
    </xf>
  </cellXfs>
  <cellStyles count="7">
    <cellStyle name="Good" xfId="1" builtinId="26"/>
    <cellStyle name="Hyperlink_Template_Estimate UCP" xfId="6"/>
    <cellStyle name="Normal" xfId="0" builtinId="0"/>
    <cellStyle name="Normal_CDW_Estimation&amp;Schedule_v1.0" xfId="4"/>
    <cellStyle name="Normal_EBS_Schedule&amp;Estimation_v1.1" xfId="3"/>
    <cellStyle name="Normal_SSS-3_Estimation&amp;Schedule_v1.0" xfId="2"/>
    <cellStyle name="Normal_Template_Estimate UCP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3</xdr:row>
      <xdr:rowOff>76200</xdr:rowOff>
    </xdr:from>
    <xdr:to>
      <xdr:col>15</xdr:col>
      <xdr:colOff>200025</xdr:colOff>
      <xdr:row>3</xdr:row>
      <xdr:rowOff>76200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xmlns="" id="{496E90E3-0F7E-4CB7-9536-EA9DC889F435}"/>
            </a:ext>
          </a:extLst>
        </xdr:cNvPr>
        <xdr:cNvSpPr>
          <a:spLocks noChangeShapeType="1"/>
        </xdr:cNvSpPr>
      </xdr:nvSpPr>
      <xdr:spPr bwMode="auto">
        <a:xfrm flipV="1">
          <a:off x="304800" y="590550"/>
          <a:ext cx="8439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9525</xdr:colOff>
      <xdr:row>3</xdr:row>
      <xdr:rowOff>38100</xdr:rowOff>
    </xdr:from>
    <xdr:to>
      <xdr:col>10</xdr:col>
      <xdr:colOff>85725</xdr:colOff>
      <xdr:row>3</xdr:row>
      <xdr:rowOff>114300</xdr:rowOff>
    </xdr:to>
    <xdr:sp macro="" textlink="">
      <xdr:nvSpPr>
        <xdr:cNvPr id="3" name="Oval 7">
          <a:extLst>
            <a:ext uri="{FF2B5EF4-FFF2-40B4-BE49-F238E27FC236}">
              <a16:creationId xmlns:a16="http://schemas.microsoft.com/office/drawing/2014/main" xmlns="" id="{7BCE10B1-A287-4401-846D-2E52615FED0A}"/>
            </a:ext>
          </a:extLst>
        </xdr:cNvPr>
        <xdr:cNvSpPr>
          <a:spLocks noChangeArrowheads="1"/>
        </xdr:cNvSpPr>
      </xdr:nvSpPr>
      <xdr:spPr bwMode="auto">
        <a:xfrm>
          <a:off x="7077075" y="552450"/>
          <a:ext cx="7620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133350</xdr:colOff>
      <xdr:row>3</xdr:row>
      <xdr:rowOff>28575</xdr:rowOff>
    </xdr:from>
    <xdr:to>
      <xdr:col>15</xdr:col>
      <xdr:colOff>209550</xdr:colOff>
      <xdr:row>3</xdr:row>
      <xdr:rowOff>104775</xdr:rowOff>
    </xdr:to>
    <xdr:sp macro="" textlink="">
      <xdr:nvSpPr>
        <xdr:cNvPr id="4" name="Oval 8">
          <a:extLst>
            <a:ext uri="{FF2B5EF4-FFF2-40B4-BE49-F238E27FC236}">
              <a16:creationId xmlns:a16="http://schemas.microsoft.com/office/drawing/2014/main" xmlns="" id="{9FA8D984-304B-4667-BA8A-48A03126BCF9}"/>
            </a:ext>
          </a:extLst>
        </xdr:cNvPr>
        <xdr:cNvSpPr>
          <a:spLocks noChangeArrowheads="1"/>
        </xdr:cNvSpPr>
      </xdr:nvSpPr>
      <xdr:spPr bwMode="auto">
        <a:xfrm>
          <a:off x="8677275" y="542925"/>
          <a:ext cx="7620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11</xdr:col>
      <xdr:colOff>8912</xdr:colOff>
      <xdr:row>4</xdr:row>
      <xdr:rowOff>0</xdr:rowOff>
    </xdr:from>
    <xdr:ext cx="1109278" cy="185179"/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xmlns="" id="{2CBA7330-773C-4646-8A53-C8A1DD72079C}"/>
            </a:ext>
          </a:extLst>
        </xdr:cNvPr>
        <xdr:cNvSpPr txBox="1">
          <a:spLocks noChangeArrowheads="1"/>
        </xdr:cNvSpPr>
      </xdr:nvSpPr>
      <xdr:spPr bwMode="auto">
        <a:xfrm>
          <a:off x="7371737" y="657225"/>
          <a:ext cx="1109278" cy="1851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UI Gothic"/>
            </a:rPr>
            <a:t>Kiểm thử chấp nhận</a:t>
          </a:r>
        </a:p>
      </xdr:txBody>
    </xdr:sp>
    <xdr:clientData/>
  </xdr:oneCellAnchor>
  <xdr:oneCellAnchor>
    <xdr:from>
      <xdr:col>0</xdr:col>
      <xdr:colOff>152400</xdr:colOff>
      <xdr:row>1</xdr:row>
      <xdr:rowOff>88900</xdr:rowOff>
    </xdr:from>
    <xdr:ext cx="339067" cy="185179"/>
    <xdr:sp macro="" textlink="">
      <xdr:nvSpPr>
        <xdr:cNvPr id="6" name="Text Box 11">
          <a:extLst>
            <a:ext uri="{FF2B5EF4-FFF2-40B4-BE49-F238E27FC236}">
              <a16:creationId xmlns:a16="http://schemas.microsoft.com/office/drawing/2014/main" xmlns="" id="{0127AFF4-E936-48DD-9466-ACE197B2EED5}"/>
            </a:ext>
          </a:extLst>
        </xdr:cNvPr>
        <xdr:cNvSpPr txBox="1">
          <a:spLocks noChangeArrowheads="1"/>
        </xdr:cNvSpPr>
      </xdr:nvSpPr>
      <xdr:spPr bwMode="auto">
        <a:xfrm>
          <a:off x="152400" y="317500"/>
          <a:ext cx="339067" cy="1851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UI Gothic"/>
            </a:rPr>
            <a:t>07/13</a:t>
          </a:r>
        </a:p>
      </xdr:txBody>
    </xdr:sp>
    <xdr:clientData/>
  </xdr:oneCellAnchor>
  <xdr:twoCellAnchor>
    <xdr:from>
      <xdr:col>2</xdr:col>
      <xdr:colOff>1323975</xdr:colOff>
      <xdr:row>3</xdr:row>
      <xdr:rowOff>38100</xdr:rowOff>
    </xdr:from>
    <xdr:to>
      <xdr:col>2</xdr:col>
      <xdr:colOff>1400175</xdr:colOff>
      <xdr:row>3</xdr:row>
      <xdr:rowOff>114300</xdr:rowOff>
    </xdr:to>
    <xdr:sp macro="" textlink="">
      <xdr:nvSpPr>
        <xdr:cNvPr id="7" name="Oval 12">
          <a:extLst>
            <a:ext uri="{FF2B5EF4-FFF2-40B4-BE49-F238E27FC236}">
              <a16:creationId xmlns:a16="http://schemas.microsoft.com/office/drawing/2014/main" xmlns="" id="{8587C320-0F20-44B9-B619-73C25CDC7FAF}"/>
            </a:ext>
          </a:extLst>
        </xdr:cNvPr>
        <xdr:cNvSpPr>
          <a:spLocks noChangeArrowheads="1"/>
        </xdr:cNvSpPr>
      </xdr:nvSpPr>
      <xdr:spPr bwMode="auto">
        <a:xfrm>
          <a:off x="1666875" y="552450"/>
          <a:ext cx="7620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</xdr:col>
      <xdr:colOff>1568450</xdr:colOff>
      <xdr:row>3</xdr:row>
      <xdr:rowOff>63500</xdr:rowOff>
    </xdr:from>
    <xdr:to>
      <xdr:col>2</xdr:col>
      <xdr:colOff>2347018</xdr:colOff>
      <xdr:row>4</xdr:row>
      <xdr:rowOff>73025</xdr:rowOff>
    </xdr:to>
    <xdr:sp macro="" textlink="">
      <xdr:nvSpPr>
        <xdr:cNvPr id="8" name="Text Box 13">
          <a:extLst>
            <a:ext uri="{FF2B5EF4-FFF2-40B4-BE49-F238E27FC236}">
              <a16:creationId xmlns:a16="http://schemas.microsoft.com/office/drawing/2014/main" xmlns="" id="{F9E48093-38AD-4D0B-B178-AD49132FA024}"/>
            </a:ext>
          </a:extLst>
        </xdr:cNvPr>
        <xdr:cNvSpPr txBox="1">
          <a:spLocks noChangeArrowheads="1"/>
        </xdr:cNvSpPr>
      </xdr:nvSpPr>
      <xdr:spPr bwMode="auto">
        <a:xfrm>
          <a:off x="1911350" y="577850"/>
          <a:ext cx="778568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UI Gothic"/>
            </a:rPr>
            <a:t>Thiết kế</a:t>
          </a:r>
        </a:p>
      </xdr:txBody>
    </xdr:sp>
    <xdr:clientData/>
  </xdr:twoCellAnchor>
  <xdr:oneCellAnchor>
    <xdr:from>
      <xdr:col>2</xdr:col>
      <xdr:colOff>2575465</xdr:colOff>
      <xdr:row>3</xdr:row>
      <xdr:rowOff>92075</xdr:rowOff>
    </xdr:from>
    <xdr:ext cx="899605" cy="351891"/>
    <xdr:sp macro="" textlink="">
      <xdr:nvSpPr>
        <xdr:cNvPr id="9" name="Text Box 14">
          <a:extLst>
            <a:ext uri="{FF2B5EF4-FFF2-40B4-BE49-F238E27FC236}">
              <a16:creationId xmlns:a16="http://schemas.microsoft.com/office/drawing/2014/main" xmlns="" id="{A48D3123-7CBD-418A-B700-EF88FF6591EB}"/>
            </a:ext>
          </a:extLst>
        </xdr:cNvPr>
        <xdr:cNvSpPr txBox="1">
          <a:spLocks noChangeArrowheads="1"/>
        </xdr:cNvSpPr>
      </xdr:nvSpPr>
      <xdr:spPr bwMode="auto">
        <a:xfrm>
          <a:off x="2918365" y="606425"/>
          <a:ext cx="899605" cy="351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UI Gothic"/>
            </a:rPr>
            <a:t>Viết code &amp;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UI Gothic"/>
            </a:rPr>
            <a:t>Kiểm thử đơn vị</a:t>
          </a:r>
        </a:p>
      </xdr:txBody>
    </xdr:sp>
    <xdr:clientData/>
  </xdr:oneCellAnchor>
  <xdr:oneCellAnchor>
    <xdr:from>
      <xdr:col>6</xdr:col>
      <xdr:colOff>73849</xdr:colOff>
      <xdr:row>4</xdr:row>
      <xdr:rowOff>0</xdr:rowOff>
    </xdr:from>
    <xdr:ext cx="1030218" cy="185179"/>
    <xdr:sp macro="" textlink="">
      <xdr:nvSpPr>
        <xdr:cNvPr id="10" name="Text Box 16">
          <a:extLst>
            <a:ext uri="{FF2B5EF4-FFF2-40B4-BE49-F238E27FC236}">
              <a16:creationId xmlns:a16="http://schemas.microsoft.com/office/drawing/2014/main" xmlns="" id="{CC69BC25-B87E-4545-9A7F-AB436F1589D0}"/>
            </a:ext>
          </a:extLst>
        </xdr:cNvPr>
        <xdr:cNvSpPr txBox="1">
          <a:spLocks noChangeArrowheads="1"/>
        </xdr:cNvSpPr>
      </xdr:nvSpPr>
      <xdr:spPr bwMode="auto">
        <a:xfrm>
          <a:off x="6017449" y="657225"/>
          <a:ext cx="1030218" cy="1851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UI Gothic"/>
            </a:rPr>
            <a:t>Kiểm thử hệ thống</a:t>
          </a:r>
        </a:p>
      </xdr:txBody>
    </xdr:sp>
    <xdr:clientData/>
  </xdr:oneCellAnchor>
  <xdr:twoCellAnchor editAs="oneCell">
    <xdr:from>
      <xdr:col>4</xdr:col>
      <xdr:colOff>104775</xdr:colOff>
      <xdr:row>3</xdr:row>
      <xdr:rowOff>111125</xdr:rowOff>
    </xdr:from>
    <xdr:to>
      <xdr:col>4</xdr:col>
      <xdr:colOff>1139825</xdr:colOff>
      <xdr:row>5</xdr:row>
      <xdr:rowOff>34925</xdr:rowOff>
    </xdr:to>
    <xdr:sp macro="" textlink="">
      <xdr:nvSpPr>
        <xdr:cNvPr id="11" name="Text Box 17">
          <a:extLst>
            <a:ext uri="{FF2B5EF4-FFF2-40B4-BE49-F238E27FC236}">
              <a16:creationId xmlns:a16="http://schemas.microsoft.com/office/drawing/2014/main" xmlns="" id="{72A76027-A55F-4860-B0DB-EC2BD2672F2E}"/>
            </a:ext>
          </a:extLst>
        </xdr:cNvPr>
        <xdr:cNvSpPr txBox="1">
          <a:spLocks noChangeArrowheads="1"/>
        </xdr:cNvSpPr>
      </xdr:nvSpPr>
      <xdr:spPr bwMode="auto">
        <a:xfrm>
          <a:off x="4343400" y="625475"/>
          <a:ext cx="10287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UI Gothic"/>
            </a:rPr>
            <a:t>Kiểm thử tích hợp</a:t>
          </a:r>
        </a:p>
      </xdr:txBody>
    </xdr:sp>
    <xdr:clientData/>
  </xdr:twoCellAnchor>
  <xdr:oneCellAnchor>
    <xdr:from>
      <xdr:col>2</xdr:col>
      <xdr:colOff>79287</xdr:colOff>
      <xdr:row>4</xdr:row>
      <xdr:rowOff>0</xdr:rowOff>
    </xdr:from>
    <xdr:ext cx="1012457" cy="185179"/>
    <xdr:sp macro="" textlink="">
      <xdr:nvSpPr>
        <xdr:cNvPr id="12" name="Text Box 19">
          <a:extLst>
            <a:ext uri="{FF2B5EF4-FFF2-40B4-BE49-F238E27FC236}">
              <a16:creationId xmlns:a16="http://schemas.microsoft.com/office/drawing/2014/main" xmlns="" id="{AABC4B25-6464-4A78-B934-E86C099DBE8E}"/>
            </a:ext>
          </a:extLst>
        </xdr:cNvPr>
        <xdr:cNvSpPr txBox="1">
          <a:spLocks noChangeArrowheads="1"/>
        </xdr:cNvSpPr>
      </xdr:nvSpPr>
      <xdr:spPr bwMode="auto">
        <a:xfrm>
          <a:off x="422187" y="657225"/>
          <a:ext cx="1012457" cy="1851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UI Gothic"/>
            </a:rPr>
            <a:t>Phân tích yêu cầu</a:t>
          </a:r>
        </a:p>
      </xdr:txBody>
    </xdr:sp>
    <xdr:clientData/>
  </xdr:oneCellAnchor>
  <xdr:twoCellAnchor>
    <xdr:from>
      <xdr:col>5</xdr:col>
      <xdr:colOff>485775</xdr:colOff>
      <xdr:row>3</xdr:row>
      <xdr:rowOff>38100</xdr:rowOff>
    </xdr:from>
    <xdr:to>
      <xdr:col>5</xdr:col>
      <xdr:colOff>561975</xdr:colOff>
      <xdr:row>3</xdr:row>
      <xdr:rowOff>114300</xdr:rowOff>
    </xdr:to>
    <xdr:sp macro="" textlink="">
      <xdr:nvSpPr>
        <xdr:cNvPr id="13" name="Oval 20">
          <a:extLst>
            <a:ext uri="{FF2B5EF4-FFF2-40B4-BE49-F238E27FC236}">
              <a16:creationId xmlns:a16="http://schemas.microsoft.com/office/drawing/2014/main" xmlns="" id="{35B3DEAC-EAEA-48CC-BD1F-19F9C29B7FDE}"/>
            </a:ext>
          </a:extLst>
        </xdr:cNvPr>
        <xdr:cNvSpPr>
          <a:spLocks noChangeArrowheads="1"/>
        </xdr:cNvSpPr>
      </xdr:nvSpPr>
      <xdr:spPr bwMode="auto">
        <a:xfrm>
          <a:off x="5324475" y="552450"/>
          <a:ext cx="7620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2</xdr:col>
      <xdr:colOff>1187450</xdr:colOff>
      <xdr:row>1</xdr:row>
      <xdr:rowOff>79375</xdr:rowOff>
    </xdr:from>
    <xdr:ext cx="339067" cy="185179"/>
    <xdr:sp macro="" textlink="">
      <xdr:nvSpPr>
        <xdr:cNvPr id="14" name="Text Box 21">
          <a:extLst>
            <a:ext uri="{FF2B5EF4-FFF2-40B4-BE49-F238E27FC236}">
              <a16:creationId xmlns:a16="http://schemas.microsoft.com/office/drawing/2014/main" xmlns="" id="{B15B570F-BADC-499E-94AA-4786EE63FDAA}"/>
            </a:ext>
          </a:extLst>
        </xdr:cNvPr>
        <xdr:cNvSpPr txBox="1">
          <a:spLocks noChangeArrowheads="1"/>
        </xdr:cNvSpPr>
      </xdr:nvSpPr>
      <xdr:spPr bwMode="auto">
        <a:xfrm>
          <a:off x="1492250" y="307975"/>
          <a:ext cx="339067" cy="1851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UI Gothic"/>
            </a:rPr>
            <a:t>07/18</a:t>
          </a:r>
        </a:p>
      </xdr:txBody>
    </xdr:sp>
    <xdr:clientData/>
  </xdr:oneCellAnchor>
  <xdr:oneCellAnchor>
    <xdr:from>
      <xdr:col>2</xdr:col>
      <xdr:colOff>2254250</xdr:colOff>
      <xdr:row>1</xdr:row>
      <xdr:rowOff>79375</xdr:rowOff>
    </xdr:from>
    <xdr:ext cx="339067" cy="185179"/>
    <xdr:sp macro="" textlink="">
      <xdr:nvSpPr>
        <xdr:cNvPr id="15" name="Text Box 22">
          <a:extLst>
            <a:ext uri="{FF2B5EF4-FFF2-40B4-BE49-F238E27FC236}">
              <a16:creationId xmlns:a16="http://schemas.microsoft.com/office/drawing/2014/main" xmlns="" id="{ECDD2240-1EC0-49AB-B272-F2C4CE6EF947}"/>
            </a:ext>
          </a:extLst>
        </xdr:cNvPr>
        <xdr:cNvSpPr txBox="1">
          <a:spLocks noChangeArrowheads="1"/>
        </xdr:cNvSpPr>
      </xdr:nvSpPr>
      <xdr:spPr bwMode="auto">
        <a:xfrm>
          <a:off x="2559050" y="307975"/>
          <a:ext cx="339067" cy="1851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UI Gothic"/>
            </a:rPr>
            <a:t>07/21</a:t>
          </a:r>
        </a:p>
      </xdr:txBody>
    </xdr:sp>
    <xdr:clientData/>
  </xdr:oneCellAnchor>
  <xdr:oneCellAnchor>
    <xdr:from>
      <xdr:col>3</xdr:col>
      <xdr:colOff>720725</xdr:colOff>
      <xdr:row>1</xdr:row>
      <xdr:rowOff>88900</xdr:rowOff>
    </xdr:from>
    <xdr:ext cx="339067" cy="185179"/>
    <xdr:sp macro="" textlink="">
      <xdr:nvSpPr>
        <xdr:cNvPr id="16" name="Text Box 23">
          <a:extLst>
            <a:ext uri="{FF2B5EF4-FFF2-40B4-BE49-F238E27FC236}">
              <a16:creationId xmlns:a16="http://schemas.microsoft.com/office/drawing/2014/main" xmlns="" id="{183A2266-728F-4C8E-A388-1E71BDB1526F}"/>
            </a:ext>
          </a:extLst>
        </xdr:cNvPr>
        <xdr:cNvSpPr txBox="1">
          <a:spLocks noChangeArrowheads="1"/>
        </xdr:cNvSpPr>
      </xdr:nvSpPr>
      <xdr:spPr bwMode="auto">
        <a:xfrm>
          <a:off x="6359525" y="317500"/>
          <a:ext cx="339067" cy="1851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UI Gothic"/>
            </a:rPr>
            <a:t>08/01</a:t>
          </a:r>
        </a:p>
      </xdr:txBody>
    </xdr:sp>
    <xdr:clientData/>
  </xdr:oneCellAnchor>
  <xdr:oneCellAnchor>
    <xdr:from>
      <xdr:col>5</xdr:col>
      <xdr:colOff>333375</xdr:colOff>
      <xdr:row>1</xdr:row>
      <xdr:rowOff>60325</xdr:rowOff>
    </xdr:from>
    <xdr:ext cx="339067" cy="185179"/>
    <xdr:sp macro="" textlink="">
      <xdr:nvSpPr>
        <xdr:cNvPr id="17" name="Text Box 24">
          <a:extLst>
            <a:ext uri="{FF2B5EF4-FFF2-40B4-BE49-F238E27FC236}">
              <a16:creationId xmlns:a16="http://schemas.microsoft.com/office/drawing/2014/main" xmlns="" id="{DFB9D861-2038-492F-A60B-C51B395D614D}"/>
            </a:ext>
          </a:extLst>
        </xdr:cNvPr>
        <xdr:cNvSpPr txBox="1">
          <a:spLocks noChangeArrowheads="1"/>
        </xdr:cNvSpPr>
      </xdr:nvSpPr>
      <xdr:spPr bwMode="auto">
        <a:xfrm>
          <a:off x="8134350" y="288925"/>
          <a:ext cx="339067" cy="1851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UI Gothic"/>
            </a:rPr>
            <a:t>08/15</a:t>
          </a:r>
        </a:p>
      </xdr:txBody>
    </xdr:sp>
    <xdr:clientData/>
  </xdr:oneCellAnchor>
  <xdr:oneCellAnchor>
    <xdr:from>
      <xdr:col>9</xdr:col>
      <xdr:colOff>479425</xdr:colOff>
      <xdr:row>1</xdr:row>
      <xdr:rowOff>79375</xdr:rowOff>
    </xdr:from>
    <xdr:ext cx="339067" cy="185179"/>
    <xdr:sp macro="" textlink="">
      <xdr:nvSpPr>
        <xdr:cNvPr id="18" name="Text Box 25">
          <a:extLst>
            <a:ext uri="{FF2B5EF4-FFF2-40B4-BE49-F238E27FC236}">
              <a16:creationId xmlns:a16="http://schemas.microsoft.com/office/drawing/2014/main" xmlns="" id="{9FE791BB-0004-4169-BF66-5EB457FAD49B}"/>
            </a:ext>
          </a:extLst>
        </xdr:cNvPr>
        <xdr:cNvSpPr txBox="1">
          <a:spLocks noChangeArrowheads="1"/>
        </xdr:cNvSpPr>
      </xdr:nvSpPr>
      <xdr:spPr bwMode="auto">
        <a:xfrm>
          <a:off x="11042650" y="307975"/>
          <a:ext cx="339067" cy="1851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UI Gothic"/>
            </a:rPr>
            <a:t>08/23</a:t>
          </a:r>
        </a:p>
      </xdr:txBody>
    </xdr:sp>
    <xdr:clientData/>
  </xdr:oneCellAnchor>
  <xdr:oneCellAnchor>
    <xdr:from>
      <xdr:col>15</xdr:col>
      <xdr:colOff>0</xdr:colOff>
      <xdr:row>1</xdr:row>
      <xdr:rowOff>88900</xdr:rowOff>
    </xdr:from>
    <xdr:ext cx="339067" cy="185179"/>
    <xdr:sp macro="" textlink="">
      <xdr:nvSpPr>
        <xdr:cNvPr id="19" name="Text Box 26">
          <a:extLst>
            <a:ext uri="{FF2B5EF4-FFF2-40B4-BE49-F238E27FC236}">
              <a16:creationId xmlns:a16="http://schemas.microsoft.com/office/drawing/2014/main" xmlns="" id="{B41C7AA4-B72E-49C6-B5CB-A33CC7581F4E}"/>
            </a:ext>
          </a:extLst>
        </xdr:cNvPr>
        <xdr:cNvSpPr txBox="1">
          <a:spLocks noChangeArrowheads="1"/>
        </xdr:cNvSpPr>
      </xdr:nvSpPr>
      <xdr:spPr bwMode="auto">
        <a:xfrm>
          <a:off x="14220825" y="317500"/>
          <a:ext cx="339067" cy="1851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UI Gothic"/>
            </a:rPr>
            <a:t>08/24</a:t>
          </a:r>
        </a:p>
      </xdr:txBody>
    </xdr:sp>
    <xdr:clientData/>
  </xdr:oneCellAnchor>
  <xdr:oneCellAnchor>
    <xdr:from>
      <xdr:col>2</xdr:col>
      <xdr:colOff>435994</xdr:colOff>
      <xdr:row>2</xdr:row>
      <xdr:rowOff>41275</xdr:rowOff>
    </xdr:from>
    <xdr:ext cx="474489" cy="185179"/>
    <xdr:sp macro="" textlink="">
      <xdr:nvSpPr>
        <xdr:cNvPr id="20" name="Text Box 27">
          <a:extLst>
            <a:ext uri="{FF2B5EF4-FFF2-40B4-BE49-F238E27FC236}">
              <a16:creationId xmlns:a16="http://schemas.microsoft.com/office/drawing/2014/main" xmlns="" id="{0ACE6C1B-2D83-4D96-8552-D3E278B199FB}"/>
            </a:ext>
          </a:extLst>
        </xdr:cNvPr>
        <xdr:cNvSpPr txBox="1">
          <a:spLocks noChangeArrowheads="1"/>
        </xdr:cNvSpPr>
      </xdr:nvSpPr>
      <xdr:spPr bwMode="auto">
        <a:xfrm>
          <a:off x="778894" y="412750"/>
          <a:ext cx="474489" cy="1851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MS UI Gothic"/>
            </a:rPr>
            <a:t>Yêu cầu</a:t>
          </a:r>
        </a:p>
      </xdr:txBody>
    </xdr:sp>
    <xdr:clientData/>
  </xdr:oneCellAnchor>
  <xdr:twoCellAnchor editAs="oneCell">
    <xdr:from>
      <xdr:col>2</xdr:col>
      <xdr:colOff>1603375</xdr:colOff>
      <xdr:row>2</xdr:row>
      <xdr:rowOff>3175</xdr:rowOff>
    </xdr:from>
    <xdr:to>
      <xdr:col>2</xdr:col>
      <xdr:colOff>2286678</xdr:colOff>
      <xdr:row>2</xdr:row>
      <xdr:rowOff>187325</xdr:rowOff>
    </xdr:to>
    <xdr:sp macro="" textlink="">
      <xdr:nvSpPr>
        <xdr:cNvPr id="21" name="Text Box 28">
          <a:extLst>
            <a:ext uri="{FF2B5EF4-FFF2-40B4-BE49-F238E27FC236}">
              <a16:creationId xmlns:a16="http://schemas.microsoft.com/office/drawing/2014/main" xmlns="" id="{3099B48D-9D62-459E-ACDB-D503CAA402C4}"/>
            </a:ext>
          </a:extLst>
        </xdr:cNvPr>
        <xdr:cNvSpPr txBox="1">
          <a:spLocks noChangeArrowheads="1"/>
        </xdr:cNvSpPr>
      </xdr:nvSpPr>
      <xdr:spPr bwMode="auto">
        <a:xfrm>
          <a:off x="1946275" y="374650"/>
          <a:ext cx="683303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MS UI Gothic"/>
            </a:rPr>
            <a:t>Thiết kế</a:t>
          </a:r>
        </a:p>
      </xdr:txBody>
    </xdr:sp>
    <xdr:clientData/>
  </xdr:twoCellAnchor>
  <xdr:oneCellAnchor>
    <xdr:from>
      <xdr:col>2</xdr:col>
      <xdr:colOff>2756760</xdr:colOff>
      <xdr:row>2</xdr:row>
      <xdr:rowOff>22225</xdr:rowOff>
    </xdr:from>
    <xdr:ext cx="554832" cy="185179"/>
    <xdr:sp macro="" textlink="">
      <xdr:nvSpPr>
        <xdr:cNvPr id="22" name="Text Box 29">
          <a:extLst>
            <a:ext uri="{FF2B5EF4-FFF2-40B4-BE49-F238E27FC236}">
              <a16:creationId xmlns:a16="http://schemas.microsoft.com/office/drawing/2014/main" xmlns="" id="{D5CA6F57-B6F4-4CB9-A6E0-EF602D29C753}"/>
            </a:ext>
          </a:extLst>
        </xdr:cNvPr>
        <xdr:cNvSpPr txBox="1">
          <a:spLocks noChangeArrowheads="1"/>
        </xdr:cNvSpPr>
      </xdr:nvSpPr>
      <xdr:spPr bwMode="auto">
        <a:xfrm>
          <a:off x="3099660" y="393700"/>
          <a:ext cx="554832" cy="1851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MS UI Gothic"/>
            </a:rPr>
            <a:t>Viết code</a:t>
          </a:r>
        </a:p>
      </xdr:txBody>
    </xdr:sp>
    <xdr:clientData/>
  </xdr:oneCellAnchor>
  <xdr:oneCellAnchor>
    <xdr:from>
      <xdr:col>4</xdr:col>
      <xdr:colOff>406400</xdr:colOff>
      <xdr:row>2</xdr:row>
      <xdr:rowOff>3175</xdr:rowOff>
    </xdr:from>
    <xdr:ext cx="145168" cy="185179"/>
    <xdr:sp macro="" textlink="">
      <xdr:nvSpPr>
        <xdr:cNvPr id="23" name="Text Box 30">
          <a:extLst>
            <a:ext uri="{FF2B5EF4-FFF2-40B4-BE49-F238E27FC236}">
              <a16:creationId xmlns:a16="http://schemas.microsoft.com/office/drawing/2014/main" xmlns="" id="{84995E89-13CD-4CEB-A381-2158011EAF2D}"/>
            </a:ext>
          </a:extLst>
        </xdr:cNvPr>
        <xdr:cNvSpPr txBox="1">
          <a:spLocks noChangeArrowheads="1"/>
        </xdr:cNvSpPr>
      </xdr:nvSpPr>
      <xdr:spPr bwMode="auto">
        <a:xfrm>
          <a:off x="4645025" y="374650"/>
          <a:ext cx="145168" cy="1851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MS UI Gothic"/>
            </a:rPr>
            <a:t>IT</a:t>
          </a:r>
        </a:p>
      </xdr:txBody>
    </xdr:sp>
    <xdr:clientData/>
  </xdr:oneCellAnchor>
  <xdr:oneCellAnchor>
    <xdr:from>
      <xdr:col>7</xdr:col>
      <xdr:colOff>85725</xdr:colOff>
      <xdr:row>2</xdr:row>
      <xdr:rowOff>22225</xdr:rowOff>
    </xdr:from>
    <xdr:ext cx="190758" cy="185179"/>
    <xdr:sp macro="" textlink="">
      <xdr:nvSpPr>
        <xdr:cNvPr id="24" name="Text Box 31">
          <a:extLst>
            <a:ext uri="{FF2B5EF4-FFF2-40B4-BE49-F238E27FC236}">
              <a16:creationId xmlns:a16="http://schemas.microsoft.com/office/drawing/2014/main" xmlns="" id="{8F4C5A94-5B9C-4749-8AB4-DCBB1EC9A468}"/>
            </a:ext>
          </a:extLst>
        </xdr:cNvPr>
        <xdr:cNvSpPr txBox="1">
          <a:spLocks noChangeArrowheads="1"/>
        </xdr:cNvSpPr>
      </xdr:nvSpPr>
      <xdr:spPr bwMode="auto">
        <a:xfrm>
          <a:off x="6334125" y="393700"/>
          <a:ext cx="190758" cy="1851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MS UI Gothic"/>
            </a:rPr>
            <a:t>ST</a:t>
          </a:r>
        </a:p>
      </xdr:txBody>
    </xdr:sp>
    <xdr:clientData/>
  </xdr:oneCellAnchor>
  <xdr:twoCellAnchor>
    <xdr:from>
      <xdr:col>1</xdr:col>
      <xdr:colOff>95250</xdr:colOff>
      <xdr:row>3</xdr:row>
      <xdr:rowOff>47625</xdr:rowOff>
    </xdr:from>
    <xdr:to>
      <xdr:col>1</xdr:col>
      <xdr:colOff>171450</xdr:colOff>
      <xdr:row>3</xdr:row>
      <xdr:rowOff>123825</xdr:rowOff>
    </xdr:to>
    <xdr:sp macro="" textlink="">
      <xdr:nvSpPr>
        <xdr:cNvPr id="25" name="Oval 32">
          <a:extLst>
            <a:ext uri="{FF2B5EF4-FFF2-40B4-BE49-F238E27FC236}">
              <a16:creationId xmlns:a16="http://schemas.microsoft.com/office/drawing/2014/main" xmlns="" id="{28D19C3E-FF61-45B4-92C4-6B6B7FB49E9F}"/>
            </a:ext>
          </a:extLst>
        </xdr:cNvPr>
        <xdr:cNvSpPr>
          <a:spLocks noChangeArrowheads="1"/>
        </xdr:cNvSpPr>
      </xdr:nvSpPr>
      <xdr:spPr bwMode="auto">
        <a:xfrm>
          <a:off x="257175" y="561975"/>
          <a:ext cx="7620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2447925</xdr:colOff>
      <xdr:row>3</xdr:row>
      <xdr:rowOff>38100</xdr:rowOff>
    </xdr:from>
    <xdr:to>
      <xdr:col>2</xdr:col>
      <xdr:colOff>2524125</xdr:colOff>
      <xdr:row>3</xdr:row>
      <xdr:rowOff>114300</xdr:rowOff>
    </xdr:to>
    <xdr:sp macro="" textlink="">
      <xdr:nvSpPr>
        <xdr:cNvPr id="26" name="Oval 33">
          <a:extLst>
            <a:ext uri="{FF2B5EF4-FFF2-40B4-BE49-F238E27FC236}">
              <a16:creationId xmlns:a16="http://schemas.microsoft.com/office/drawing/2014/main" xmlns="" id="{84008071-3FFB-4EFC-A7FA-9C5BDF3B804E}"/>
            </a:ext>
          </a:extLst>
        </xdr:cNvPr>
        <xdr:cNvSpPr>
          <a:spLocks noChangeArrowheads="1"/>
        </xdr:cNvSpPr>
      </xdr:nvSpPr>
      <xdr:spPr bwMode="auto">
        <a:xfrm>
          <a:off x="2790825" y="552450"/>
          <a:ext cx="7620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47625</xdr:colOff>
      <xdr:row>3</xdr:row>
      <xdr:rowOff>38100</xdr:rowOff>
    </xdr:from>
    <xdr:to>
      <xdr:col>4</xdr:col>
      <xdr:colOff>123825</xdr:colOff>
      <xdr:row>3</xdr:row>
      <xdr:rowOff>114300</xdr:rowOff>
    </xdr:to>
    <xdr:sp macro="" textlink="">
      <xdr:nvSpPr>
        <xdr:cNvPr id="27" name="Oval 34">
          <a:extLst>
            <a:ext uri="{FF2B5EF4-FFF2-40B4-BE49-F238E27FC236}">
              <a16:creationId xmlns:a16="http://schemas.microsoft.com/office/drawing/2014/main" xmlns="" id="{2A104ED6-6026-486E-897D-2CF729F763DF}"/>
            </a:ext>
          </a:extLst>
        </xdr:cNvPr>
        <xdr:cNvSpPr>
          <a:spLocks noChangeArrowheads="1"/>
        </xdr:cNvSpPr>
      </xdr:nvSpPr>
      <xdr:spPr bwMode="auto">
        <a:xfrm>
          <a:off x="4286250" y="552450"/>
          <a:ext cx="7620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7"/>
  <sheetViews>
    <sheetView topLeftCell="A13" workbookViewId="0">
      <selection activeCell="B13" sqref="B13"/>
    </sheetView>
  </sheetViews>
  <sheetFormatPr defaultColWidth="9.140625" defaultRowHeight="12.75"/>
  <cols>
    <col min="1" max="1" width="3.42578125" style="118" customWidth="1"/>
    <col min="2" max="2" width="86.42578125" style="118" bestFit="1" customWidth="1"/>
    <col min="3" max="3" width="17" style="118" bestFit="1" customWidth="1"/>
    <col min="4" max="4" width="15.28515625" style="118" bestFit="1" customWidth="1"/>
    <col min="5" max="5" width="19.7109375" style="118" customWidth="1"/>
    <col min="6" max="256" width="9.140625" style="118"/>
    <col min="257" max="257" width="3.42578125" style="118" customWidth="1"/>
    <col min="258" max="258" width="38.7109375" style="118" customWidth="1"/>
    <col min="259" max="259" width="21.85546875" style="118" customWidth="1"/>
    <col min="260" max="260" width="14" style="118" customWidth="1"/>
    <col min="261" max="261" width="19.7109375" style="118" customWidth="1"/>
    <col min="262" max="512" width="9.140625" style="118"/>
    <col min="513" max="513" width="3.42578125" style="118" customWidth="1"/>
    <col min="514" max="514" width="38.7109375" style="118" customWidth="1"/>
    <col min="515" max="515" width="21.85546875" style="118" customWidth="1"/>
    <col min="516" max="516" width="14" style="118" customWidth="1"/>
    <col min="517" max="517" width="19.7109375" style="118" customWidth="1"/>
    <col min="518" max="768" width="9.140625" style="118"/>
    <col min="769" max="769" width="3.42578125" style="118" customWidth="1"/>
    <col min="770" max="770" width="38.7109375" style="118" customWidth="1"/>
    <col min="771" max="771" width="21.85546875" style="118" customWidth="1"/>
    <col min="772" max="772" width="14" style="118" customWidth="1"/>
    <col min="773" max="773" width="19.7109375" style="118" customWidth="1"/>
    <col min="774" max="1024" width="9.140625" style="118"/>
    <col min="1025" max="1025" width="3.42578125" style="118" customWidth="1"/>
    <col min="1026" max="1026" width="38.7109375" style="118" customWidth="1"/>
    <col min="1027" max="1027" width="21.85546875" style="118" customWidth="1"/>
    <col min="1028" max="1028" width="14" style="118" customWidth="1"/>
    <col min="1029" max="1029" width="19.7109375" style="118" customWidth="1"/>
    <col min="1030" max="1280" width="9.140625" style="118"/>
    <col min="1281" max="1281" width="3.42578125" style="118" customWidth="1"/>
    <col min="1282" max="1282" width="38.7109375" style="118" customWidth="1"/>
    <col min="1283" max="1283" width="21.85546875" style="118" customWidth="1"/>
    <col min="1284" max="1284" width="14" style="118" customWidth="1"/>
    <col min="1285" max="1285" width="19.7109375" style="118" customWidth="1"/>
    <col min="1286" max="1536" width="9.140625" style="118"/>
    <col min="1537" max="1537" width="3.42578125" style="118" customWidth="1"/>
    <col min="1538" max="1538" width="38.7109375" style="118" customWidth="1"/>
    <col min="1539" max="1539" width="21.85546875" style="118" customWidth="1"/>
    <col min="1540" max="1540" width="14" style="118" customWidth="1"/>
    <col min="1541" max="1541" width="19.7109375" style="118" customWidth="1"/>
    <col min="1542" max="1792" width="9.140625" style="118"/>
    <col min="1793" max="1793" width="3.42578125" style="118" customWidth="1"/>
    <col min="1794" max="1794" width="38.7109375" style="118" customWidth="1"/>
    <col min="1795" max="1795" width="21.85546875" style="118" customWidth="1"/>
    <col min="1796" max="1796" width="14" style="118" customWidth="1"/>
    <col min="1797" max="1797" width="19.7109375" style="118" customWidth="1"/>
    <col min="1798" max="2048" width="9.140625" style="118"/>
    <col min="2049" max="2049" width="3.42578125" style="118" customWidth="1"/>
    <col min="2050" max="2050" width="38.7109375" style="118" customWidth="1"/>
    <col min="2051" max="2051" width="21.85546875" style="118" customWidth="1"/>
    <col min="2052" max="2052" width="14" style="118" customWidth="1"/>
    <col min="2053" max="2053" width="19.7109375" style="118" customWidth="1"/>
    <col min="2054" max="2304" width="9.140625" style="118"/>
    <col min="2305" max="2305" width="3.42578125" style="118" customWidth="1"/>
    <col min="2306" max="2306" width="38.7109375" style="118" customWidth="1"/>
    <col min="2307" max="2307" width="21.85546875" style="118" customWidth="1"/>
    <col min="2308" max="2308" width="14" style="118" customWidth="1"/>
    <col min="2309" max="2309" width="19.7109375" style="118" customWidth="1"/>
    <col min="2310" max="2560" width="9.140625" style="118"/>
    <col min="2561" max="2561" width="3.42578125" style="118" customWidth="1"/>
    <col min="2562" max="2562" width="38.7109375" style="118" customWidth="1"/>
    <col min="2563" max="2563" width="21.85546875" style="118" customWidth="1"/>
    <col min="2564" max="2564" width="14" style="118" customWidth="1"/>
    <col min="2565" max="2565" width="19.7109375" style="118" customWidth="1"/>
    <col min="2566" max="2816" width="9.140625" style="118"/>
    <col min="2817" max="2817" width="3.42578125" style="118" customWidth="1"/>
    <col min="2818" max="2818" width="38.7109375" style="118" customWidth="1"/>
    <col min="2819" max="2819" width="21.85546875" style="118" customWidth="1"/>
    <col min="2820" max="2820" width="14" style="118" customWidth="1"/>
    <col min="2821" max="2821" width="19.7109375" style="118" customWidth="1"/>
    <col min="2822" max="3072" width="9.140625" style="118"/>
    <col min="3073" max="3073" width="3.42578125" style="118" customWidth="1"/>
    <col min="3074" max="3074" width="38.7109375" style="118" customWidth="1"/>
    <col min="3075" max="3075" width="21.85546875" style="118" customWidth="1"/>
    <col min="3076" max="3076" width="14" style="118" customWidth="1"/>
    <col min="3077" max="3077" width="19.7109375" style="118" customWidth="1"/>
    <col min="3078" max="3328" width="9.140625" style="118"/>
    <col min="3329" max="3329" width="3.42578125" style="118" customWidth="1"/>
    <col min="3330" max="3330" width="38.7109375" style="118" customWidth="1"/>
    <col min="3331" max="3331" width="21.85546875" style="118" customWidth="1"/>
    <col min="3332" max="3332" width="14" style="118" customWidth="1"/>
    <col min="3333" max="3333" width="19.7109375" style="118" customWidth="1"/>
    <col min="3334" max="3584" width="9.140625" style="118"/>
    <col min="3585" max="3585" width="3.42578125" style="118" customWidth="1"/>
    <col min="3586" max="3586" width="38.7109375" style="118" customWidth="1"/>
    <col min="3587" max="3587" width="21.85546875" style="118" customWidth="1"/>
    <col min="3588" max="3588" width="14" style="118" customWidth="1"/>
    <col min="3589" max="3589" width="19.7109375" style="118" customWidth="1"/>
    <col min="3590" max="3840" width="9.140625" style="118"/>
    <col min="3841" max="3841" width="3.42578125" style="118" customWidth="1"/>
    <col min="3842" max="3842" width="38.7109375" style="118" customWidth="1"/>
    <col min="3843" max="3843" width="21.85546875" style="118" customWidth="1"/>
    <col min="3844" max="3844" width="14" style="118" customWidth="1"/>
    <col min="3845" max="3845" width="19.7109375" style="118" customWidth="1"/>
    <col min="3846" max="4096" width="9.140625" style="118"/>
    <col min="4097" max="4097" width="3.42578125" style="118" customWidth="1"/>
    <col min="4098" max="4098" width="38.7109375" style="118" customWidth="1"/>
    <col min="4099" max="4099" width="21.85546875" style="118" customWidth="1"/>
    <col min="4100" max="4100" width="14" style="118" customWidth="1"/>
    <col min="4101" max="4101" width="19.7109375" style="118" customWidth="1"/>
    <col min="4102" max="4352" width="9.140625" style="118"/>
    <col min="4353" max="4353" width="3.42578125" style="118" customWidth="1"/>
    <col min="4354" max="4354" width="38.7109375" style="118" customWidth="1"/>
    <col min="4355" max="4355" width="21.85546875" style="118" customWidth="1"/>
    <col min="4356" max="4356" width="14" style="118" customWidth="1"/>
    <col min="4357" max="4357" width="19.7109375" style="118" customWidth="1"/>
    <col min="4358" max="4608" width="9.140625" style="118"/>
    <col min="4609" max="4609" width="3.42578125" style="118" customWidth="1"/>
    <col min="4610" max="4610" width="38.7109375" style="118" customWidth="1"/>
    <col min="4611" max="4611" width="21.85546875" style="118" customWidth="1"/>
    <col min="4612" max="4612" width="14" style="118" customWidth="1"/>
    <col min="4613" max="4613" width="19.7109375" style="118" customWidth="1"/>
    <col min="4614" max="4864" width="9.140625" style="118"/>
    <col min="4865" max="4865" width="3.42578125" style="118" customWidth="1"/>
    <col min="4866" max="4866" width="38.7109375" style="118" customWidth="1"/>
    <col min="4867" max="4867" width="21.85546875" style="118" customWidth="1"/>
    <col min="4868" max="4868" width="14" style="118" customWidth="1"/>
    <col min="4869" max="4869" width="19.7109375" style="118" customWidth="1"/>
    <col min="4870" max="5120" width="9.140625" style="118"/>
    <col min="5121" max="5121" width="3.42578125" style="118" customWidth="1"/>
    <col min="5122" max="5122" width="38.7109375" style="118" customWidth="1"/>
    <col min="5123" max="5123" width="21.85546875" style="118" customWidth="1"/>
    <col min="5124" max="5124" width="14" style="118" customWidth="1"/>
    <col min="5125" max="5125" width="19.7109375" style="118" customWidth="1"/>
    <col min="5126" max="5376" width="9.140625" style="118"/>
    <col min="5377" max="5377" width="3.42578125" style="118" customWidth="1"/>
    <col min="5378" max="5378" width="38.7109375" style="118" customWidth="1"/>
    <col min="5379" max="5379" width="21.85546875" style="118" customWidth="1"/>
    <col min="5380" max="5380" width="14" style="118" customWidth="1"/>
    <col min="5381" max="5381" width="19.7109375" style="118" customWidth="1"/>
    <col min="5382" max="5632" width="9.140625" style="118"/>
    <col min="5633" max="5633" width="3.42578125" style="118" customWidth="1"/>
    <col min="5634" max="5634" width="38.7109375" style="118" customWidth="1"/>
    <col min="5635" max="5635" width="21.85546875" style="118" customWidth="1"/>
    <col min="5636" max="5636" width="14" style="118" customWidth="1"/>
    <col min="5637" max="5637" width="19.7109375" style="118" customWidth="1"/>
    <col min="5638" max="5888" width="9.140625" style="118"/>
    <col min="5889" max="5889" width="3.42578125" style="118" customWidth="1"/>
    <col min="5890" max="5890" width="38.7109375" style="118" customWidth="1"/>
    <col min="5891" max="5891" width="21.85546875" style="118" customWidth="1"/>
    <col min="5892" max="5892" width="14" style="118" customWidth="1"/>
    <col min="5893" max="5893" width="19.7109375" style="118" customWidth="1"/>
    <col min="5894" max="6144" width="9.140625" style="118"/>
    <col min="6145" max="6145" width="3.42578125" style="118" customWidth="1"/>
    <col min="6146" max="6146" width="38.7109375" style="118" customWidth="1"/>
    <col min="6147" max="6147" width="21.85546875" style="118" customWidth="1"/>
    <col min="6148" max="6148" width="14" style="118" customWidth="1"/>
    <col min="6149" max="6149" width="19.7109375" style="118" customWidth="1"/>
    <col min="6150" max="6400" width="9.140625" style="118"/>
    <col min="6401" max="6401" width="3.42578125" style="118" customWidth="1"/>
    <col min="6402" max="6402" width="38.7109375" style="118" customWidth="1"/>
    <col min="6403" max="6403" width="21.85546875" style="118" customWidth="1"/>
    <col min="6404" max="6404" width="14" style="118" customWidth="1"/>
    <col min="6405" max="6405" width="19.7109375" style="118" customWidth="1"/>
    <col min="6406" max="6656" width="9.140625" style="118"/>
    <col min="6657" max="6657" width="3.42578125" style="118" customWidth="1"/>
    <col min="6658" max="6658" width="38.7109375" style="118" customWidth="1"/>
    <col min="6659" max="6659" width="21.85546875" style="118" customWidth="1"/>
    <col min="6660" max="6660" width="14" style="118" customWidth="1"/>
    <col min="6661" max="6661" width="19.7109375" style="118" customWidth="1"/>
    <col min="6662" max="6912" width="9.140625" style="118"/>
    <col min="6913" max="6913" width="3.42578125" style="118" customWidth="1"/>
    <col min="6914" max="6914" width="38.7109375" style="118" customWidth="1"/>
    <col min="6915" max="6915" width="21.85546875" style="118" customWidth="1"/>
    <col min="6916" max="6916" width="14" style="118" customWidth="1"/>
    <col min="6917" max="6917" width="19.7109375" style="118" customWidth="1"/>
    <col min="6918" max="7168" width="9.140625" style="118"/>
    <col min="7169" max="7169" width="3.42578125" style="118" customWidth="1"/>
    <col min="7170" max="7170" width="38.7109375" style="118" customWidth="1"/>
    <col min="7171" max="7171" width="21.85546875" style="118" customWidth="1"/>
    <col min="7172" max="7172" width="14" style="118" customWidth="1"/>
    <col min="7173" max="7173" width="19.7109375" style="118" customWidth="1"/>
    <col min="7174" max="7424" width="9.140625" style="118"/>
    <col min="7425" max="7425" width="3.42578125" style="118" customWidth="1"/>
    <col min="7426" max="7426" width="38.7109375" style="118" customWidth="1"/>
    <col min="7427" max="7427" width="21.85546875" style="118" customWidth="1"/>
    <col min="7428" max="7428" width="14" style="118" customWidth="1"/>
    <col min="7429" max="7429" width="19.7109375" style="118" customWidth="1"/>
    <col min="7430" max="7680" width="9.140625" style="118"/>
    <col min="7681" max="7681" width="3.42578125" style="118" customWidth="1"/>
    <col min="7682" max="7682" width="38.7109375" style="118" customWidth="1"/>
    <col min="7683" max="7683" width="21.85546875" style="118" customWidth="1"/>
    <col min="7684" max="7684" width="14" style="118" customWidth="1"/>
    <col min="7685" max="7685" width="19.7109375" style="118" customWidth="1"/>
    <col min="7686" max="7936" width="9.140625" style="118"/>
    <col min="7937" max="7937" width="3.42578125" style="118" customWidth="1"/>
    <col min="7938" max="7938" width="38.7109375" style="118" customWidth="1"/>
    <col min="7939" max="7939" width="21.85546875" style="118" customWidth="1"/>
    <col min="7940" max="7940" width="14" style="118" customWidth="1"/>
    <col min="7941" max="7941" width="19.7109375" style="118" customWidth="1"/>
    <col min="7942" max="8192" width="9.140625" style="118"/>
    <col min="8193" max="8193" width="3.42578125" style="118" customWidth="1"/>
    <col min="8194" max="8194" width="38.7109375" style="118" customWidth="1"/>
    <col min="8195" max="8195" width="21.85546875" style="118" customWidth="1"/>
    <col min="8196" max="8196" width="14" style="118" customWidth="1"/>
    <col min="8197" max="8197" width="19.7109375" style="118" customWidth="1"/>
    <col min="8198" max="8448" width="9.140625" style="118"/>
    <col min="8449" max="8449" width="3.42578125" style="118" customWidth="1"/>
    <col min="8450" max="8450" width="38.7109375" style="118" customWidth="1"/>
    <col min="8451" max="8451" width="21.85546875" style="118" customWidth="1"/>
    <col min="8452" max="8452" width="14" style="118" customWidth="1"/>
    <col min="8453" max="8453" width="19.7109375" style="118" customWidth="1"/>
    <col min="8454" max="8704" width="9.140625" style="118"/>
    <col min="8705" max="8705" width="3.42578125" style="118" customWidth="1"/>
    <col min="8706" max="8706" width="38.7109375" style="118" customWidth="1"/>
    <col min="8707" max="8707" width="21.85546875" style="118" customWidth="1"/>
    <col min="8708" max="8708" width="14" style="118" customWidth="1"/>
    <col min="8709" max="8709" width="19.7109375" style="118" customWidth="1"/>
    <col min="8710" max="8960" width="9.140625" style="118"/>
    <col min="8961" max="8961" width="3.42578125" style="118" customWidth="1"/>
    <col min="8962" max="8962" width="38.7109375" style="118" customWidth="1"/>
    <col min="8963" max="8963" width="21.85546875" style="118" customWidth="1"/>
    <col min="8964" max="8964" width="14" style="118" customWidth="1"/>
    <col min="8965" max="8965" width="19.7109375" style="118" customWidth="1"/>
    <col min="8966" max="9216" width="9.140625" style="118"/>
    <col min="9217" max="9217" width="3.42578125" style="118" customWidth="1"/>
    <col min="9218" max="9218" width="38.7109375" style="118" customWidth="1"/>
    <col min="9219" max="9219" width="21.85546875" style="118" customWidth="1"/>
    <col min="9220" max="9220" width="14" style="118" customWidth="1"/>
    <col min="9221" max="9221" width="19.7109375" style="118" customWidth="1"/>
    <col min="9222" max="9472" width="9.140625" style="118"/>
    <col min="9473" max="9473" width="3.42578125" style="118" customWidth="1"/>
    <col min="9474" max="9474" width="38.7109375" style="118" customWidth="1"/>
    <col min="9475" max="9475" width="21.85546875" style="118" customWidth="1"/>
    <col min="9476" max="9476" width="14" style="118" customWidth="1"/>
    <col min="9477" max="9477" width="19.7109375" style="118" customWidth="1"/>
    <col min="9478" max="9728" width="9.140625" style="118"/>
    <col min="9729" max="9729" width="3.42578125" style="118" customWidth="1"/>
    <col min="9730" max="9730" width="38.7109375" style="118" customWidth="1"/>
    <col min="9731" max="9731" width="21.85546875" style="118" customWidth="1"/>
    <col min="9732" max="9732" width="14" style="118" customWidth="1"/>
    <col min="9733" max="9733" width="19.7109375" style="118" customWidth="1"/>
    <col min="9734" max="9984" width="9.140625" style="118"/>
    <col min="9985" max="9985" width="3.42578125" style="118" customWidth="1"/>
    <col min="9986" max="9986" width="38.7109375" style="118" customWidth="1"/>
    <col min="9987" max="9987" width="21.85546875" style="118" customWidth="1"/>
    <col min="9988" max="9988" width="14" style="118" customWidth="1"/>
    <col min="9989" max="9989" width="19.7109375" style="118" customWidth="1"/>
    <col min="9990" max="10240" width="9.140625" style="118"/>
    <col min="10241" max="10241" width="3.42578125" style="118" customWidth="1"/>
    <col min="10242" max="10242" width="38.7109375" style="118" customWidth="1"/>
    <col min="10243" max="10243" width="21.85546875" style="118" customWidth="1"/>
    <col min="10244" max="10244" width="14" style="118" customWidth="1"/>
    <col min="10245" max="10245" width="19.7109375" style="118" customWidth="1"/>
    <col min="10246" max="10496" width="9.140625" style="118"/>
    <col min="10497" max="10497" width="3.42578125" style="118" customWidth="1"/>
    <col min="10498" max="10498" width="38.7109375" style="118" customWidth="1"/>
    <col min="10499" max="10499" width="21.85546875" style="118" customWidth="1"/>
    <col min="10500" max="10500" width="14" style="118" customWidth="1"/>
    <col min="10501" max="10501" width="19.7109375" style="118" customWidth="1"/>
    <col min="10502" max="10752" width="9.140625" style="118"/>
    <col min="10753" max="10753" width="3.42578125" style="118" customWidth="1"/>
    <col min="10754" max="10754" width="38.7109375" style="118" customWidth="1"/>
    <col min="10755" max="10755" width="21.85546875" style="118" customWidth="1"/>
    <col min="10756" max="10756" width="14" style="118" customWidth="1"/>
    <col min="10757" max="10757" width="19.7109375" style="118" customWidth="1"/>
    <col min="10758" max="11008" width="9.140625" style="118"/>
    <col min="11009" max="11009" width="3.42578125" style="118" customWidth="1"/>
    <col min="11010" max="11010" width="38.7109375" style="118" customWidth="1"/>
    <col min="11011" max="11011" width="21.85546875" style="118" customWidth="1"/>
    <col min="11012" max="11012" width="14" style="118" customWidth="1"/>
    <col min="11013" max="11013" width="19.7109375" style="118" customWidth="1"/>
    <col min="11014" max="11264" width="9.140625" style="118"/>
    <col min="11265" max="11265" width="3.42578125" style="118" customWidth="1"/>
    <col min="11266" max="11266" width="38.7109375" style="118" customWidth="1"/>
    <col min="11267" max="11267" width="21.85546875" style="118" customWidth="1"/>
    <col min="11268" max="11268" width="14" style="118" customWidth="1"/>
    <col min="11269" max="11269" width="19.7109375" style="118" customWidth="1"/>
    <col min="11270" max="11520" width="9.140625" style="118"/>
    <col min="11521" max="11521" width="3.42578125" style="118" customWidth="1"/>
    <col min="11522" max="11522" width="38.7109375" style="118" customWidth="1"/>
    <col min="11523" max="11523" width="21.85546875" style="118" customWidth="1"/>
    <col min="11524" max="11524" width="14" style="118" customWidth="1"/>
    <col min="11525" max="11525" width="19.7109375" style="118" customWidth="1"/>
    <col min="11526" max="11776" width="9.140625" style="118"/>
    <col min="11777" max="11777" width="3.42578125" style="118" customWidth="1"/>
    <col min="11778" max="11778" width="38.7109375" style="118" customWidth="1"/>
    <col min="11779" max="11779" width="21.85546875" style="118" customWidth="1"/>
    <col min="11780" max="11780" width="14" style="118" customWidth="1"/>
    <col min="11781" max="11781" width="19.7109375" style="118" customWidth="1"/>
    <col min="11782" max="12032" width="9.140625" style="118"/>
    <col min="12033" max="12033" width="3.42578125" style="118" customWidth="1"/>
    <col min="12034" max="12034" width="38.7109375" style="118" customWidth="1"/>
    <col min="12035" max="12035" width="21.85546875" style="118" customWidth="1"/>
    <col min="12036" max="12036" width="14" style="118" customWidth="1"/>
    <col min="12037" max="12037" width="19.7109375" style="118" customWidth="1"/>
    <col min="12038" max="12288" width="9.140625" style="118"/>
    <col min="12289" max="12289" width="3.42578125" style="118" customWidth="1"/>
    <col min="12290" max="12290" width="38.7109375" style="118" customWidth="1"/>
    <col min="12291" max="12291" width="21.85546875" style="118" customWidth="1"/>
    <col min="12292" max="12292" width="14" style="118" customWidth="1"/>
    <col min="12293" max="12293" width="19.7109375" style="118" customWidth="1"/>
    <col min="12294" max="12544" width="9.140625" style="118"/>
    <col min="12545" max="12545" width="3.42578125" style="118" customWidth="1"/>
    <col min="12546" max="12546" width="38.7109375" style="118" customWidth="1"/>
    <col min="12547" max="12547" width="21.85546875" style="118" customWidth="1"/>
    <col min="12548" max="12548" width="14" style="118" customWidth="1"/>
    <col min="12549" max="12549" width="19.7109375" style="118" customWidth="1"/>
    <col min="12550" max="12800" width="9.140625" style="118"/>
    <col min="12801" max="12801" width="3.42578125" style="118" customWidth="1"/>
    <col min="12802" max="12802" width="38.7109375" style="118" customWidth="1"/>
    <col min="12803" max="12803" width="21.85546875" style="118" customWidth="1"/>
    <col min="12804" max="12804" width="14" style="118" customWidth="1"/>
    <col min="12805" max="12805" width="19.7109375" style="118" customWidth="1"/>
    <col min="12806" max="13056" width="9.140625" style="118"/>
    <col min="13057" max="13057" width="3.42578125" style="118" customWidth="1"/>
    <col min="13058" max="13058" width="38.7109375" style="118" customWidth="1"/>
    <col min="13059" max="13059" width="21.85546875" style="118" customWidth="1"/>
    <col min="13060" max="13060" width="14" style="118" customWidth="1"/>
    <col min="13061" max="13061" width="19.7109375" style="118" customWidth="1"/>
    <col min="13062" max="13312" width="9.140625" style="118"/>
    <col min="13313" max="13313" width="3.42578125" style="118" customWidth="1"/>
    <col min="13314" max="13314" width="38.7109375" style="118" customWidth="1"/>
    <col min="13315" max="13315" width="21.85546875" style="118" customWidth="1"/>
    <col min="13316" max="13316" width="14" style="118" customWidth="1"/>
    <col min="13317" max="13317" width="19.7109375" style="118" customWidth="1"/>
    <col min="13318" max="13568" width="9.140625" style="118"/>
    <col min="13569" max="13569" width="3.42578125" style="118" customWidth="1"/>
    <col min="13570" max="13570" width="38.7109375" style="118" customWidth="1"/>
    <col min="13571" max="13571" width="21.85546875" style="118" customWidth="1"/>
    <col min="13572" max="13572" width="14" style="118" customWidth="1"/>
    <col min="13573" max="13573" width="19.7109375" style="118" customWidth="1"/>
    <col min="13574" max="13824" width="9.140625" style="118"/>
    <col min="13825" max="13825" width="3.42578125" style="118" customWidth="1"/>
    <col min="13826" max="13826" width="38.7109375" style="118" customWidth="1"/>
    <col min="13827" max="13827" width="21.85546875" style="118" customWidth="1"/>
    <col min="13828" max="13828" width="14" style="118" customWidth="1"/>
    <col min="13829" max="13829" width="19.7109375" style="118" customWidth="1"/>
    <col min="13830" max="14080" width="9.140625" style="118"/>
    <col min="14081" max="14081" width="3.42578125" style="118" customWidth="1"/>
    <col min="14082" max="14082" width="38.7109375" style="118" customWidth="1"/>
    <col min="14083" max="14083" width="21.85546875" style="118" customWidth="1"/>
    <col min="14084" max="14084" width="14" style="118" customWidth="1"/>
    <col min="14085" max="14085" width="19.7109375" style="118" customWidth="1"/>
    <col min="14086" max="14336" width="9.140625" style="118"/>
    <col min="14337" max="14337" width="3.42578125" style="118" customWidth="1"/>
    <col min="14338" max="14338" width="38.7109375" style="118" customWidth="1"/>
    <col min="14339" max="14339" width="21.85546875" style="118" customWidth="1"/>
    <col min="14340" max="14340" width="14" style="118" customWidth="1"/>
    <col min="14341" max="14341" width="19.7109375" style="118" customWidth="1"/>
    <col min="14342" max="14592" width="9.140625" style="118"/>
    <col min="14593" max="14593" width="3.42578125" style="118" customWidth="1"/>
    <col min="14594" max="14594" width="38.7109375" style="118" customWidth="1"/>
    <col min="14595" max="14595" width="21.85546875" style="118" customWidth="1"/>
    <col min="14596" max="14596" width="14" style="118" customWidth="1"/>
    <col min="14597" max="14597" width="19.7109375" style="118" customWidth="1"/>
    <col min="14598" max="14848" width="9.140625" style="118"/>
    <col min="14849" max="14849" width="3.42578125" style="118" customWidth="1"/>
    <col min="14850" max="14850" width="38.7109375" style="118" customWidth="1"/>
    <col min="14851" max="14851" width="21.85546875" style="118" customWidth="1"/>
    <col min="14852" max="14852" width="14" style="118" customWidth="1"/>
    <col min="14853" max="14853" width="19.7109375" style="118" customWidth="1"/>
    <col min="14854" max="15104" width="9.140625" style="118"/>
    <col min="15105" max="15105" width="3.42578125" style="118" customWidth="1"/>
    <col min="15106" max="15106" width="38.7109375" style="118" customWidth="1"/>
    <col min="15107" max="15107" width="21.85546875" style="118" customWidth="1"/>
    <col min="15108" max="15108" width="14" style="118" customWidth="1"/>
    <col min="15109" max="15109" width="19.7109375" style="118" customWidth="1"/>
    <col min="15110" max="15360" width="9.140625" style="118"/>
    <col min="15361" max="15361" width="3.42578125" style="118" customWidth="1"/>
    <col min="15362" max="15362" width="38.7109375" style="118" customWidth="1"/>
    <col min="15363" max="15363" width="21.85546875" style="118" customWidth="1"/>
    <col min="15364" max="15364" width="14" style="118" customWidth="1"/>
    <col min="15365" max="15365" width="19.7109375" style="118" customWidth="1"/>
    <col min="15366" max="15616" width="9.140625" style="118"/>
    <col min="15617" max="15617" width="3.42578125" style="118" customWidth="1"/>
    <col min="15618" max="15618" width="38.7109375" style="118" customWidth="1"/>
    <col min="15619" max="15619" width="21.85546875" style="118" customWidth="1"/>
    <col min="15620" max="15620" width="14" style="118" customWidth="1"/>
    <col min="15621" max="15621" width="19.7109375" style="118" customWidth="1"/>
    <col min="15622" max="15872" width="9.140625" style="118"/>
    <col min="15873" max="15873" width="3.42578125" style="118" customWidth="1"/>
    <col min="15874" max="15874" width="38.7109375" style="118" customWidth="1"/>
    <col min="15875" max="15875" width="21.85546875" style="118" customWidth="1"/>
    <col min="15876" max="15876" width="14" style="118" customWidth="1"/>
    <col min="15877" max="15877" width="19.7109375" style="118" customWidth="1"/>
    <col min="15878" max="16128" width="9.140625" style="118"/>
    <col min="16129" max="16129" width="3.42578125" style="118" customWidth="1"/>
    <col min="16130" max="16130" width="38.7109375" style="118" customWidth="1"/>
    <col min="16131" max="16131" width="21.85546875" style="118" customWidth="1"/>
    <col min="16132" max="16132" width="14" style="118" customWidth="1"/>
    <col min="16133" max="16133" width="19.7109375" style="118" customWidth="1"/>
    <col min="16134" max="16384" width="9.140625" style="118"/>
  </cols>
  <sheetData>
    <row r="1" spans="2:5" ht="18">
      <c r="B1" s="119" t="s">
        <v>240</v>
      </c>
      <c r="C1" s="119" t="s">
        <v>241</v>
      </c>
    </row>
    <row r="2" spans="2:5" ht="18">
      <c r="B2" s="120" t="s">
        <v>242</v>
      </c>
      <c r="C2" s="119"/>
    </row>
    <row r="3" spans="2:5">
      <c r="B3" s="118" t="s">
        <v>243</v>
      </c>
      <c r="C3" s="121" t="s">
        <v>263</v>
      </c>
      <c r="D3" s="118" t="s">
        <v>244</v>
      </c>
      <c r="E3" s="122">
        <v>44902</v>
      </c>
    </row>
    <row r="4" spans="2:5">
      <c r="B4" s="118" t="s">
        <v>245</v>
      </c>
      <c r="C4" s="123" t="s">
        <v>264</v>
      </c>
      <c r="D4" s="118" t="s">
        <v>246</v>
      </c>
      <c r="E4" s="123"/>
    </row>
    <row r="5" spans="2:5">
      <c r="B5" s="120"/>
    </row>
    <row r="6" spans="2:5" s="124" customFormat="1" ht="15">
      <c r="B6" s="125" t="s">
        <v>247</v>
      </c>
    </row>
    <row r="7" spans="2:5">
      <c r="B7" s="126"/>
    </row>
    <row r="8" spans="2:5">
      <c r="B8" s="126" t="s">
        <v>248</v>
      </c>
      <c r="C8" s="127">
        <f>Cost!C27</f>
        <v>161</v>
      </c>
    </row>
    <row r="9" spans="2:5">
      <c r="B9" s="128" t="s">
        <v>249</v>
      </c>
      <c r="C9" s="129"/>
    </row>
    <row r="10" spans="2:5">
      <c r="B10" s="137" t="s">
        <v>265</v>
      </c>
      <c r="C10" s="137"/>
      <c r="D10" s="137"/>
      <c r="E10" s="137"/>
    </row>
    <row r="11" spans="2:5">
      <c r="B11" s="137"/>
      <c r="C11" s="137"/>
      <c r="D11" s="137"/>
      <c r="E11" s="137"/>
    </row>
    <row r="12" spans="2:5">
      <c r="B12" s="137"/>
      <c r="C12" s="137"/>
      <c r="D12" s="137"/>
      <c r="E12" s="137"/>
    </row>
    <row r="13" spans="2:5">
      <c r="B13" s="120"/>
      <c r="C13" s="120"/>
    </row>
    <row r="14" spans="2:5" s="126" customFormat="1">
      <c r="B14" s="126" t="s">
        <v>250</v>
      </c>
      <c r="C14" s="130">
        <f>SUM(HR!D3:D12)</f>
        <v>8</v>
      </c>
    </row>
    <row r="15" spans="2:5">
      <c r="B15" s="128" t="s">
        <v>249</v>
      </c>
      <c r="C15" s="129"/>
    </row>
    <row r="16" spans="2:5">
      <c r="B16" s="137" t="s">
        <v>266</v>
      </c>
      <c r="C16" s="137"/>
      <c r="D16" s="137"/>
      <c r="E16" s="137"/>
    </row>
    <row r="17" spans="2:5">
      <c r="B17" s="137"/>
      <c r="C17" s="137"/>
      <c r="D17" s="137"/>
      <c r="E17" s="137"/>
    </row>
    <row r="18" spans="2:5">
      <c r="B18" s="137"/>
      <c r="C18" s="137"/>
      <c r="D18" s="137"/>
      <c r="E18" s="137"/>
    </row>
    <row r="19" spans="2:5">
      <c r="B19" s="120"/>
      <c r="C19" s="120"/>
    </row>
    <row r="20" spans="2:5" s="126" customFormat="1">
      <c r="B20" s="126" t="s">
        <v>251</v>
      </c>
      <c r="C20" s="130">
        <v>43</v>
      </c>
    </row>
    <row r="21" spans="2:5">
      <c r="B21" s="131"/>
    </row>
    <row r="22" spans="2:5">
      <c r="B22" s="128" t="s">
        <v>249</v>
      </c>
    </row>
    <row r="23" spans="2:5">
      <c r="B23" s="132" t="s">
        <v>267</v>
      </c>
      <c r="C23" s="132"/>
      <c r="D23" s="132"/>
      <c r="E23" s="132"/>
    </row>
    <row r="24" spans="2:5">
      <c r="B24" s="132"/>
      <c r="C24" s="132"/>
      <c r="D24" s="132"/>
      <c r="E24" s="132"/>
    </row>
    <row r="25" spans="2:5">
      <c r="B25" s="120"/>
      <c r="C25" s="120"/>
    </row>
    <row r="26" spans="2:5" s="133" customFormat="1" ht="15">
      <c r="B26" s="125" t="s">
        <v>252</v>
      </c>
    </row>
    <row r="27" spans="2:5" s="126" customFormat="1">
      <c r="B27" s="126" t="s">
        <v>253</v>
      </c>
    </row>
    <row r="28" spans="2:5">
      <c r="B28" s="118" t="s">
        <v>254</v>
      </c>
    </row>
    <row r="29" spans="2:5" s="134" customFormat="1">
      <c r="B29" s="134" t="s">
        <v>255</v>
      </c>
      <c r="D29" s="135" t="s">
        <v>256</v>
      </c>
    </row>
    <row r="30" spans="2:5">
      <c r="B30" s="132" t="s">
        <v>268</v>
      </c>
      <c r="C30" s="132"/>
      <c r="D30" s="132"/>
      <c r="E30" s="132"/>
    </row>
    <row r="31" spans="2:5">
      <c r="B31" s="132" t="s">
        <v>269</v>
      </c>
      <c r="C31" s="132"/>
      <c r="D31" s="132"/>
      <c r="E31" s="132"/>
    </row>
    <row r="32" spans="2:5">
      <c r="B32" s="132"/>
      <c r="C32" s="132"/>
      <c r="D32" s="132"/>
      <c r="E32" s="132"/>
    </row>
    <row r="33" spans="2:5">
      <c r="B33" s="136"/>
      <c r="C33" s="132"/>
      <c r="D33" s="132"/>
      <c r="E33" s="132"/>
    </row>
    <row r="34" spans="2:5">
      <c r="B34" s="132"/>
      <c r="C34" s="132"/>
      <c r="D34" s="132"/>
      <c r="E34" s="132"/>
    </row>
    <row r="35" spans="2:5">
      <c r="B35" s="120"/>
      <c r="C35" s="120"/>
    </row>
    <row r="36" spans="2:5" s="126" customFormat="1">
      <c r="B36" s="126" t="s">
        <v>257</v>
      </c>
    </row>
    <row r="37" spans="2:5">
      <c r="B37" s="118" t="s">
        <v>258</v>
      </c>
    </row>
    <row r="38" spans="2:5" s="134" customFormat="1">
      <c r="B38" s="134" t="s">
        <v>255</v>
      </c>
      <c r="D38" s="135" t="s">
        <v>259</v>
      </c>
    </row>
    <row r="39" spans="2:5">
      <c r="B39" s="132" t="s">
        <v>270</v>
      </c>
      <c r="C39" s="132"/>
      <c r="D39" s="132" t="s">
        <v>271</v>
      </c>
      <c r="E39" s="132"/>
    </row>
    <row r="40" spans="2:5">
      <c r="B40" s="132"/>
      <c r="C40" s="132"/>
      <c r="D40" s="132"/>
      <c r="E40" s="132"/>
    </row>
    <row r="41" spans="2:5">
      <c r="B41" s="132"/>
      <c r="C41" s="132"/>
      <c r="D41" s="132"/>
      <c r="E41" s="132"/>
    </row>
    <row r="42" spans="2:5">
      <c r="B42" s="120"/>
      <c r="C42" s="120"/>
    </row>
    <row r="43" spans="2:5" s="126" customFormat="1">
      <c r="B43" s="126" t="s">
        <v>260</v>
      </c>
    </row>
    <row r="44" spans="2:5">
      <c r="B44" s="118" t="s">
        <v>261</v>
      </c>
    </row>
    <row r="45" spans="2:5">
      <c r="B45" s="132" t="s">
        <v>272</v>
      </c>
      <c r="C45" s="132"/>
      <c r="D45" s="132"/>
      <c r="E45" s="132"/>
    </row>
    <row r="46" spans="2:5">
      <c r="B46" s="132" t="s">
        <v>273</v>
      </c>
      <c r="C46" s="132"/>
      <c r="D46" s="132"/>
      <c r="E46" s="132"/>
    </row>
    <row r="47" spans="2:5">
      <c r="B47" s="132" t="s">
        <v>274</v>
      </c>
      <c r="C47" s="132"/>
      <c r="D47" s="132"/>
      <c r="E47" s="132"/>
    </row>
    <row r="48" spans="2:5">
      <c r="B48" s="120"/>
      <c r="C48" s="120"/>
    </row>
    <row r="49" spans="2:5">
      <c r="B49" s="126" t="s">
        <v>262</v>
      </c>
    </row>
    <row r="50" spans="2:5">
      <c r="B50" s="132"/>
      <c r="C50" s="132"/>
      <c r="D50" s="132"/>
      <c r="E50" s="132"/>
    </row>
    <row r="51" spans="2:5">
      <c r="B51" s="132"/>
      <c r="C51" s="132"/>
      <c r="D51" s="132"/>
      <c r="E51" s="132"/>
    </row>
    <row r="52" spans="2:5">
      <c r="B52" s="136"/>
      <c r="C52" s="132"/>
      <c r="D52" s="132"/>
      <c r="E52" s="132"/>
    </row>
    <row r="53" spans="2:5">
      <c r="B53" s="132"/>
      <c r="C53" s="132"/>
      <c r="D53" s="132"/>
      <c r="E53" s="132"/>
    </row>
    <row r="54" spans="2:5">
      <c r="B54" s="132"/>
      <c r="C54" s="132"/>
      <c r="D54" s="132"/>
      <c r="E54" s="132"/>
    </row>
    <row r="55" spans="2:5">
      <c r="B55" s="132"/>
      <c r="C55" s="132"/>
      <c r="D55" s="132"/>
      <c r="E55" s="132"/>
    </row>
    <row r="56" spans="2:5">
      <c r="B56" s="132"/>
      <c r="C56" s="132"/>
      <c r="D56" s="132"/>
      <c r="E56" s="132"/>
    </row>
    <row r="57" spans="2:5">
      <c r="B57" s="120"/>
      <c r="C57" s="120"/>
    </row>
  </sheetData>
  <mergeCells count="6">
    <mergeCell ref="B18:E18"/>
    <mergeCell ref="B10:E10"/>
    <mergeCell ref="B11:E11"/>
    <mergeCell ref="B12:E12"/>
    <mergeCell ref="B16:E16"/>
    <mergeCell ref="B17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workbookViewId="0">
      <selection activeCell="A13" sqref="A13"/>
    </sheetView>
  </sheetViews>
  <sheetFormatPr defaultRowHeight="15"/>
  <cols>
    <col min="1" max="1" width="102.85546875" bestFit="1" customWidth="1"/>
    <col min="2" max="2" width="12.140625" bestFit="1" customWidth="1"/>
    <col min="3" max="3" width="30.7109375" customWidth="1"/>
    <col min="4" max="4" width="91.28515625" bestFit="1" customWidth="1"/>
    <col min="5" max="5" width="12" customWidth="1"/>
  </cols>
  <sheetData>
    <row r="1" spans="1:2" ht="26.25">
      <c r="A1" s="138" t="s">
        <v>110</v>
      </c>
      <c r="B1" s="138"/>
    </row>
    <row r="2" spans="1:2">
      <c r="A2" s="2" t="s">
        <v>108</v>
      </c>
      <c r="B2" s="2" t="s">
        <v>109</v>
      </c>
    </row>
    <row r="3" spans="1:2">
      <c r="A3" s="1" t="s">
        <v>36</v>
      </c>
      <c r="B3" s="1"/>
    </row>
    <row r="4" spans="1:2">
      <c r="A4" s="1" t="s">
        <v>40</v>
      </c>
      <c r="B4" s="1"/>
    </row>
    <row r="5" spans="1:2">
      <c r="A5" s="1" t="s">
        <v>41</v>
      </c>
      <c r="B5" s="1"/>
    </row>
    <row r="6" spans="1:2">
      <c r="A6" s="1" t="s">
        <v>42</v>
      </c>
      <c r="B6" s="1"/>
    </row>
    <row r="7" spans="1:2">
      <c r="A7" s="1" t="s">
        <v>43</v>
      </c>
      <c r="B7" s="1"/>
    </row>
    <row r="8" spans="1:2">
      <c r="A8" s="1" t="s">
        <v>44</v>
      </c>
      <c r="B8" s="1"/>
    </row>
    <row r="9" spans="1:2">
      <c r="A9" s="1" t="s">
        <v>45</v>
      </c>
      <c r="B9" s="1"/>
    </row>
    <row r="10" spans="1:2">
      <c r="A10" s="1" t="s">
        <v>46</v>
      </c>
      <c r="B10" s="1"/>
    </row>
    <row r="11" spans="1:2">
      <c r="A11" s="1" t="s">
        <v>47</v>
      </c>
      <c r="B11" s="1"/>
    </row>
    <row r="12" spans="1:2">
      <c r="A12" s="1" t="s">
        <v>48</v>
      </c>
      <c r="B12" s="1"/>
    </row>
    <row r="13" spans="1:2">
      <c r="A13" s="1" t="s">
        <v>185</v>
      </c>
      <c r="B13" s="1"/>
    </row>
    <row r="14" spans="1:2">
      <c r="A14" s="1" t="s">
        <v>49</v>
      </c>
      <c r="B14" s="1"/>
    </row>
    <row r="15" spans="1:2">
      <c r="A15" s="1" t="s">
        <v>50</v>
      </c>
      <c r="B15" s="1"/>
    </row>
    <row r="16" spans="1:2">
      <c r="A16" s="1" t="s">
        <v>51</v>
      </c>
      <c r="B16" s="1"/>
    </row>
    <row r="17" spans="1:2">
      <c r="A17" s="1" t="s">
        <v>52</v>
      </c>
      <c r="B17" s="1"/>
    </row>
    <row r="18" spans="1:2">
      <c r="A18" s="1" t="s">
        <v>53</v>
      </c>
      <c r="B18" s="1" t="s">
        <v>0</v>
      </c>
    </row>
    <row r="19" spans="1:2">
      <c r="A19" s="1" t="s">
        <v>54</v>
      </c>
      <c r="B19" s="1" t="s">
        <v>1</v>
      </c>
    </row>
    <row r="20" spans="1:2">
      <c r="A20" s="1" t="s">
        <v>55</v>
      </c>
      <c r="B20" s="1" t="s">
        <v>2</v>
      </c>
    </row>
    <row r="21" spans="1:2">
      <c r="A21" s="1" t="s">
        <v>56</v>
      </c>
      <c r="B21" s="1" t="s">
        <v>3</v>
      </c>
    </row>
    <row r="22" spans="1:2">
      <c r="A22" s="1" t="s">
        <v>57</v>
      </c>
      <c r="B22" s="1"/>
    </row>
    <row r="23" spans="1:2">
      <c r="A23" s="1" t="s">
        <v>58</v>
      </c>
      <c r="B23" s="1"/>
    </row>
    <row r="24" spans="1:2">
      <c r="A24" s="1" t="s">
        <v>59</v>
      </c>
      <c r="B24" s="1" t="s">
        <v>4</v>
      </c>
    </row>
    <row r="25" spans="1:2">
      <c r="A25" s="1" t="s">
        <v>60</v>
      </c>
      <c r="B25" s="1"/>
    </row>
    <row r="26" spans="1:2">
      <c r="A26" s="1" t="s">
        <v>61</v>
      </c>
      <c r="B26" s="1" t="s">
        <v>5</v>
      </c>
    </row>
    <row r="27" spans="1:2">
      <c r="A27" s="1" t="s">
        <v>62</v>
      </c>
      <c r="B27" s="1"/>
    </row>
    <row r="28" spans="1:2">
      <c r="A28" s="1" t="s">
        <v>63</v>
      </c>
      <c r="B28" s="1" t="s">
        <v>6</v>
      </c>
    </row>
    <row r="29" spans="1:2">
      <c r="A29" s="1" t="s">
        <v>64</v>
      </c>
      <c r="B29" s="1" t="s">
        <v>7</v>
      </c>
    </row>
    <row r="30" spans="1:2">
      <c r="A30" s="1" t="s">
        <v>65</v>
      </c>
      <c r="B30" s="1" t="s">
        <v>8</v>
      </c>
    </row>
    <row r="31" spans="1:2">
      <c r="A31" s="1" t="s">
        <v>66</v>
      </c>
      <c r="B31" s="1" t="s">
        <v>9</v>
      </c>
    </row>
    <row r="32" spans="1:2">
      <c r="A32" s="1" t="s">
        <v>67</v>
      </c>
      <c r="B32" s="1" t="s">
        <v>10</v>
      </c>
    </row>
    <row r="33" spans="1:2">
      <c r="A33" s="1" t="s">
        <v>68</v>
      </c>
      <c r="B33" s="1" t="s">
        <v>11</v>
      </c>
    </row>
    <row r="34" spans="1:2">
      <c r="A34" s="1" t="s">
        <v>69</v>
      </c>
      <c r="B34" s="1"/>
    </row>
    <row r="35" spans="1:2">
      <c r="A35" s="1" t="s">
        <v>70</v>
      </c>
      <c r="B35" s="1" t="s">
        <v>12</v>
      </c>
    </row>
    <row r="36" spans="1:2">
      <c r="A36" s="1" t="s">
        <v>184</v>
      </c>
      <c r="B36" s="1"/>
    </row>
    <row r="37" spans="1:2">
      <c r="A37" s="1" t="s">
        <v>71</v>
      </c>
      <c r="B37" s="1"/>
    </row>
    <row r="38" spans="1:2">
      <c r="A38" s="1" t="s">
        <v>78</v>
      </c>
      <c r="B38" s="1" t="s">
        <v>13</v>
      </c>
    </row>
    <row r="39" spans="1:2">
      <c r="A39" s="1" t="s">
        <v>79</v>
      </c>
      <c r="B39" s="1" t="s">
        <v>14</v>
      </c>
    </row>
    <row r="40" spans="1:2">
      <c r="A40" s="1" t="s">
        <v>72</v>
      </c>
      <c r="B40" s="1"/>
    </row>
    <row r="41" spans="1:2">
      <c r="A41" s="1" t="s">
        <v>80</v>
      </c>
      <c r="B41" s="1" t="s">
        <v>15</v>
      </c>
    </row>
    <row r="42" spans="1:2">
      <c r="A42" s="1" t="s">
        <v>81</v>
      </c>
      <c r="B42" s="1" t="s">
        <v>16</v>
      </c>
    </row>
    <row r="43" spans="1:2">
      <c r="A43" s="1" t="s">
        <v>82</v>
      </c>
      <c r="B43" s="1" t="s">
        <v>17</v>
      </c>
    </row>
    <row r="44" spans="1:2">
      <c r="A44" s="1" t="s">
        <v>83</v>
      </c>
      <c r="B44" s="1" t="s">
        <v>18</v>
      </c>
    </row>
    <row r="45" spans="1:2">
      <c r="A45" s="1" t="s">
        <v>84</v>
      </c>
      <c r="B45" s="1" t="s">
        <v>19</v>
      </c>
    </row>
    <row r="46" spans="1:2">
      <c r="A46" s="1" t="s">
        <v>73</v>
      </c>
      <c r="B46" s="1"/>
    </row>
    <row r="47" spans="1:2">
      <c r="A47" s="1" t="s">
        <v>85</v>
      </c>
      <c r="B47" s="1" t="s">
        <v>20</v>
      </c>
    </row>
    <row r="48" spans="1:2">
      <c r="A48" s="1" t="s">
        <v>86</v>
      </c>
      <c r="B48" s="1" t="s">
        <v>21</v>
      </c>
    </row>
    <row r="49" spans="1:2">
      <c r="A49" s="1" t="s">
        <v>87</v>
      </c>
      <c r="B49" s="1" t="s">
        <v>22</v>
      </c>
    </row>
    <row r="50" spans="1:2">
      <c r="A50" s="1" t="s">
        <v>88</v>
      </c>
      <c r="B50" s="1" t="s">
        <v>23</v>
      </c>
    </row>
    <row r="51" spans="1:2">
      <c r="A51" s="1" t="s">
        <v>37</v>
      </c>
      <c r="B51" s="1"/>
    </row>
    <row r="52" spans="1:2">
      <c r="A52" s="1" t="s">
        <v>89</v>
      </c>
      <c r="B52" s="1" t="s">
        <v>24</v>
      </c>
    </row>
    <row r="53" spans="1:2">
      <c r="A53" s="1" t="s">
        <v>90</v>
      </c>
      <c r="B53" s="1" t="s">
        <v>25</v>
      </c>
    </row>
    <row r="54" spans="1:2">
      <c r="A54" s="1" t="s">
        <v>91</v>
      </c>
      <c r="B54" s="1" t="s">
        <v>26</v>
      </c>
    </row>
    <row r="55" spans="1:2">
      <c r="A55" s="1" t="s">
        <v>92</v>
      </c>
      <c r="B55" s="1" t="s">
        <v>27</v>
      </c>
    </row>
    <row r="56" spans="1:2">
      <c r="A56" s="1" t="s">
        <v>93</v>
      </c>
      <c r="B56" s="1" t="s">
        <v>28</v>
      </c>
    </row>
    <row r="57" spans="1:2">
      <c r="A57" s="1" t="s">
        <v>94</v>
      </c>
      <c r="B57" s="1" t="s">
        <v>29</v>
      </c>
    </row>
    <row r="58" spans="1:2">
      <c r="A58" s="1" t="s">
        <v>95</v>
      </c>
      <c r="B58" s="1" t="s">
        <v>30</v>
      </c>
    </row>
    <row r="59" spans="1:2">
      <c r="A59" s="1" t="s">
        <v>96</v>
      </c>
      <c r="B59" s="1" t="s">
        <v>31</v>
      </c>
    </row>
    <row r="60" spans="1:2">
      <c r="A60" s="1" t="s">
        <v>97</v>
      </c>
      <c r="B60" s="1" t="s">
        <v>32</v>
      </c>
    </row>
    <row r="61" spans="1:2">
      <c r="A61" s="1" t="s">
        <v>98</v>
      </c>
      <c r="B61" s="1" t="s">
        <v>33</v>
      </c>
    </row>
    <row r="62" spans="1:2">
      <c r="A62" s="1" t="s">
        <v>99</v>
      </c>
      <c r="B62" s="1" t="s">
        <v>34</v>
      </c>
    </row>
    <row r="63" spans="1:2">
      <c r="A63" s="1" t="s">
        <v>38</v>
      </c>
      <c r="B63" s="1"/>
    </row>
    <row r="64" spans="1:2">
      <c r="A64" s="1" t="s">
        <v>74</v>
      </c>
      <c r="B64" s="1"/>
    </row>
    <row r="65" spans="1:2">
      <c r="A65" s="1" t="s">
        <v>100</v>
      </c>
      <c r="B65" s="1"/>
    </row>
    <row r="66" spans="1:2">
      <c r="A66" s="1" t="s">
        <v>101</v>
      </c>
      <c r="B66" s="1"/>
    </row>
    <row r="67" spans="1:2">
      <c r="A67" s="1" t="s">
        <v>102</v>
      </c>
      <c r="B67" s="1"/>
    </row>
    <row r="68" spans="1:2">
      <c r="A68" s="1" t="s">
        <v>103</v>
      </c>
      <c r="B68" s="1"/>
    </row>
    <row r="69" spans="1:2">
      <c r="A69" s="1" t="s">
        <v>75</v>
      </c>
      <c r="B69" s="1"/>
    </row>
    <row r="70" spans="1:2">
      <c r="A70" s="1" t="s">
        <v>104</v>
      </c>
      <c r="B70" s="1"/>
    </row>
    <row r="71" spans="1:2">
      <c r="A71" s="1" t="s">
        <v>39</v>
      </c>
      <c r="B71" s="1"/>
    </row>
    <row r="72" spans="1:2">
      <c r="A72" s="1" t="s">
        <v>76</v>
      </c>
      <c r="B72" s="1"/>
    </row>
    <row r="73" spans="1:2">
      <c r="A73" s="1" t="s">
        <v>105</v>
      </c>
      <c r="B73" s="1"/>
    </row>
    <row r="74" spans="1:2">
      <c r="A74" s="1" t="s">
        <v>77</v>
      </c>
      <c r="B74" s="1"/>
    </row>
    <row r="75" spans="1:2">
      <c r="A75" s="1" t="s">
        <v>106</v>
      </c>
      <c r="B75" s="1"/>
    </row>
    <row r="76" spans="1:2">
      <c r="A76" s="1" t="s">
        <v>107</v>
      </c>
      <c r="B76" s="1"/>
    </row>
  </sheetData>
  <mergeCells count="1">
    <mergeCell ref="A1:B1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workbookViewId="0">
      <selection activeCell="P9" sqref="P9"/>
    </sheetView>
  </sheetViews>
  <sheetFormatPr defaultRowHeight="15"/>
  <cols>
    <col min="1" max="1" width="4.5703125" bestFit="1" customWidth="1"/>
    <col min="2" max="2" width="21.42578125" customWidth="1"/>
    <col min="3" max="3" width="12" bestFit="1" customWidth="1"/>
    <col min="4" max="4" width="10.85546875" bestFit="1" customWidth="1"/>
    <col min="5" max="6" width="8.28515625" bestFit="1" customWidth="1"/>
    <col min="7" max="7" width="9.5703125" bestFit="1" customWidth="1"/>
    <col min="8" max="8" width="8.28515625" customWidth="1"/>
    <col min="13" max="13" width="9.7109375" customWidth="1"/>
  </cols>
  <sheetData>
    <row r="1" spans="1:15" ht="26.25">
      <c r="A1" s="155" t="s">
        <v>138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</row>
    <row r="2" spans="1:15" ht="31.5" customHeight="1">
      <c r="A2" s="139" t="s">
        <v>111</v>
      </c>
      <c r="B2" s="139" t="s">
        <v>112</v>
      </c>
      <c r="C2" s="139" t="s">
        <v>113</v>
      </c>
      <c r="D2" s="139" t="s">
        <v>114</v>
      </c>
      <c r="E2" s="146" t="s">
        <v>115</v>
      </c>
      <c r="F2" s="147"/>
      <c r="G2" s="147"/>
      <c r="H2" s="147"/>
      <c r="I2" s="147"/>
      <c r="J2" s="147"/>
      <c r="K2" s="147"/>
      <c r="L2" s="147"/>
      <c r="M2" s="148"/>
      <c r="N2" s="139" t="s">
        <v>116</v>
      </c>
      <c r="O2" s="139" t="s">
        <v>117</v>
      </c>
    </row>
    <row r="3" spans="1:15" ht="31.5" customHeight="1">
      <c r="A3" s="140"/>
      <c r="B3" s="140"/>
      <c r="C3" s="144"/>
      <c r="D3" s="144"/>
      <c r="E3" s="142" t="s">
        <v>118</v>
      </c>
      <c r="F3" s="142" t="s">
        <v>119</v>
      </c>
      <c r="G3" s="142" t="s">
        <v>120</v>
      </c>
      <c r="H3" s="159" t="s">
        <v>121</v>
      </c>
      <c r="I3" s="160"/>
      <c r="J3" s="161"/>
      <c r="K3" s="142" t="s">
        <v>122</v>
      </c>
      <c r="L3" s="142" t="s">
        <v>123</v>
      </c>
      <c r="M3" s="3" t="s">
        <v>124</v>
      </c>
      <c r="N3" s="140"/>
      <c r="O3" s="140"/>
    </row>
    <row r="4" spans="1:15" ht="31.5" customHeight="1">
      <c r="A4" s="141"/>
      <c r="B4" s="141"/>
      <c r="C4" s="145"/>
      <c r="D4" s="145"/>
      <c r="E4" s="143"/>
      <c r="F4" s="143"/>
      <c r="G4" s="143"/>
      <c r="H4" s="4" t="s">
        <v>125</v>
      </c>
      <c r="I4" s="4" t="s">
        <v>126</v>
      </c>
      <c r="J4" s="4" t="s">
        <v>127</v>
      </c>
      <c r="K4" s="143"/>
      <c r="L4" s="143"/>
      <c r="M4" s="5" t="s">
        <v>128</v>
      </c>
      <c r="N4" s="141"/>
      <c r="O4" s="141"/>
    </row>
    <row r="5" spans="1:15">
      <c r="A5" s="6"/>
      <c r="B5" s="6" t="s">
        <v>35</v>
      </c>
      <c r="C5" s="6"/>
      <c r="D5" s="6"/>
      <c r="E5" s="7">
        <f t="shared" ref="E5:M5" si="0">SUM(E6,Y13,Y17)</f>
        <v>0</v>
      </c>
      <c r="F5" s="7">
        <f>SUM(F6,F20,F32, F44)</f>
        <v>14.7</v>
      </c>
      <c r="G5" s="7">
        <f>SUM(G6,G20,G32,G44)</f>
        <v>27</v>
      </c>
      <c r="H5" s="7">
        <f t="shared" si="0"/>
        <v>0</v>
      </c>
      <c r="I5" s="7">
        <f>SUM(I6,,I20,I32,I44)</f>
        <v>26.3</v>
      </c>
      <c r="J5" s="7">
        <f t="shared" si="0"/>
        <v>0</v>
      </c>
      <c r="K5" s="7">
        <f>SUM(K6,,K20,K32,K44)</f>
        <v>17</v>
      </c>
      <c r="L5" s="7">
        <f t="shared" si="0"/>
        <v>0</v>
      </c>
      <c r="M5" s="7">
        <f>SUM(M6,M20,M32,M44)</f>
        <v>1.9999999999999998</v>
      </c>
      <c r="N5" s="8">
        <f>SUM(N6,N20,N32,N44)</f>
        <v>87</v>
      </c>
      <c r="O5" s="9">
        <f>SUM(O6,O20,O32,O44)</f>
        <v>0.68503937007874016</v>
      </c>
    </row>
    <row r="6" spans="1:15">
      <c r="A6" s="10"/>
      <c r="B6" s="11" t="s">
        <v>139</v>
      </c>
      <c r="C6" s="11"/>
      <c r="D6" s="11"/>
      <c r="E6" s="10">
        <f>SUM(E7:E9)</f>
        <v>0</v>
      </c>
      <c r="F6" s="10">
        <f>SUM(F7:F19)</f>
        <v>10</v>
      </c>
      <c r="G6" s="10">
        <f t="shared" ref="G6:M6" si="1">SUM(G7:G19)</f>
        <v>8.5</v>
      </c>
      <c r="H6" s="10">
        <f t="shared" si="1"/>
        <v>0</v>
      </c>
      <c r="I6" s="10">
        <f t="shared" si="1"/>
        <v>7.5</v>
      </c>
      <c r="J6" s="10">
        <f t="shared" si="1"/>
        <v>0</v>
      </c>
      <c r="K6" s="10">
        <f t="shared" si="1"/>
        <v>0</v>
      </c>
      <c r="L6" s="10">
        <f t="shared" si="1"/>
        <v>0</v>
      </c>
      <c r="M6" s="10">
        <f t="shared" si="1"/>
        <v>0</v>
      </c>
      <c r="N6" s="12">
        <f>SUM(N7:N19)</f>
        <v>26</v>
      </c>
      <c r="O6" s="9">
        <f>N6/N55</f>
        <v>0.20472440944881889</v>
      </c>
    </row>
    <row r="7" spans="1:15">
      <c r="A7" s="13">
        <v>1</v>
      </c>
      <c r="B7" s="13" t="s">
        <v>0</v>
      </c>
      <c r="C7" s="13"/>
      <c r="D7" s="13"/>
      <c r="E7" s="13">
        <v>0</v>
      </c>
      <c r="F7" s="13">
        <v>1</v>
      </c>
      <c r="G7" s="13">
        <v>0.5</v>
      </c>
      <c r="H7" s="13">
        <v>0</v>
      </c>
      <c r="I7" s="13">
        <v>0.5</v>
      </c>
      <c r="J7" s="13">
        <v>0</v>
      </c>
      <c r="K7" s="13">
        <v>0</v>
      </c>
      <c r="L7" s="13">
        <v>0</v>
      </c>
      <c r="M7" s="13">
        <v>0</v>
      </c>
      <c r="N7" s="14">
        <f>SUM(E7:M7)</f>
        <v>2</v>
      </c>
      <c r="O7" s="15"/>
    </row>
    <row r="8" spans="1:15">
      <c r="A8" s="13">
        <v>2</v>
      </c>
      <c r="B8" s="13" t="s">
        <v>1</v>
      </c>
      <c r="C8" s="13"/>
      <c r="D8" s="13"/>
      <c r="E8" s="13">
        <v>0</v>
      </c>
      <c r="F8" s="13">
        <v>0.5</v>
      </c>
      <c r="G8" s="13">
        <v>0.5</v>
      </c>
      <c r="H8" s="13">
        <v>0</v>
      </c>
      <c r="I8" s="13">
        <v>0.5</v>
      </c>
      <c r="J8" s="13">
        <v>0</v>
      </c>
      <c r="K8" s="13">
        <v>0</v>
      </c>
      <c r="L8" s="13">
        <v>0</v>
      </c>
      <c r="M8" s="13">
        <v>0</v>
      </c>
      <c r="N8" s="14">
        <f t="shared" ref="N8:N19" si="2">SUM(E8:M8)</f>
        <v>1.5</v>
      </c>
      <c r="O8" s="15"/>
    </row>
    <row r="9" spans="1:15">
      <c r="A9" s="13">
        <v>3</v>
      </c>
      <c r="B9" s="13" t="s">
        <v>2</v>
      </c>
      <c r="C9" s="13"/>
      <c r="D9" s="13"/>
      <c r="E9" s="13">
        <v>0</v>
      </c>
      <c r="F9" s="13">
        <v>1</v>
      </c>
      <c r="G9" s="13">
        <v>0.5</v>
      </c>
      <c r="H9" s="13">
        <v>0</v>
      </c>
      <c r="I9" s="13">
        <v>0.5</v>
      </c>
      <c r="J9" s="13">
        <v>0</v>
      </c>
      <c r="K9" s="13">
        <v>0</v>
      </c>
      <c r="L9" s="13">
        <v>0</v>
      </c>
      <c r="M9" s="13">
        <v>0</v>
      </c>
      <c r="N9" s="14">
        <f t="shared" si="2"/>
        <v>2</v>
      </c>
      <c r="O9" s="15"/>
    </row>
    <row r="10" spans="1:15">
      <c r="A10" s="13">
        <v>4</v>
      </c>
      <c r="B10" s="13" t="s">
        <v>3</v>
      </c>
      <c r="C10" s="1"/>
      <c r="D10" s="1"/>
      <c r="E10" s="13">
        <v>0</v>
      </c>
      <c r="F10" s="13">
        <v>0.5</v>
      </c>
      <c r="G10" s="13">
        <v>1</v>
      </c>
      <c r="H10" s="13">
        <v>0</v>
      </c>
      <c r="I10" s="13">
        <v>0.5</v>
      </c>
      <c r="J10" s="13">
        <v>0</v>
      </c>
      <c r="K10" s="13">
        <v>0</v>
      </c>
      <c r="L10" s="13">
        <v>0</v>
      </c>
      <c r="M10" s="13">
        <v>0</v>
      </c>
      <c r="N10" s="14">
        <f t="shared" si="2"/>
        <v>2</v>
      </c>
      <c r="O10" s="1"/>
    </row>
    <row r="11" spans="1:15">
      <c r="A11" s="13">
        <v>5</v>
      </c>
      <c r="B11" s="13" t="s">
        <v>4</v>
      </c>
      <c r="C11" s="1"/>
      <c r="D11" s="1"/>
      <c r="E11" s="13">
        <v>0</v>
      </c>
      <c r="F11" s="13">
        <v>1</v>
      </c>
      <c r="G11" s="13">
        <v>1</v>
      </c>
      <c r="H11" s="13">
        <v>0</v>
      </c>
      <c r="I11" s="13">
        <v>1</v>
      </c>
      <c r="J11" s="13">
        <v>0</v>
      </c>
      <c r="K11" s="13">
        <v>0</v>
      </c>
      <c r="L11" s="13">
        <v>0</v>
      </c>
      <c r="M11" s="13">
        <v>0</v>
      </c>
      <c r="N11" s="14">
        <f t="shared" si="2"/>
        <v>3</v>
      </c>
      <c r="O11" s="1"/>
    </row>
    <row r="12" spans="1:15">
      <c r="A12" s="13">
        <v>6</v>
      </c>
      <c r="B12" s="13" t="s">
        <v>5</v>
      </c>
      <c r="C12" s="1"/>
      <c r="D12" s="1"/>
      <c r="E12" s="13">
        <v>0</v>
      </c>
      <c r="F12" s="13">
        <v>1</v>
      </c>
      <c r="G12" s="13">
        <v>0.5</v>
      </c>
      <c r="H12" s="13">
        <v>0</v>
      </c>
      <c r="I12" s="13">
        <v>0.5</v>
      </c>
      <c r="J12" s="13">
        <v>0</v>
      </c>
      <c r="K12" s="13">
        <v>0</v>
      </c>
      <c r="L12" s="13">
        <v>0</v>
      </c>
      <c r="M12" s="13">
        <v>0</v>
      </c>
      <c r="N12" s="14">
        <f t="shared" si="2"/>
        <v>2</v>
      </c>
      <c r="O12" s="1"/>
    </row>
    <row r="13" spans="1:15">
      <c r="A13" s="13">
        <v>7</v>
      </c>
      <c r="B13" s="13" t="s">
        <v>6</v>
      </c>
      <c r="C13" s="1"/>
      <c r="D13" s="1"/>
      <c r="E13" s="13">
        <v>0</v>
      </c>
      <c r="F13" s="13">
        <v>0.5</v>
      </c>
      <c r="G13" s="13">
        <v>1</v>
      </c>
      <c r="H13" s="13">
        <v>0</v>
      </c>
      <c r="I13" s="13">
        <v>0.5</v>
      </c>
      <c r="J13" s="13">
        <v>0</v>
      </c>
      <c r="K13" s="13">
        <v>0</v>
      </c>
      <c r="L13" s="13">
        <v>0</v>
      </c>
      <c r="M13" s="13">
        <v>0</v>
      </c>
      <c r="N13" s="14">
        <f t="shared" si="2"/>
        <v>2</v>
      </c>
      <c r="O13" s="1"/>
    </row>
    <row r="14" spans="1:15">
      <c r="A14" s="13">
        <v>8</v>
      </c>
      <c r="B14" s="13" t="s">
        <v>7</v>
      </c>
      <c r="C14" s="1"/>
      <c r="D14" s="1"/>
      <c r="E14" s="13">
        <v>0</v>
      </c>
      <c r="F14" s="13">
        <v>1</v>
      </c>
      <c r="G14" s="13">
        <v>0.5</v>
      </c>
      <c r="H14" s="13">
        <v>0</v>
      </c>
      <c r="I14" s="13">
        <v>0.5</v>
      </c>
      <c r="J14" s="13">
        <v>0</v>
      </c>
      <c r="K14" s="13">
        <v>0</v>
      </c>
      <c r="L14" s="13">
        <v>0</v>
      </c>
      <c r="M14" s="13">
        <v>0</v>
      </c>
      <c r="N14" s="14">
        <f t="shared" si="2"/>
        <v>2</v>
      </c>
      <c r="O14" s="1"/>
    </row>
    <row r="15" spans="1:15">
      <c r="A15" s="13">
        <v>9</v>
      </c>
      <c r="B15" s="13" t="s">
        <v>8</v>
      </c>
      <c r="C15" s="1"/>
      <c r="D15" s="1"/>
      <c r="E15" s="13">
        <v>0</v>
      </c>
      <c r="F15" s="13">
        <v>1</v>
      </c>
      <c r="G15" s="13">
        <v>0.5</v>
      </c>
      <c r="H15" s="13">
        <v>0</v>
      </c>
      <c r="I15" s="13">
        <v>0.5</v>
      </c>
      <c r="J15" s="13">
        <v>0</v>
      </c>
      <c r="K15" s="13">
        <v>0</v>
      </c>
      <c r="L15" s="13">
        <v>0</v>
      </c>
      <c r="M15" s="13">
        <v>0</v>
      </c>
      <c r="N15" s="14">
        <f t="shared" si="2"/>
        <v>2</v>
      </c>
      <c r="O15" s="1"/>
    </row>
    <row r="16" spans="1:15">
      <c r="A16" s="13">
        <v>10</v>
      </c>
      <c r="B16" s="13" t="s">
        <v>9</v>
      </c>
      <c r="C16" s="1"/>
      <c r="D16" s="1"/>
      <c r="E16" s="13">
        <v>0</v>
      </c>
      <c r="F16" s="13">
        <v>0.5</v>
      </c>
      <c r="G16" s="13">
        <v>1</v>
      </c>
      <c r="H16" s="13">
        <v>0</v>
      </c>
      <c r="I16" s="13">
        <v>0.5</v>
      </c>
      <c r="J16" s="13">
        <v>0</v>
      </c>
      <c r="K16" s="13">
        <v>0</v>
      </c>
      <c r="L16" s="13">
        <v>0</v>
      </c>
      <c r="M16" s="13">
        <v>0</v>
      </c>
      <c r="N16" s="14">
        <f t="shared" si="2"/>
        <v>2</v>
      </c>
      <c r="O16" s="1"/>
    </row>
    <row r="17" spans="1:15">
      <c r="A17" s="13">
        <v>11</v>
      </c>
      <c r="B17" s="13" t="s">
        <v>10</v>
      </c>
      <c r="C17" s="1"/>
      <c r="D17" s="1"/>
      <c r="E17" s="13">
        <v>0</v>
      </c>
      <c r="F17" s="13">
        <v>0.5</v>
      </c>
      <c r="G17" s="13">
        <v>0</v>
      </c>
      <c r="H17" s="13">
        <v>0</v>
      </c>
      <c r="I17" s="13">
        <v>0.5</v>
      </c>
      <c r="J17" s="13">
        <v>0</v>
      </c>
      <c r="K17" s="13">
        <v>0</v>
      </c>
      <c r="L17" s="13">
        <v>0</v>
      </c>
      <c r="M17" s="13">
        <v>0</v>
      </c>
      <c r="N17" s="14">
        <f t="shared" si="2"/>
        <v>1</v>
      </c>
      <c r="O17" s="1"/>
    </row>
    <row r="18" spans="1:15">
      <c r="A18" s="13">
        <v>12</v>
      </c>
      <c r="B18" s="13" t="s">
        <v>11</v>
      </c>
      <c r="C18" s="1"/>
      <c r="D18" s="1"/>
      <c r="E18" s="13">
        <v>0</v>
      </c>
      <c r="F18" s="13">
        <v>0.5</v>
      </c>
      <c r="G18" s="13">
        <v>0.5</v>
      </c>
      <c r="H18" s="13">
        <v>0</v>
      </c>
      <c r="I18" s="13">
        <v>0.5</v>
      </c>
      <c r="J18" s="13">
        <v>0</v>
      </c>
      <c r="K18" s="13">
        <v>0</v>
      </c>
      <c r="L18" s="13">
        <v>0</v>
      </c>
      <c r="M18" s="13">
        <v>0</v>
      </c>
      <c r="N18" s="14">
        <f t="shared" si="2"/>
        <v>1.5</v>
      </c>
      <c r="O18" s="1"/>
    </row>
    <row r="19" spans="1:15">
      <c r="A19" s="13">
        <v>13</v>
      </c>
      <c r="B19" s="13" t="s">
        <v>12</v>
      </c>
      <c r="C19" s="1"/>
      <c r="D19" s="1"/>
      <c r="E19" s="13">
        <v>0</v>
      </c>
      <c r="F19" s="13">
        <v>1</v>
      </c>
      <c r="G19" s="13">
        <v>1</v>
      </c>
      <c r="H19" s="13">
        <v>0</v>
      </c>
      <c r="I19" s="13">
        <v>1</v>
      </c>
      <c r="J19" s="13">
        <v>0</v>
      </c>
      <c r="K19" s="13">
        <v>0</v>
      </c>
      <c r="L19" s="13">
        <v>0</v>
      </c>
      <c r="M19" s="13">
        <v>0</v>
      </c>
      <c r="N19" s="14">
        <f t="shared" si="2"/>
        <v>3</v>
      </c>
      <c r="O19" s="1"/>
    </row>
    <row r="20" spans="1:15">
      <c r="A20" s="10"/>
      <c r="B20" s="10" t="s">
        <v>140</v>
      </c>
      <c r="C20" s="10"/>
      <c r="D20" s="10"/>
      <c r="E20" s="10">
        <f>SUM(E21:E31)</f>
        <v>0</v>
      </c>
      <c r="F20" s="10">
        <f t="shared" ref="F20:M20" si="3">SUM(F21:F31)</f>
        <v>4.7</v>
      </c>
      <c r="G20" s="10">
        <f t="shared" si="3"/>
        <v>4</v>
      </c>
      <c r="H20" s="10">
        <f t="shared" si="3"/>
        <v>0</v>
      </c>
      <c r="I20" s="10">
        <f t="shared" si="3"/>
        <v>3.8000000000000003</v>
      </c>
      <c r="J20" s="10">
        <f t="shared" si="3"/>
        <v>0</v>
      </c>
      <c r="K20" s="10">
        <f t="shared" si="3"/>
        <v>0</v>
      </c>
      <c r="L20" s="10">
        <f t="shared" si="3"/>
        <v>0</v>
      </c>
      <c r="M20" s="10">
        <f t="shared" si="3"/>
        <v>1.9999999999999998</v>
      </c>
      <c r="N20" s="12">
        <f>SUM(E20:M20)</f>
        <v>14.5</v>
      </c>
      <c r="O20" s="9">
        <f>N20/N55</f>
        <v>0.1141732283464567</v>
      </c>
    </row>
    <row r="21" spans="1:15">
      <c r="A21" s="13">
        <v>14</v>
      </c>
      <c r="B21" s="13" t="s">
        <v>13</v>
      </c>
      <c r="C21" s="1"/>
      <c r="D21" s="1"/>
      <c r="E21" s="1">
        <v>0</v>
      </c>
      <c r="F21" s="1">
        <v>0</v>
      </c>
      <c r="G21" s="1">
        <v>0.2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23">
        <f>SUM(E21:M21)</f>
        <v>0.2</v>
      </c>
      <c r="O21" s="1"/>
    </row>
    <row r="22" spans="1:15">
      <c r="A22" s="13">
        <v>15</v>
      </c>
      <c r="B22" s="13" t="s">
        <v>14</v>
      </c>
      <c r="C22" s="1"/>
      <c r="D22" s="1"/>
      <c r="E22" s="1">
        <v>0</v>
      </c>
      <c r="F22" s="1">
        <v>0</v>
      </c>
      <c r="G22" s="1">
        <v>0.2</v>
      </c>
      <c r="H22" s="1">
        <v>0</v>
      </c>
      <c r="I22" s="1">
        <v>0.2</v>
      </c>
      <c r="J22" s="1">
        <v>0</v>
      </c>
      <c r="K22" s="1">
        <v>0</v>
      </c>
      <c r="L22" s="1">
        <v>0</v>
      </c>
      <c r="M22" s="1">
        <v>0.2</v>
      </c>
      <c r="N22" s="23">
        <f t="shared" ref="N22:N31" si="4">SUM(E22:M22)</f>
        <v>0.60000000000000009</v>
      </c>
      <c r="O22" s="1"/>
    </row>
    <row r="23" spans="1:15">
      <c r="A23" s="13">
        <v>16</v>
      </c>
      <c r="B23" s="13" t="s">
        <v>15</v>
      </c>
      <c r="C23" s="1"/>
      <c r="D23" s="1"/>
      <c r="E23" s="1">
        <v>0</v>
      </c>
      <c r="F23" s="1">
        <v>1</v>
      </c>
      <c r="G23" s="1">
        <v>0.5</v>
      </c>
      <c r="H23" s="1">
        <v>0</v>
      </c>
      <c r="I23" s="1">
        <v>0.2</v>
      </c>
      <c r="J23" s="1">
        <v>0</v>
      </c>
      <c r="K23" s="1">
        <v>0</v>
      </c>
      <c r="L23" s="1">
        <v>0</v>
      </c>
      <c r="M23" s="1">
        <v>0.2</v>
      </c>
      <c r="N23" s="23">
        <f t="shared" si="4"/>
        <v>1.9</v>
      </c>
      <c r="O23" s="1"/>
    </row>
    <row r="24" spans="1:15">
      <c r="A24" s="13">
        <v>17</v>
      </c>
      <c r="B24" s="13" t="s">
        <v>16</v>
      </c>
      <c r="C24" s="1"/>
      <c r="D24" s="1"/>
      <c r="E24" s="1">
        <v>0</v>
      </c>
      <c r="F24" s="1">
        <v>0.5</v>
      </c>
      <c r="G24" s="1">
        <v>0.5</v>
      </c>
      <c r="H24" s="1">
        <v>0</v>
      </c>
      <c r="I24" s="1">
        <v>0.5</v>
      </c>
      <c r="J24" s="1">
        <v>0</v>
      </c>
      <c r="K24" s="1">
        <v>0</v>
      </c>
      <c r="L24" s="1">
        <v>0</v>
      </c>
      <c r="M24" s="1">
        <v>0.2</v>
      </c>
      <c r="N24" s="23">
        <f t="shared" si="4"/>
        <v>1.7</v>
      </c>
      <c r="O24" s="1"/>
    </row>
    <row r="25" spans="1:15">
      <c r="A25" s="13">
        <v>18</v>
      </c>
      <c r="B25" s="13" t="s">
        <v>17</v>
      </c>
      <c r="C25" s="1"/>
      <c r="D25" s="1"/>
      <c r="E25" s="1">
        <v>0</v>
      </c>
      <c r="F25" s="1">
        <v>0.5</v>
      </c>
      <c r="G25" s="1">
        <v>0.2</v>
      </c>
      <c r="H25" s="1">
        <v>0</v>
      </c>
      <c r="I25" s="1">
        <v>0.5</v>
      </c>
      <c r="J25" s="1">
        <v>0</v>
      </c>
      <c r="K25" s="1">
        <v>0</v>
      </c>
      <c r="L25" s="1">
        <v>0</v>
      </c>
      <c r="M25" s="1">
        <v>0.2</v>
      </c>
      <c r="N25" s="23">
        <f t="shared" si="4"/>
        <v>1.4</v>
      </c>
      <c r="O25" s="1"/>
    </row>
    <row r="26" spans="1:15">
      <c r="A26" s="13">
        <v>19</v>
      </c>
      <c r="B26" s="13" t="s">
        <v>18</v>
      </c>
      <c r="C26" s="1"/>
      <c r="D26" s="1"/>
      <c r="E26" s="1">
        <v>0</v>
      </c>
      <c r="F26" s="1">
        <v>0.5</v>
      </c>
      <c r="G26" s="1">
        <v>0.5</v>
      </c>
      <c r="H26" s="1">
        <v>0</v>
      </c>
      <c r="I26" s="1">
        <v>0.5</v>
      </c>
      <c r="J26" s="1">
        <v>0</v>
      </c>
      <c r="K26" s="1">
        <v>0</v>
      </c>
      <c r="L26" s="1">
        <v>0</v>
      </c>
      <c r="M26" s="1">
        <v>0.2</v>
      </c>
      <c r="N26" s="23">
        <f t="shared" si="4"/>
        <v>1.7</v>
      </c>
      <c r="O26" s="1"/>
    </row>
    <row r="27" spans="1:15">
      <c r="A27" s="13">
        <v>20</v>
      </c>
      <c r="B27" s="13" t="s">
        <v>19</v>
      </c>
      <c r="C27" s="1"/>
      <c r="D27" s="1"/>
      <c r="E27" s="1">
        <v>0</v>
      </c>
      <c r="F27" s="1">
        <v>0.2</v>
      </c>
      <c r="G27" s="1">
        <v>0.5</v>
      </c>
      <c r="H27" s="1">
        <v>0</v>
      </c>
      <c r="I27" s="1">
        <v>0.5</v>
      </c>
      <c r="J27" s="1">
        <v>0</v>
      </c>
      <c r="K27" s="1">
        <v>0</v>
      </c>
      <c r="L27" s="1">
        <v>0</v>
      </c>
      <c r="M27" s="1">
        <v>0.2</v>
      </c>
      <c r="N27" s="23">
        <f t="shared" si="4"/>
        <v>1.4</v>
      </c>
      <c r="O27" s="1"/>
    </row>
    <row r="28" spans="1:15">
      <c r="A28" s="13">
        <v>21</v>
      </c>
      <c r="B28" s="13" t="s">
        <v>20</v>
      </c>
      <c r="C28" s="1"/>
      <c r="D28" s="1"/>
      <c r="E28" s="1">
        <v>0</v>
      </c>
      <c r="F28" s="1">
        <v>0.5</v>
      </c>
      <c r="G28" s="1">
        <v>0.2</v>
      </c>
      <c r="H28" s="1">
        <v>0</v>
      </c>
      <c r="I28" s="1">
        <v>0.5</v>
      </c>
      <c r="J28" s="1">
        <v>0</v>
      </c>
      <c r="K28" s="1">
        <v>0</v>
      </c>
      <c r="L28" s="1">
        <v>0</v>
      </c>
      <c r="M28" s="1">
        <v>0.2</v>
      </c>
      <c r="N28" s="23">
        <f t="shared" si="4"/>
        <v>1.4</v>
      </c>
      <c r="O28" s="1"/>
    </row>
    <row r="29" spans="1:15">
      <c r="A29" s="13">
        <v>22</v>
      </c>
      <c r="B29" s="13" t="s">
        <v>21</v>
      </c>
      <c r="C29" s="1"/>
      <c r="D29" s="1"/>
      <c r="E29" s="1">
        <v>0</v>
      </c>
      <c r="F29" s="1">
        <v>0.5</v>
      </c>
      <c r="G29" s="1">
        <v>0.2</v>
      </c>
      <c r="H29" s="1">
        <v>0</v>
      </c>
      <c r="I29" s="1">
        <v>0.2</v>
      </c>
      <c r="J29" s="1">
        <v>0</v>
      </c>
      <c r="K29" s="1">
        <v>0</v>
      </c>
      <c r="L29" s="1">
        <v>0</v>
      </c>
      <c r="M29" s="1">
        <v>0.2</v>
      </c>
      <c r="N29" s="23">
        <f t="shared" si="4"/>
        <v>1.0999999999999999</v>
      </c>
      <c r="O29" s="1"/>
    </row>
    <row r="30" spans="1:15">
      <c r="A30" s="13">
        <v>23</v>
      </c>
      <c r="B30" s="13" t="s">
        <v>22</v>
      </c>
      <c r="C30" s="1"/>
      <c r="D30" s="1"/>
      <c r="E30" s="1">
        <v>0</v>
      </c>
      <c r="F30" s="1">
        <v>0.5</v>
      </c>
      <c r="G30" s="1">
        <v>0.5</v>
      </c>
      <c r="H30" s="1">
        <v>0</v>
      </c>
      <c r="I30" s="1">
        <v>0.2</v>
      </c>
      <c r="J30" s="1">
        <v>0</v>
      </c>
      <c r="K30" s="1">
        <v>0</v>
      </c>
      <c r="L30" s="1">
        <v>0</v>
      </c>
      <c r="M30" s="1">
        <v>0.2</v>
      </c>
      <c r="N30" s="23">
        <f t="shared" si="4"/>
        <v>1.4</v>
      </c>
      <c r="O30" s="1"/>
    </row>
    <row r="31" spans="1:15">
      <c r="A31" s="13">
        <v>24</v>
      </c>
      <c r="B31" s="13" t="s">
        <v>23</v>
      </c>
      <c r="C31" s="1"/>
      <c r="D31" s="1"/>
      <c r="E31" s="1">
        <v>0</v>
      </c>
      <c r="F31" s="1">
        <v>0.5</v>
      </c>
      <c r="G31" s="1">
        <v>0.5</v>
      </c>
      <c r="H31" s="1">
        <v>0</v>
      </c>
      <c r="I31" s="1">
        <v>0.5</v>
      </c>
      <c r="J31" s="1">
        <v>0</v>
      </c>
      <c r="K31" s="1">
        <v>0</v>
      </c>
      <c r="L31" s="1">
        <v>0</v>
      </c>
      <c r="M31" s="1">
        <v>0.2</v>
      </c>
      <c r="N31" s="23">
        <f t="shared" si="4"/>
        <v>1.7</v>
      </c>
      <c r="O31" s="1"/>
    </row>
    <row r="32" spans="1:15">
      <c r="A32" s="10"/>
      <c r="B32" s="10" t="s">
        <v>141</v>
      </c>
      <c r="C32" s="10"/>
      <c r="D32" s="10"/>
      <c r="E32" s="10">
        <f>SUM(E33:E43)</f>
        <v>0</v>
      </c>
      <c r="F32" s="10">
        <f t="shared" ref="F32:M32" si="5">SUM(F33:F43)</f>
        <v>0</v>
      </c>
      <c r="G32" s="10">
        <f t="shared" si="5"/>
        <v>10.5</v>
      </c>
      <c r="H32" s="10">
        <f t="shared" si="5"/>
        <v>0</v>
      </c>
      <c r="I32" s="10">
        <f t="shared" si="5"/>
        <v>11</v>
      </c>
      <c r="J32" s="10">
        <f t="shared" si="5"/>
        <v>0</v>
      </c>
      <c r="K32" s="10">
        <f t="shared" si="5"/>
        <v>11</v>
      </c>
      <c r="L32" s="10">
        <f t="shared" si="5"/>
        <v>0</v>
      </c>
      <c r="M32" s="10">
        <f t="shared" si="5"/>
        <v>0</v>
      </c>
      <c r="N32" s="12">
        <f>SUM(N33:N43)</f>
        <v>32.5</v>
      </c>
      <c r="O32" s="9">
        <f>N32/N55</f>
        <v>0.25590551181102361</v>
      </c>
    </row>
    <row r="33" spans="1:15">
      <c r="A33" s="13">
        <v>25</v>
      </c>
      <c r="B33" s="13" t="s">
        <v>24</v>
      </c>
      <c r="C33" s="1"/>
      <c r="D33" s="1"/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1</v>
      </c>
      <c r="L33" s="1">
        <v>0</v>
      </c>
      <c r="M33" s="1">
        <v>0</v>
      </c>
      <c r="N33" s="23">
        <f>SUM(E33:M33)</f>
        <v>3</v>
      </c>
      <c r="O33" s="1"/>
    </row>
    <row r="34" spans="1:15">
      <c r="A34" s="13">
        <v>26</v>
      </c>
      <c r="B34" s="13" t="s">
        <v>25</v>
      </c>
      <c r="C34" s="1"/>
      <c r="D34" s="1"/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1</v>
      </c>
      <c r="L34" s="1">
        <v>0</v>
      </c>
      <c r="M34" s="1">
        <v>0</v>
      </c>
      <c r="N34" s="23">
        <f t="shared" ref="N34:N43" si="6">SUM(E34:M34)</f>
        <v>3</v>
      </c>
      <c r="O34" s="1"/>
    </row>
    <row r="35" spans="1:15">
      <c r="A35" s="13">
        <v>27</v>
      </c>
      <c r="B35" s="13" t="s">
        <v>26</v>
      </c>
      <c r="C35" s="1"/>
      <c r="D35" s="1"/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1</v>
      </c>
      <c r="L35" s="1">
        <v>0</v>
      </c>
      <c r="M35" s="1">
        <v>0</v>
      </c>
      <c r="N35" s="23">
        <f t="shared" si="6"/>
        <v>3</v>
      </c>
      <c r="O35" s="1"/>
    </row>
    <row r="36" spans="1:15">
      <c r="A36" s="13">
        <v>28</v>
      </c>
      <c r="B36" s="13" t="s">
        <v>27</v>
      </c>
      <c r="C36" s="1"/>
      <c r="D36" s="1"/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1</v>
      </c>
      <c r="L36" s="1">
        <v>0</v>
      </c>
      <c r="M36" s="1">
        <v>0</v>
      </c>
      <c r="N36" s="23">
        <f t="shared" si="6"/>
        <v>3</v>
      </c>
      <c r="O36" s="1"/>
    </row>
    <row r="37" spans="1:15">
      <c r="A37" s="13">
        <v>29</v>
      </c>
      <c r="B37" s="13" t="s">
        <v>28</v>
      </c>
      <c r="C37" s="1"/>
      <c r="D37" s="1"/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1</v>
      </c>
      <c r="L37" s="1">
        <v>0</v>
      </c>
      <c r="M37" s="1">
        <v>0</v>
      </c>
      <c r="N37" s="23">
        <f t="shared" si="6"/>
        <v>3</v>
      </c>
      <c r="O37" s="1"/>
    </row>
    <row r="38" spans="1:15">
      <c r="A38" s="13">
        <v>30</v>
      </c>
      <c r="B38" s="13" t="s">
        <v>29</v>
      </c>
      <c r="C38" s="1"/>
      <c r="D38" s="1"/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1</v>
      </c>
      <c r="L38" s="1">
        <v>0</v>
      </c>
      <c r="M38" s="1">
        <v>0</v>
      </c>
      <c r="N38" s="23">
        <f t="shared" si="6"/>
        <v>3</v>
      </c>
      <c r="O38" s="1"/>
    </row>
    <row r="39" spans="1:15">
      <c r="A39" s="13">
        <v>31</v>
      </c>
      <c r="B39" s="13" t="s">
        <v>30</v>
      </c>
      <c r="C39" s="1"/>
      <c r="D39" s="1"/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1</v>
      </c>
      <c r="L39" s="1">
        <v>0</v>
      </c>
      <c r="M39" s="1">
        <v>0</v>
      </c>
      <c r="N39" s="23">
        <f t="shared" si="6"/>
        <v>3</v>
      </c>
      <c r="O39" s="1"/>
    </row>
    <row r="40" spans="1:15">
      <c r="A40" s="13">
        <v>32</v>
      </c>
      <c r="B40" s="13" t="s">
        <v>31</v>
      </c>
      <c r="C40" s="1"/>
      <c r="D40" s="1"/>
      <c r="E40" s="1">
        <v>0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1</v>
      </c>
      <c r="L40" s="1">
        <v>0</v>
      </c>
      <c r="M40" s="1">
        <v>0</v>
      </c>
      <c r="N40" s="23">
        <f t="shared" si="6"/>
        <v>3</v>
      </c>
      <c r="O40" s="1"/>
    </row>
    <row r="41" spans="1:15">
      <c r="A41" s="13">
        <v>33</v>
      </c>
      <c r="B41" s="13" t="s">
        <v>32</v>
      </c>
      <c r="C41" s="1"/>
      <c r="D41" s="1"/>
      <c r="E41" s="1">
        <v>0</v>
      </c>
      <c r="F41" s="1">
        <v>0</v>
      </c>
      <c r="G41" s="1">
        <v>1</v>
      </c>
      <c r="H41" s="1">
        <v>0</v>
      </c>
      <c r="I41" s="1">
        <v>1</v>
      </c>
      <c r="J41" s="1">
        <v>0</v>
      </c>
      <c r="K41" s="1">
        <v>1</v>
      </c>
      <c r="L41" s="1">
        <v>0</v>
      </c>
      <c r="M41" s="1">
        <v>0</v>
      </c>
      <c r="N41" s="23">
        <f t="shared" si="6"/>
        <v>3</v>
      </c>
      <c r="O41" s="1"/>
    </row>
    <row r="42" spans="1:15">
      <c r="A42" s="13">
        <v>34</v>
      </c>
      <c r="B42" s="13" t="s">
        <v>33</v>
      </c>
      <c r="C42" s="1"/>
      <c r="D42" s="1"/>
      <c r="E42" s="1">
        <v>0</v>
      </c>
      <c r="F42" s="1">
        <v>0</v>
      </c>
      <c r="G42" s="1">
        <v>1</v>
      </c>
      <c r="H42" s="1">
        <v>0</v>
      </c>
      <c r="I42" s="1">
        <v>1</v>
      </c>
      <c r="J42" s="1">
        <v>0</v>
      </c>
      <c r="K42" s="1">
        <v>1</v>
      </c>
      <c r="L42" s="1">
        <v>0</v>
      </c>
      <c r="M42" s="1">
        <v>0</v>
      </c>
      <c r="N42" s="23">
        <f t="shared" si="6"/>
        <v>3</v>
      </c>
      <c r="O42" s="1"/>
    </row>
    <row r="43" spans="1:15">
      <c r="A43" s="13">
        <v>35</v>
      </c>
      <c r="B43" s="13" t="s">
        <v>34</v>
      </c>
      <c r="C43" s="1"/>
      <c r="D43" s="1"/>
      <c r="E43" s="1">
        <v>0</v>
      </c>
      <c r="F43" s="1">
        <v>0</v>
      </c>
      <c r="G43" s="1">
        <v>0.5</v>
      </c>
      <c r="H43" s="1">
        <v>0</v>
      </c>
      <c r="I43" s="1">
        <v>1</v>
      </c>
      <c r="J43" s="1">
        <v>0</v>
      </c>
      <c r="K43" s="1">
        <v>1</v>
      </c>
      <c r="L43" s="1">
        <v>0</v>
      </c>
      <c r="M43" s="1">
        <v>0</v>
      </c>
      <c r="N43" s="23">
        <f t="shared" si="6"/>
        <v>2.5</v>
      </c>
      <c r="O43" s="1"/>
    </row>
    <row r="44" spans="1:15">
      <c r="A44" s="10"/>
      <c r="B44" s="10" t="s">
        <v>141</v>
      </c>
      <c r="C44" s="10"/>
      <c r="D44" s="10"/>
      <c r="E44" s="10">
        <f>SUM(E45:E47)</f>
        <v>0</v>
      </c>
      <c r="F44" s="10">
        <f t="shared" ref="F44:M44" si="7">SUM(F45:F47)</f>
        <v>0</v>
      </c>
      <c r="G44" s="10">
        <f t="shared" si="7"/>
        <v>4</v>
      </c>
      <c r="H44" s="10">
        <f t="shared" si="7"/>
        <v>0</v>
      </c>
      <c r="I44" s="10">
        <f t="shared" si="7"/>
        <v>4</v>
      </c>
      <c r="J44" s="10">
        <f t="shared" si="7"/>
        <v>0</v>
      </c>
      <c r="K44" s="10">
        <f t="shared" si="7"/>
        <v>6</v>
      </c>
      <c r="L44" s="10">
        <f t="shared" si="7"/>
        <v>0</v>
      </c>
      <c r="M44" s="10">
        <f t="shared" si="7"/>
        <v>0</v>
      </c>
      <c r="N44" s="12">
        <f>SUM(N45:N47)</f>
        <v>14</v>
      </c>
      <c r="O44" s="9">
        <f>N44/N55</f>
        <v>0.11023622047244094</v>
      </c>
    </row>
    <row r="45" spans="1:15">
      <c r="A45" s="13">
        <v>36</v>
      </c>
      <c r="B45" s="13" t="s">
        <v>202</v>
      </c>
      <c r="C45" s="13"/>
      <c r="D45" s="13"/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4</v>
      </c>
      <c r="L45" s="13">
        <v>0</v>
      </c>
      <c r="M45" s="13">
        <v>0</v>
      </c>
      <c r="N45" s="23">
        <f>SUM(E45:M45)</f>
        <v>4</v>
      </c>
      <c r="O45" s="13"/>
    </row>
    <row r="46" spans="1:15">
      <c r="A46" s="13">
        <v>37</v>
      </c>
      <c r="B46" s="13" t="s">
        <v>203</v>
      </c>
      <c r="C46" s="13"/>
      <c r="D46" s="13"/>
      <c r="E46" s="13">
        <v>0</v>
      </c>
      <c r="F46" s="13">
        <v>0</v>
      </c>
      <c r="G46" s="13">
        <v>4</v>
      </c>
      <c r="H46" s="13">
        <v>0</v>
      </c>
      <c r="I46" s="13">
        <v>4</v>
      </c>
      <c r="J46" s="13">
        <v>0</v>
      </c>
      <c r="K46" s="13">
        <v>0</v>
      </c>
      <c r="L46" s="13">
        <v>0</v>
      </c>
      <c r="M46" s="13">
        <v>0</v>
      </c>
      <c r="N46" s="23">
        <f>SUM(E46:M46)</f>
        <v>8</v>
      </c>
      <c r="O46" s="13"/>
    </row>
    <row r="47" spans="1:15">
      <c r="A47" s="13">
        <v>38</v>
      </c>
      <c r="B47" s="13" t="s">
        <v>204</v>
      </c>
      <c r="C47" s="13"/>
      <c r="D47" s="13"/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2</v>
      </c>
      <c r="L47" s="13">
        <v>0</v>
      </c>
      <c r="M47" s="13">
        <v>0</v>
      </c>
      <c r="N47" s="23">
        <f>SUM(E47:M47)</f>
        <v>2</v>
      </c>
      <c r="O47" s="13"/>
    </row>
    <row r="48" spans="1:15">
      <c r="A48" s="22"/>
      <c r="B48" s="22" t="s">
        <v>129</v>
      </c>
      <c r="C48" s="22"/>
      <c r="D48" s="22"/>
      <c r="E48" s="156"/>
      <c r="F48" s="157"/>
      <c r="G48" s="157"/>
      <c r="H48" s="157"/>
      <c r="I48" s="157"/>
      <c r="J48" s="157"/>
      <c r="K48" s="157"/>
      <c r="L48" s="157"/>
      <c r="M48" s="158"/>
      <c r="N48" s="8">
        <f>SUM(N49:N54)</f>
        <v>40</v>
      </c>
      <c r="O48" s="9">
        <f>N48/N55</f>
        <v>0.31496062992125984</v>
      </c>
    </row>
    <row r="49" spans="1:15">
      <c r="A49" s="17">
        <v>36</v>
      </c>
      <c r="B49" s="18" t="s">
        <v>130</v>
      </c>
      <c r="C49" s="19"/>
      <c r="D49" s="19"/>
      <c r="E49" s="149"/>
      <c r="F49" s="150"/>
      <c r="G49" s="150"/>
      <c r="H49" s="150"/>
      <c r="I49" s="150"/>
      <c r="J49" s="150"/>
      <c r="K49" s="150"/>
      <c r="L49" s="150"/>
      <c r="M49" s="151"/>
      <c r="N49" s="20">
        <v>13</v>
      </c>
      <c r="O49" s="15"/>
    </row>
    <row r="50" spans="1:15">
      <c r="A50" s="17">
        <v>37</v>
      </c>
      <c r="B50" s="18" t="s">
        <v>131</v>
      </c>
      <c r="C50" s="19"/>
      <c r="D50" s="19"/>
      <c r="E50" s="149"/>
      <c r="F50" s="150"/>
      <c r="G50" s="150"/>
      <c r="H50" s="150"/>
      <c r="I50" s="150"/>
      <c r="J50" s="150"/>
      <c r="K50" s="150"/>
      <c r="L50" s="150"/>
      <c r="M50" s="151"/>
      <c r="N50" s="14"/>
      <c r="O50" s="15"/>
    </row>
    <row r="51" spans="1:15">
      <c r="A51" s="17">
        <v>38</v>
      </c>
      <c r="B51" s="18" t="s">
        <v>132</v>
      </c>
      <c r="C51" s="19"/>
      <c r="D51" s="19"/>
      <c r="E51" s="149"/>
      <c r="F51" s="150"/>
      <c r="G51" s="150"/>
      <c r="H51" s="150"/>
      <c r="I51" s="150"/>
      <c r="J51" s="150"/>
      <c r="K51" s="150"/>
      <c r="L51" s="150"/>
      <c r="M51" s="151"/>
      <c r="N51" s="20">
        <v>6</v>
      </c>
      <c r="O51" s="15"/>
    </row>
    <row r="52" spans="1:15">
      <c r="A52" s="17">
        <v>39</v>
      </c>
      <c r="B52" s="18" t="s">
        <v>133</v>
      </c>
      <c r="C52" s="19"/>
      <c r="D52" s="19"/>
      <c r="E52" s="149"/>
      <c r="F52" s="150"/>
      <c r="G52" s="150"/>
      <c r="H52" s="150"/>
      <c r="I52" s="150"/>
      <c r="J52" s="150"/>
      <c r="K52" s="150"/>
      <c r="L52" s="150"/>
      <c r="M52" s="151"/>
      <c r="N52" s="20">
        <v>5</v>
      </c>
      <c r="O52" s="15"/>
    </row>
    <row r="53" spans="1:15">
      <c r="A53" s="17">
        <v>40</v>
      </c>
      <c r="B53" s="18" t="s">
        <v>134</v>
      </c>
      <c r="C53" s="19"/>
      <c r="D53" s="19"/>
      <c r="E53" s="149"/>
      <c r="F53" s="150"/>
      <c r="G53" s="150"/>
      <c r="H53" s="150"/>
      <c r="I53" s="150"/>
      <c r="J53" s="150"/>
      <c r="K53" s="150"/>
      <c r="L53" s="150"/>
      <c r="M53" s="151"/>
      <c r="N53" s="20">
        <v>3</v>
      </c>
      <c r="O53" s="15"/>
    </row>
    <row r="54" spans="1:15">
      <c r="A54" s="17">
        <v>41</v>
      </c>
      <c r="B54" s="18" t="s">
        <v>135</v>
      </c>
      <c r="C54" s="19"/>
      <c r="D54" s="19"/>
      <c r="E54" s="149"/>
      <c r="F54" s="150"/>
      <c r="G54" s="150"/>
      <c r="H54" s="150"/>
      <c r="I54" s="150"/>
      <c r="J54" s="150"/>
      <c r="K54" s="150"/>
      <c r="L54" s="150"/>
      <c r="M54" s="151"/>
      <c r="N54" s="20">
        <v>13</v>
      </c>
      <c r="O54" s="15"/>
    </row>
    <row r="55" spans="1:15">
      <c r="A55" s="6"/>
      <c r="B55" s="6" t="s">
        <v>116</v>
      </c>
      <c r="C55" s="16"/>
      <c r="D55" s="16"/>
      <c r="E55" s="152"/>
      <c r="F55" s="153"/>
      <c r="G55" s="153"/>
      <c r="H55" s="153"/>
      <c r="I55" s="153"/>
      <c r="J55" s="153"/>
      <c r="K55" s="153"/>
      <c r="L55" s="153"/>
      <c r="M55" s="154"/>
      <c r="N55" s="8">
        <f>SUM(N48,N5)</f>
        <v>127</v>
      </c>
      <c r="O55" s="9">
        <f>SUM(O5,O48)</f>
        <v>1</v>
      </c>
    </row>
    <row r="56" spans="1:15">
      <c r="A56" s="6"/>
      <c r="B56" s="21" t="s">
        <v>136</v>
      </c>
      <c r="C56" s="16"/>
      <c r="D56" s="16"/>
      <c r="E56" s="152"/>
      <c r="F56" s="153"/>
      <c r="G56" s="153"/>
      <c r="H56" s="153"/>
      <c r="I56" s="153"/>
      <c r="J56" s="153"/>
      <c r="K56" s="153"/>
      <c r="L56" s="153"/>
      <c r="M56" s="154"/>
      <c r="N56" s="8">
        <v>10</v>
      </c>
      <c r="O56" s="9">
        <f>N56/N55</f>
        <v>7.874015748031496E-2</v>
      </c>
    </row>
    <row r="57" spans="1:15" ht="25.5">
      <c r="A57" s="6"/>
      <c r="B57" s="6" t="s">
        <v>137</v>
      </c>
      <c r="C57" s="16"/>
      <c r="D57" s="16"/>
      <c r="E57" s="152"/>
      <c r="F57" s="153"/>
      <c r="G57" s="153"/>
      <c r="H57" s="153"/>
      <c r="I57" s="153"/>
      <c r="J57" s="153"/>
      <c r="K57" s="153"/>
      <c r="L57" s="153"/>
      <c r="M57" s="154"/>
      <c r="N57" s="8">
        <f>SUM(N55:N56)</f>
        <v>137</v>
      </c>
      <c r="O57" s="9">
        <f>O56+O55</f>
        <v>1.078740157480315</v>
      </c>
    </row>
  </sheetData>
  <mergeCells count="24">
    <mergeCell ref="E54:M54"/>
    <mergeCell ref="E55:M55"/>
    <mergeCell ref="E56:M56"/>
    <mergeCell ref="E57:M57"/>
    <mergeCell ref="A1:O1"/>
    <mergeCell ref="E48:M48"/>
    <mergeCell ref="E49:M49"/>
    <mergeCell ref="E50:M50"/>
    <mergeCell ref="E51:M51"/>
    <mergeCell ref="E52:M52"/>
    <mergeCell ref="E53:M53"/>
    <mergeCell ref="O2:O4"/>
    <mergeCell ref="E3:E4"/>
    <mergeCell ref="F3:F4"/>
    <mergeCell ref="G3:G4"/>
    <mergeCell ref="H3:J3"/>
    <mergeCell ref="N2:N4"/>
    <mergeCell ref="K3:K4"/>
    <mergeCell ref="L3:L4"/>
    <mergeCell ref="A2:A4"/>
    <mergeCell ref="B2:B4"/>
    <mergeCell ref="C2:C4"/>
    <mergeCell ref="D2:D4"/>
    <mergeCell ref="E2:M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59"/>
  <sheetViews>
    <sheetView topLeftCell="A13" workbookViewId="0">
      <pane xSplit="6" topLeftCell="G1" activePane="topRight" state="frozen"/>
      <selection activeCell="A2" sqref="A2"/>
      <selection pane="topRight" activeCell="F44" sqref="F44"/>
    </sheetView>
  </sheetViews>
  <sheetFormatPr defaultRowHeight="15"/>
  <cols>
    <col min="1" max="1" width="2.7109375" bestFit="1" customWidth="1"/>
    <col min="2" max="2" width="1.85546875" bestFit="1" customWidth="1"/>
    <col min="3" max="3" width="80" bestFit="1" customWidth="1"/>
    <col min="4" max="4" width="13.42578125" bestFit="1" customWidth="1"/>
    <col min="5" max="5" width="19" bestFit="1" customWidth="1"/>
    <col min="6" max="6" width="14" bestFit="1" customWidth="1"/>
    <col min="10" max="10" width="12.140625" bestFit="1" customWidth="1"/>
  </cols>
  <sheetData>
    <row r="1" spans="1:92" ht="18">
      <c r="A1" s="166" t="s">
        <v>149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</row>
    <row r="2" spans="1:92">
      <c r="A2" s="60"/>
      <c r="B2" s="61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</row>
    <row r="3" spans="1:92">
      <c r="A3" s="60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</row>
    <row r="4" spans="1:92">
      <c r="A4" s="60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</row>
    <row r="5" spans="1:92">
      <c r="A5" s="60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</row>
    <row r="6" spans="1:92">
      <c r="A6" s="60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</row>
    <row r="7" spans="1:92" ht="15.75" thickBot="1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</row>
    <row r="8" spans="1:92">
      <c r="A8" s="167" t="s">
        <v>111</v>
      </c>
      <c r="B8" s="167"/>
      <c r="C8" s="168" t="s">
        <v>150</v>
      </c>
      <c r="D8" s="168" t="s">
        <v>151</v>
      </c>
      <c r="E8" s="168" t="s">
        <v>152</v>
      </c>
      <c r="F8" s="168" t="s">
        <v>153</v>
      </c>
      <c r="G8" s="169" t="s">
        <v>154</v>
      </c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70"/>
      <c r="BF8" s="170"/>
      <c r="BG8" s="170"/>
      <c r="BH8" s="170"/>
      <c r="BI8" s="170"/>
      <c r="BJ8" s="170"/>
      <c r="BK8" s="170"/>
      <c r="BL8" s="170"/>
      <c r="BM8" s="170"/>
      <c r="BN8" s="170"/>
      <c r="BO8" s="170"/>
      <c r="BP8" s="170"/>
      <c r="BQ8" s="170"/>
      <c r="BR8" s="170"/>
      <c r="BS8" s="170"/>
      <c r="BT8" s="170"/>
      <c r="BU8" s="170"/>
      <c r="BV8" s="170"/>
      <c r="BW8" s="170"/>
      <c r="BX8" s="170"/>
      <c r="BY8" s="170"/>
      <c r="BZ8" s="170"/>
      <c r="CA8" s="170"/>
      <c r="CB8" s="170"/>
      <c r="CC8" s="170"/>
      <c r="CD8" s="170"/>
      <c r="CE8" s="170"/>
      <c r="CF8" s="170"/>
      <c r="CG8" s="170"/>
      <c r="CH8" s="170"/>
      <c r="CI8" s="170"/>
      <c r="CJ8" s="170"/>
      <c r="CK8" s="170"/>
      <c r="CL8" s="170"/>
      <c r="CM8" s="170"/>
      <c r="CN8" s="171"/>
    </row>
    <row r="9" spans="1:92">
      <c r="A9" s="167"/>
      <c r="B9" s="167"/>
      <c r="C9" s="168"/>
      <c r="D9" s="168"/>
      <c r="E9" s="168"/>
      <c r="F9" s="168"/>
      <c r="G9" s="162" t="s">
        <v>200</v>
      </c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4" t="s">
        <v>155</v>
      </c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  <c r="BD9" s="164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65"/>
      <c r="BW9" s="165"/>
      <c r="BX9" s="165"/>
      <c r="BY9" s="165"/>
      <c r="BZ9" s="165"/>
      <c r="CA9" s="165"/>
      <c r="CB9" s="165"/>
      <c r="CC9" s="165"/>
      <c r="CD9" s="165"/>
      <c r="CE9" s="165"/>
      <c r="CF9" s="165"/>
      <c r="CG9" s="165"/>
      <c r="CH9" s="100"/>
      <c r="CI9" s="100"/>
      <c r="CJ9" s="100"/>
      <c r="CK9" s="100"/>
      <c r="CL9" s="100"/>
      <c r="CM9" s="100"/>
      <c r="CN9" s="100"/>
    </row>
    <row r="10" spans="1:92">
      <c r="A10" s="167"/>
      <c r="B10" s="167"/>
      <c r="C10" s="168"/>
      <c r="D10" s="168"/>
      <c r="E10" s="168"/>
      <c r="F10" s="167"/>
      <c r="G10" s="63">
        <v>13</v>
      </c>
      <c r="H10" s="63">
        <v>14</v>
      </c>
      <c r="I10" s="63">
        <f t="shared" ref="I10:BD10" si="0">H10+1</f>
        <v>15</v>
      </c>
      <c r="J10" s="64">
        <f t="shared" si="0"/>
        <v>16</v>
      </c>
      <c r="K10" s="64">
        <f t="shared" si="0"/>
        <v>17</v>
      </c>
      <c r="L10" s="63">
        <f t="shared" si="0"/>
        <v>18</v>
      </c>
      <c r="M10" s="63">
        <f t="shared" si="0"/>
        <v>19</v>
      </c>
      <c r="N10" s="63">
        <f t="shared" si="0"/>
        <v>20</v>
      </c>
      <c r="O10" s="63">
        <f t="shared" si="0"/>
        <v>21</v>
      </c>
      <c r="P10" s="63">
        <f t="shared" si="0"/>
        <v>22</v>
      </c>
      <c r="Q10" s="64">
        <f t="shared" si="0"/>
        <v>23</v>
      </c>
      <c r="R10" s="64">
        <f t="shared" si="0"/>
        <v>24</v>
      </c>
      <c r="S10" s="65">
        <f t="shared" si="0"/>
        <v>25</v>
      </c>
      <c r="T10" s="63">
        <f t="shared" si="0"/>
        <v>26</v>
      </c>
      <c r="U10" s="65">
        <f t="shared" si="0"/>
        <v>27</v>
      </c>
      <c r="V10" s="65">
        <f t="shared" si="0"/>
        <v>28</v>
      </c>
      <c r="W10" s="65">
        <f t="shared" si="0"/>
        <v>29</v>
      </c>
      <c r="X10" s="66">
        <f t="shared" si="0"/>
        <v>30</v>
      </c>
      <c r="Y10" s="66">
        <f t="shared" si="0"/>
        <v>31</v>
      </c>
      <c r="Z10" s="65">
        <f t="shared" si="0"/>
        <v>32</v>
      </c>
      <c r="AA10" s="65">
        <f t="shared" si="0"/>
        <v>33</v>
      </c>
      <c r="AB10" s="65">
        <f t="shared" si="0"/>
        <v>34</v>
      </c>
      <c r="AC10" s="65">
        <f t="shared" si="0"/>
        <v>35</v>
      </c>
      <c r="AD10" s="65">
        <f t="shared" si="0"/>
        <v>36</v>
      </c>
      <c r="AE10" s="66">
        <f t="shared" si="0"/>
        <v>37</v>
      </c>
      <c r="AF10" s="66">
        <f t="shared" si="0"/>
        <v>38</v>
      </c>
      <c r="AG10" s="65">
        <f t="shared" si="0"/>
        <v>39</v>
      </c>
      <c r="AH10" s="65">
        <f t="shared" si="0"/>
        <v>40</v>
      </c>
      <c r="AI10" s="65">
        <f t="shared" si="0"/>
        <v>41</v>
      </c>
      <c r="AJ10" s="65">
        <f t="shared" si="0"/>
        <v>42</v>
      </c>
      <c r="AK10" s="65">
        <f t="shared" si="0"/>
        <v>43</v>
      </c>
      <c r="AL10" s="66">
        <f t="shared" si="0"/>
        <v>44</v>
      </c>
      <c r="AM10" s="66">
        <f t="shared" si="0"/>
        <v>45</v>
      </c>
      <c r="AN10" s="65">
        <f t="shared" si="0"/>
        <v>46</v>
      </c>
      <c r="AO10" s="65">
        <f t="shared" si="0"/>
        <v>47</v>
      </c>
      <c r="AP10" s="65">
        <f t="shared" si="0"/>
        <v>48</v>
      </c>
      <c r="AQ10" s="65">
        <f t="shared" si="0"/>
        <v>49</v>
      </c>
      <c r="AR10" s="65">
        <f t="shared" si="0"/>
        <v>50</v>
      </c>
      <c r="AS10" s="66">
        <f t="shared" si="0"/>
        <v>51</v>
      </c>
      <c r="AT10" s="66">
        <f t="shared" si="0"/>
        <v>52</v>
      </c>
      <c r="AU10" s="65">
        <f t="shared" si="0"/>
        <v>53</v>
      </c>
      <c r="AV10" s="65">
        <f t="shared" si="0"/>
        <v>54</v>
      </c>
      <c r="AW10" s="65">
        <f t="shared" si="0"/>
        <v>55</v>
      </c>
      <c r="AX10" s="65">
        <f t="shared" si="0"/>
        <v>56</v>
      </c>
      <c r="AY10" s="65">
        <f t="shared" si="0"/>
        <v>57</v>
      </c>
      <c r="AZ10" s="66">
        <f t="shared" si="0"/>
        <v>58</v>
      </c>
      <c r="BA10" s="66">
        <f t="shared" si="0"/>
        <v>59</v>
      </c>
      <c r="BB10" s="65">
        <f t="shared" si="0"/>
        <v>60</v>
      </c>
      <c r="BC10" s="65">
        <v>30</v>
      </c>
      <c r="BD10" s="109">
        <f t="shared" si="0"/>
        <v>31</v>
      </c>
      <c r="BE10" s="101"/>
      <c r="BF10" s="101"/>
      <c r="BG10" s="102"/>
      <c r="BH10" s="102"/>
      <c r="BI10" s="101"/>
      <c r="BJ10" s="101"/>
      <c r="BK10" s="101"/>
      <c r="BL10" s="101"/>
      <c r="BM10" s="101"/>
      <c r="BN10" s="102"/>
      <c r="BO10" s="102"/>
      <c r="BP10" s="101"/>
      <c r="BQ10" s="101"/>
      <c r="BR10" s="101"/>
      <c r="BS10" s="101"/>
      <c r="BT10" s="101"/>
      <c r="BU10" s="102"/>
      <c r="BV10" s="102"/>
      <c r="BW10" s="101"/>
      <c r="BX10" s="101"/>
      <c r="BY10" s="101"/>
      <c r="BZ10" s="101"/>
      <c r="CA10" s="101"/>
      <c r="CB10" s="102"/>
      <c r="CC10" s="102"/>
      <c r="CD10" s="101"/>
      <c r="CE10" s="101"/>
      <c r="CF10" s="101"/>
      <c r="CG10" s="101"/>
      <c r="CH10" s="101"/>
      <c r="CI10" s="102"/>
      <c r="CJ10" s="102"/>
      <c r="CK10" s="101"/>
      <c r="CL10" s="101"/>
      <c r="CM10" s="101"/>
      <c r="CN10" s="101"/>
    </row>
    <row r="11" spans="1:92">
      <c r="A11" s="97">
        <v>1</v>
      </c>
      <c r="B11" s="97">
        <v>2</v>
      </c>
      <c r="C11" s="168"/>
      <c r="D11" s="168"/>
      <c r="E11" s="168"/>
      <c r="F11" s="167"/>
      <c r="G11" s="67" t="s">
        <v>156</v>
      </c>
      <c r="H11" s="68" t="s">
        <v>157</v>
      </c>
      <c r="I11" s="68" t="s">
        <v>158</v>
      </c>
      <c r="J11" s="69" t="s">
        <v>159</v>
      </c>
      <c r="K11" s="70" t="s">
        <v>160</v>
      </c>
      <c r="L11" s="71" t="s">
        <v>161</v>
      </c>
      <c r="M11" s="68" t="s">
        <v>162</v>
      </c>
      <c r="N11" s="68" t="s">
        <v>156</v>
      </c>
      <c r="O11" s="68" t="s">
        <v>157</v>
      </c>
      <c r="P11" s="68" t="s">
        <v>158</v>
      </c>
      <c r="Q11" s="69" t="s">
        <v>159</v>
      </c>
      <c r="R11" s="70" t="s">
        <v>160</v>
      </c>
      <c r="S11" s="71" t="s">
        <v>161</v>
      </c>
      <c r="T11" s="68" t="s">
        <v>162</v>
      </c>
      <c r="U11" s="68" t="s">
        <v>156</v>
      </c>
      <c r="V11" s="68" t="s">
        <v>157</v>
      </c>
      <c r="W11" s="68" t="s">
        <v>158</v>
      </c>
      <c r="X11" s="69" t="s">
        <v>159</v>
      </c>
      <c r="Y11" s="70" t="s">
        <v>160</v>
      </c>
      <c r="Z11" s="71" t="s">
        <v>161</v>
      </c>
      <c r="AA11" s="68" t="s">
        <v>162</v>
      </c>
      <c r="AB11" s="68" t="s">
        <v>163</v>
      </c>
      <c r="AC11" s="68" t="s">
        <v>157</v>
      </c>
      <c r="AD11" s="68" t="s">
        <v>157</v>
      </c>
      <c r="AE11" s="69" t="s">
        <v>159</v>
      </c>
      <c r="AF11" s="70" t="s">
        <v>160</v>
      </c>
      <c r="AG11" s="71" t="s">
        <v>161</v>
      </c>
      <c r="AH11" s="68" t="s">
        <v>162</v>
      </c>
      <c r="AI11" s="68" t="s">
        <v>156</v>
      </c>
      <c r="AJ11" s="68" t="s">
        <v>157</v>
      </c>
      <c r="AK11" s="68" t="s">
        <v>158</v>
      </c>
      <c r="AL11" s="69" t="s">
        <v>159</v>
      </c>
      <c r="AM11" s="70" t="s">
        <v>160</v>
      </c>
      <c r="AN11" s="71" t="s">
        <v>161</v>
      </c>
      <c r="AO11" s="68" t="s">
        <v>162</v>
      </c>
      <c r="AP11" s="68" t="s">
        <v>156</v>
      </c>
      <c r="AQ11" s="68" t="s">
        <v>157</v>
      </c>
      <c r="AR11" s="68" t="s">
        <v>158</v>
      </c>
      <c r="AS11" s="69" t="s">
        <v>159</v>
      </c>
      <c r="AT11" s="70" t="s">
        <v>160</v>
      </c>
      <c r="AU11" s="71" t="s">
        <v>161</v>
      </c>
      <c r="AV11" s="68" t="s">
        <v>162</v>
      </c>
      <c r="AW11" s="68" t="s">
        <v>156</v>
      </c>
      <c r="AX11" s="68" t="s">
        <v>157</v>
      </c>
      <c r="AY11" s="68" t="s">
        <v>158</v>
      </c>
      <c r="AZ11" s="69" t="s">
        <v>159</v>
      </c>
      <c r="BA11" s="70" t="s">
        <v>160</v>
      </c>
      <c r="BB11" s="71" t="s">
        <v>164</v>
      </c>
      <c r="BC11" s="68" t="s">
        <v>165</v>
      </c>
      <c r="BD11" s="68" t="s">
        <v>166</v>
      </c>
      <c r="BE11" s="103"/>
      <c r="BF11" s="103"/>
      <c r="BG11" s="104"/>
      <c r="BH11" s="105"/>
      <c r="BI11" s="101"/>
      <c r="BJ11" s="103"/>
      <c r="BK11" s="103"/>
      <c r="BL11" s="103"/>
      <c r="BM11" s="103"/>
      <c r="BN11" s="104"/>
      <c r="BO11" s="105"/>
      <c r="BP11" s="101"/>
      <c r="BQ11" s="103"/>
      <c r="BR11" s="103"/>
      <c r="BS11" s="103"/>
      <c r="BT11" s="103"/>
      <c r="BU11" s="104"/>
      <c r="BV11" s="105"/>
      <c r="BW11" s="101"/>
      <c r="BX11" s="103"/>
      <c r="BY11" s="103"/>
      <c r="BZ11" s="103"/>
      <c r="CA11" s="103"/>
      <c r="CB11" s="104"/>
      <c r="CC11" s="105"/>
      <c r="CD11" s="101"/>
      <c r="CE11" s="103"/>
      <c r="CF11" s="103"/>
      <c r="CG11" s="103"/>
      <c r="CH11" s="103"/>
      <c r="CI11" s="104"/>
      <c r="CJ11" s="105"/>
      <c r="CK11" s="101"/>
      <c r="CL11" s="103"/>
      <c r="CM11" s="103"/>
      <c r="CN11" s="103"/>
    </row>
    <row r="12" spans="1:92">
      <c r="A12" s="72">
        <v>1</v>
      </c>
      <c r="B12" s="73"/>
      <c r="C12" s="74" t="s">
        <v>167</v>
      </c>
      <c r="D12" s="75"/>
      <c r="E12" s="75"/>
      <c r="F12" s="76">
        <f>SUM(F13:F15)</f>
        <v>10</v>
      </c>
      <c r="G12" s="60"/>
      <c r="H12" s="60"/>
      <c r="I12" s="60"/>
      <c r="J12" s="77" t="s">
        <v>168</v>
      </c>
      <c r="K12" s="77" t="s">
        <v>168</v>
      </c>
      <c r="L12" s="60"/>
      <c r="M12" s="60"/>
      <c r="N12" s="60"/>
      <c r="O12" s="60"/>
      <c r="P12" s="60"/>
      <c r="Q12" s="77" t="s">
        <v>168</v>
      </c>
      <c r="R12" s="77" t="s">
        <v>168</v>
      </c>
      <c r="S12" s="60"/>
      <c r="T12" s="60"/>
      <c r="U12" s="60"/>
      <c r="V12" s="60"/>
      <c r="W12" s="60"/>
      <c r="X12" s="77" t="s">
        <v>168</v>
      </c>
      <c r="Y12" s="77" t="s">
        <v>168</v>
      </c>
      <c r="Z12" s="60"/>
      <c r="AA12" s="60"/>
      <c r="AB12" s="60"/>
      <c r="AC12" s="60"/>
      <c r="AD12" s="60"/>
      <c r="AE12" s="77" t="s">
        <v>168</v>
      </c>
      <c r="AF12" s="77" t="s">
        <v>168</v>
      </c>
      <c r="AG12" s="60"/>
      <c r="AH12" s="60"/>
      <c r="AI12" s="60"/>
      <c r="AJ12" s="78"/>
      <c r="AK12" s="78"/>
      <c r="AL12" s="77" t="s">
        <v>168</v>
      </c>
      <c r="AM12" s="77" t="s">
        <v>168</v>
      </c>
      <c r="AN12" s="60"/>
      <c r="AO12" s="60"/>
      <c r="AP12" s="60"/>
      <c r="AQ12" s="60"/>
      <c r="AR12" s="60"/>
      <c r="AS12" s="77" t="s">
        <v>168</v>
      </c>
      <c r="AT12" s="77" t="s">
        <v>168</v>
      </c>
      <c r="AU12" s="78"/>
      <c r="AV12" s="78"/>
      <c r="AW12" s="78"/>
      <c r="AX12" s="78"/>
      <c r="AY12" s="60"/>
      <c r="AZ12" s="77" t="s">
        <v>168</v>
      </c>
      <c r="BA12" s="77" t="s">
        <v>168</v>
      </c>
      <c r="BB12" s="78"/>
      <c r="BC12" s="78"/>
      <c r="BD12" s="110"/>
      <c r="BE12" s="106"/>
      <c r="BF12" s="107"/>
      <c r="BG12" s="106"/>
      <c r="BH12" s="106"/>
      <c r="BI12" s="106"/>
      <c r="BJ12" s="107"/>
      <c r="BK12" s="107"/>
      <c r="BL12" s="107"/>
      <c r="BM12" s="107"/>
      <c r="BN12" s="106"/>
      <c r="BO12" s="106"/>
      <c r="BP12" s="107"/>
      <c r="BQ12" s="107"/>
      <c r="BR12" s="107"/>
      <c r="BS12" s="107"/>
      <c r="BT12" s="107"/>
      <c r="BU12" s="106"/>
      <c r="BV12" s="106"/>
      <c r="BW12" s="107"/>
      <c r="BX12" s="107"/>
      <c r="BY12" s="107"/>
      <c r="BZ12" s="107"/>
      <c r="CA12" s="107"/>
      <c r="CB12" s="106"/>
      <c r="CC12" s="106"/>
      <c r="CD12" s="107"/>
      <c r="CE12" s="107"/>
      <c r="CF12" s="107"/>
      <c r="CG12" s="107"/>
      <c r="CH12" s="107"/>
      <c r="CI12" s="106"/>
      <c r="CJ12" s="106"/>
      <c r="CK12" s="107"/>
      <c r="CL12" s="107"/>
      <c r="CM12" s="107"/>
      <c r="CN12" s="107"/>
    </row>
    <row r="13" spans="1:92">
      <c r="A13" s="72"/>
      <c r="B13" s="73">
        <v>1</v>
      </c>
      <c r="C13" s="79" t="s">
        <v>186</v>
      </c>
      <c r="D13" s="75">
        <v>1</v>
      </c>
      <c r="E13" s="75">
        <v>1</v>
      </c>
      <c r="F13" s="80">
        <f>D13*E13</f>
        <v>1</v>
      </c>
      <c r="G13" s="81"/>
      <c r="J13" s="77" t="s">
        <v>168</v>
      </c>
      <c r="K13" s="77" t="s">
        <v>168</v>
      </c>
      <c r="M13" s="60"/>
      <c r="N13" s="60"/>
      <c r="O13" s="83"/>
      <c r="P13" s="60"/>
      <c r="Q13" s="77" t="s">
        <v>168</v>
      </c>
      <c r="R13" s="77" t="s">
        <v>168</v>
      </c>
      <c r="S13" s="60"/>
      <c r="T13" s="60"/>
      <c r="U13" s="60"/>
      <c r="V13" s="60"/>
      <c r="W13" s="60"/>
      <c r="X13" s="77" t="s">
        <v>168</v>
      </c>
      <c r="Y13" s="77" t="s">
        <v>168</v>
      </c>
      <c r="Z13" s="60"/>
      <c r="AA13" s="60"/>
      <c r="AB13" s="60"/>
      <c r="AC13" s="60"/>
      <c r="AD13" s="60"/>
      <c r="AE13" s="77" t="s">
        <v>168</v>
      </c>
      <c r="AF13" s="77" t="s">
        <v>168</v>
      </c>
      <c r="AG13" s="60"/>
      <c r="AH13" s="60"/>
      <c r="AI13" s="60"/>
      <c r="AJ13" s="78"/>
      <c r="AK13" s="78"/>
      <c r="AL13" s="77" t="s">
        <v>168</v>
      </c>
      <c r="AM13" s="77" t="s">
        <v>168</v>
      </c>
      <c r="AN13" s="60"/>
      <c r="AO13" s="60"/>
      <c r="AP13" s="60"/>
      <c r="AQ13" s="60"/>
      <c r="AR13" s="60"/>
      <c r="AS13" s="77" t="s">
        <v>168</v>
      </c>
      <c r="AT13" s="77" t="s">
        <v>168</v>
      </c>
      <c r="AU13" s="78"/>
      <c r="AV13" s="78"/>
      <c r="AW13" s="78"/>
      <c r="AX13" s="78"/>
      <c r="AY13" s="60"/>
      <c r="AZ13" s="77" t="s">
        <v>168</v>
      </c>
      <c r="BA13" s="77" t="s">
        <v>168</v>
      </c>
      <c r="BB13" s="78"/>
      <c r="BC13" s="78"/>
      <c r="BD13" s="110"/>
      <c r="BE13" s="106"/>
      <c r="BF13" s="107"/>
      <c r="BG13" s="106"/>
      <c r="BH13" s="106"/>
      <c r="BI13" s="106"/>
      <c r="BJ13" s="107"/>
      <c r="BK13" s="107"/>
      <c r="BL13" s="107"/>
      <c r="BM13" s="107"/>
      <c r="BN13" s="106"/>
      <c r="BO13" s="106"/>
      <c r="BP13" s="107"/>
      <c r="BQ13" s="107"/>
      <c r="BR13" s="107"/>
      <c r="BS13" s="107"/>
      <c r="BT13" s="107"/>
      <c r="BU13" s="106"/>
      <c r="BV13" s="106"/>
      <c r="BW13" s="107"/>
      <c r="BX13" s="107"/>
      <c r="BY13" s="107"/>
      <c r="BZ13" s="107"/>
      <c r="CA13" s="107"/>
      <c r="CB13" s="106"/>
      <c r="CC13" s="106"/>
      <c r="CD13" s="107"/>
      <c r="CE13" s="107"/>
      <c r="CF13" s="107"/>
      <c r="CG13" s="107"/>
      <c r="CH13" s="107"/>
      <c r="CI13" s="106"/>
      <c r="CJ13" s="106"/>
      <c r="CK13" s="107"/>
      <c r="CL13" s="107"/>
      <c r="CM13" s="107"/>
      <c r="CN13" s="107"/>
    </row>
    <row r="14" spans="1:92">
      <c r="A14" s="72"/>
      <c r="B14" s="73">
        <v>2</v>
      </c>
      <c r="C14" s="79" t="s">
        <v>167</v>
      </c>
      <c r="D14" s="75">
        <v>1</v>
      </c>
      <c r="E14" s="75">
        <v>1</v>
      </c>
      <c r="F14" s="80">
        <f>D14*E14</f>
        <v>1</v>
      </c>
      <c r="G14" s="60"/>
      <c r="H14" s="81"/>
      <c r="I14" s="60"/>
      <c r="J14" s="77" t="s">
        <v>168</v>
      </c>
      <c r="K14" s="77" t="s">
        <v>168</v>
      </c>
      <c r="L14" s="60"/>
      <c r="O14" s="83"/>
      <c r="P14" s="60"/>
      <c r="Q14" s="77" t="s">
        <v>168</v>
      </c>
      <c r="R14" s="77" t="s">
        <v>168</v>
      </c>
      <c r="S14" s="60"/>
      <c r="T14" s="60"/>
      <c r="U14" s="60"/>
      <c r="V14" s="60"/>
      <c r="W14" s="60"/>
      <c r="X14" s="77" t="s">
        <v>168</v>
      </c>
      <c r="Y14" s="77" t="s">
        <v>168</v>
      </c>
      <c r="Z14" s="60"/>
      <c r="AA14" s="60"/>
      <c r="AB14" s="60"/>
      <c r="AC14" s="60"/>
      <c r="AD14" s="60"/>
      <c r="AE14" s="77" t="s">
        <v>168</v>
      </c>
      <c r="AF14" s="77" t="s">
        <v>168</v>
      </c>
      <c r="AG14" s="60"/>
      <c r="AH14" s="60"/>
      <c r="AI14" s="60"/>
      <c r="AJ14" s="78"/>
      <c r="AK14" s="78"/>
      <c r="AL14" s="77" t="s">
        <v>168</v>
      </c>
      <c r="AM14" s="77" t="s">
        <v>168</v>
      </c>
      <c r="AN14" s="60"/>
      <c r="AO14" s="60"/>
      <c r="AP14" s="60"/>
      <c r="AQ14" s="60"/>
      <c r="AR14" s="60"/>
      <c r="AS14" s="77" t="s">
        <v>168</v>
      </c>
      <c r="AT14" s="77" t="s">
        <v>168</v>
      </c>
      <c r="AU14" s="78"/>
      <c r="AV14" s="78"/>
      <c r="AW14" s="78"/>
      <c r="AX14" s="78"/>
      <c r="AY14" s="60"/>
      <c r="AZ14" s="77" t="s">
        <v>168</v>
      </c>
      <c r="BA14" s="77" t="s">
        <v>168</v>
      </c>
      <c r="BB14" s="78"/>
      <c r="BC14" s="78"/>
      <c r="BD14" s="110"/>
      <c r="BE14" s="106"/>
      <c r="BF14" s="107"/>
      <c r="BG14" s="106"/>
      <c r="BH14" s="106"/>
      <c r="BI14" s="106"/>
      <c r="BJ14" s="107"/>
      <c r="BK14" s="107"/>
      <c r="BL14" s="107"/>
      <c r="BM14" s="107"/>
      <c r="BN14" s="106"/>
      <c r="BO14" s="106"/>
      <c r="BP14" s="107"/>
      <c r="BQ14" s="107"/>
      <c r="BR14" s="107"/>
      <c r="BS14" s="107"/>
      <c r="BT14" s="107"/>
      <c r="BU14" s="106"/>
      <c r="BV14" s="106"/>
      <c r="BW14" s="107"/>
      <c r="BX14" s="107"/>
      <c r="BY14" s="107"/>
      <c r="BZ14" s="107"/>
      <c r="CA14" s="107"/>
      <c r="CB14" s="106"/>
      <c r="CC14" s="106"/>
      <c r="CD14" s="107"/>
      <c r="CE14" s="107"/>
      <c r="CF14" s="107"/>
      <c r="CG14" s="107"/>
      <c r="CH14" s="107"/>
      <c r="CI14" s="106"/>
      <c r="CJ14" s="106"/>
      <c r="CK14" s="107"/>
      <c r="CL14" s="107"/>
      <c r="CM14" s="107"/>
      <c r="CN14" s="107"/>
    </row>
    <row r="15" spans="1:92">
      <c r="A15" s="72"/>
      <c r="B15" s="73">
        <v>3</v>
      </c>
      <c r="C15" s="79" t="s">
        <v>188</v>
      </c>
      <c r="D15" s="75">
        <v>4</v>
      </c>
      <c r="E15" s="75">
        <v>2</v>
      </c>
      <c r="F15" s="80">
        <f>D15*E15</f>
        <v>8</v>
      </c>
      <c r="G15" s="60"/>
      <c r="H15" s="60"/>
      <c r="I15" s="81"/>
      <c r="J15" s="77" t="s">
        <v>168</v>
      </c>
      <c r="K15" s="77" t="s">
        <v>168</v>
      </c>
      <c r="L15" s="82" t="s">
        <v>205</v>
      </c>
      <c r="M15" s="60"/>
      <c r="N15" s="60"/>
      <c r="Q15" s="77" t="s">
        <v>168</v>
      </c>
      <c r="R15" s="77" t="s">
        <v>168</v>
      </c>
      <c r="S15" s="60"/>
      <c r="T15" s="60"/>
      <c r="U15" s="60"/>
      <c r="V15" s="60"/>
      <c r="W15" s="60"/>
      <c r="X15" s="77" t="s">
        <v>168</v>
      </c>
      <c r="Y15" s="77" t="s">
        <v>168</v>
      </c>
      <c r="Z15" s="60"/>
      <c r="AA15" s="60"/>
      <c r="AB15" s="60"/>
      <c r="AC15" s="60"/>
      <c r="AD15" s="60"/>
      <c r="AE15" s="77" t="s">
        <v>168</v>
      </c>
      <c r="AF15" s="77" t="s">
        <v>168</v>
      </c>
      <c r="AG15" s="60"/>
      <c r="AH15" s="60"/>
      <c r="AI15" s="60"/>
      <c r="AJ15" s="78"/>
      <c r="AK15" s="78"/>
      <c r="AL15" s="77" t="s">
        <v>168</v>
      </c>
      <c r="AM15" s="77" t="s">
        <v>168</v>
      </c>
      <c r="AN15" s="60"/>
      <c r="AO15" s="60"/>
      <c r="AP15" s="60"/>
      <c r="AQ15" s="60"/>
      <c r="AR15" s="60"/>
      <c r="AS15" s="77" t="s">
        <v>168</v>
      </c>
      <c r="AT15" s="77" t="s">
        <v>168</v>
      </c>
      <c r="AU15" s="78"/>
      <c r="AV15" s="78"/>
      <c r="AW15" s="78"/>
      <c r="AX15" s="78"/>
      <c r="AY15" s="60"/>
      <c r="AZ15" s="77" t="s">
        <v>168</v>
      </c>
      <c r="BA15" s="77" t="s">
        <v>168</v>
      </c>
      <c r="BB15" s="78"/>
      <c r="BC15" s="78"/>
      <c r="BD15" s="110"/>
      <c r="BE15" s="106"/>
      <c r="BF15" s="107"/>
      <c r="BG15" s="106"/>
      <c r="BH15" s="106"/>
      <c r="BI15" s="106"/>
      <c r="BJ15" s="107"/>
      <c r="BK15" s="107"/>
      <c r="BL15" s="107"/>
      <c r="BM15" s="107"/>
      <c r="BN15" s="106"/>
      <c r="BO15" s="106"/>
      <c r="BP15" s="107"/>
      <c r="BQ15" s="107"/>
      <c r="BR15" s="107"/>
      <c r="BS15" s="107"/>
      <c r="BT15" s="107"/>
      <c r="BU15" s="106"/>
      <c r="BV15" s="106"/>
      <c r="BW15" s="107"/>
      <c r="BX15" s="107"/>
      <c r="BY15" s="107"/>
      <c r="BZ15" s="107"/>
      <c r="CA15" s="107"/>
      <c r="CB15" s="106"/>
      <c r="CC15" s="106"/>
      <c r="CD15" s="107"/>
      <c r="CE15" s="107"/>
      <c r="CF15" s="107"/>
      <c r="CG15" s="107"/>
      <c r="CH15" s="107"/>
      <c r="CI15" s="106"/>
      <c r="CJ15" s="106"/>
      <c r="CK15" s="107"/>
      <c r="CL15" s="107"/>
      <c r="CM15" s="107"/>
      <c r="CN15" s="107"/>
    </row>
    <row r="16" spans="1:92">
      <c r="A16" s="72">
        <f>A12+1</f>
        <v>2</v>
      </c>
      <c r="B16" s="73"/>
      <c r="C16" s="74" t="s">
        <v>169</v>
      </c>
      <c r="D16" s="75"/>
      <c r="E16" s="75"/>
      <c r="F16" s="76">
        <f>SUM(F17:F19)</f>
        <v>10</v>
      </c>
      <c r="G16" s="60"/>
      <c r="H16" s="60"/>
      <c r="I16" s="60"/>
      <c r="J16" s="77" t="s">
        <v>168</v>
      </c>
      <c r="K16" s="77" t="s">
        <v>168</v>
      </c>
      <c r="L16" s="60"/>
      <c r="O16" s="83"/>
      <c r="P16" s="60"/>
      <c r="Q16" s="77" t="s">
        <v>168</v>
      </c>
      <c r="R16" s="77" t="s">
        <v>168</v>
      </c>
      <c r="S16" s="60"/>
      <c r="T16" s="60"/>
      <c r="U16" s="60"/>
      <c r="V16" s="60"/>
      <c r="W16" s="60"/>
      <c r="X16" s="77" t="s">
        <v>168</v>
      </c>
      <c r="Y16" s="77" t="s">
        <v>168</v>
      </c>
      <c r="Z16" s="60"/>
      <c r="AA16" s="60"/>
      <c r="AB16" s="60"/>
      <c r="AC16" s="60"/>
      <c r="AD16" s="60"/>
      <c r="AE16" s="77" t="s">
        <v>168</v>
      </c>
      <c r="AF16" s="77" t="s">
        <v>168</v>
      </c>
      <c r="AG16" s="60"/>
      <c r="AH16" s="60"/>
      <c r="AI16" s="60"/>
      <c r="AJ16" s="78"/>
      <c r="AK16" s="78"/>
      <c r="AL16" s="77" t="s">
        <v>168</v>
      </c>
      <c r="AM16" s="77" t="s">
        <v>168</v>
      </c>
      <c r="AN16" s="60"/>
      <c r="AO16" s="60"/>
      <c r="AP16" s="60"/>
      <c r="AQ16" s="60"/>
      <c r="AR16" s="60"/>
      <c r="AS16" s="77" t="s">
        <v>168</v>
      </c>
      <c r="AT16" s="77" t="s">
        <v>168</v>
      </c>
      <c r="AU16" s="78"/>
      <c r="AV16" s="78"/>
      <c r="AW16" s="78"/>
      <c r="AX16" s="78"/>
      <c r="AY16" s="60"/>
      <c r="AZ16" s="77" t="s">
        <v>168</v>
      </c>
      <c r="BA16" s="77" t="s">
        <v>168</v>
      </c>
      <c r="BB16" s="60"/>
      <c r="BC16" s="78"/>
      <c r="BD16" s="110"/>
      <c r="BE16" s="106"/>
      <c r="BF16" s="106"/>
      <c r="BG16" s="106"/>
      <c r="BH16" s="106"/>
      <c r="BI16" s="106"/>
      <c r="BJ16" s="107"/>
      <c r="BK16" s="107"/>
      <c r="BL16" s="107"/>
      <c r="BM16" s="107"/>
      <c r="BN16" s="106"/>
      <c r="BO16" s="106"/>
      <c r="BP16" s="107"/>
      <c r="BQ16" s="107"/>
      <c r="BR16" s="107"/>
      <c r="BS16" s="107"/>
      <c r="BT16" s="107"/>
      <c r="BU16" s="106"/>
      <c r="BV16" s="106"/>
      <c r="BW16" s="107"/>
      <c r="BX16" s="107"/>
      <c r="BY16" s="107"/>
      <c r="BZ16" s="107"/>
      <c r="CA16" s="107"/>
      <c r="CB16" s="106"/>
      <c r="CC16" s="106"/>
      <c r="CD16" s="107"/>
      <c r="CE16" s="107"/>
      <c r="CF16" s="107"/>
      <c r="CG16" s="107"/>
      <c r="CH16" s="107"/>
      <c r="CI16" s="106"/>
      <c r="CJ16" s="106"/>
      <c r="CK16" s="107"/>
      <c r="CL16" s="107"/>
      <c r="CM16" s="107"/>
      <c r="CN16" s="107"/>
    </row>
    <row r="17" spans="1:92">
      <c r="A17" s="72"/>
      <c r="B17" s="73">
        <v>1</v>
      </c>
      <c r="C17" s="79" t="s">
        <v>187</v>
      </c>
      <c r="D17" s="75">
        <v>2</v>
      </c>
      <c r="E17" s="75">
        <v>2</v>
      </c>
      <c r="F17" s="80">
        <f>D17*E17</f>
        <v>4</v>
      </c>
      <c r="G17" s="60"/>
      <c r="H17" s="60"/>
      <c r="I17" s="60"/>
      <c r="J17" s="77" t="s">
        <v>168</v>
      </c>
      <c r="K17" s="77" t="s">
        <v>168</v>
      </c>
      <c r="L17" s="60"/>
      <c r="M17" s="82"/>
      <c r="O17" s="60"/>
      <c r="P17" s="60"/>
      <c r="Q17" s="77" t="s">
        <v>168</v>
      </c>
      <c r="R17" s="77" t="s">
        <v>168</v>
      </c>
      <c r="S17" s="60"/>
      <c r="T17" s="78"/>
      <c r="U17" s="60"/>
      <c r="V17" s="60"/>
      <c r="W17" s="60"/>
      <c r="X17" s="77" t="s">
        <v>168</v>
      </c>
      <c r="Y17" s="77" t="s">
        <v>168</v>
      </c>
      <c r="Z17" s="60"/>
      <c r="AA17" s="60"/>
      <c r="AB17" s="60"/>
      <c r="AC17" s="60"/>
      <c r="AD17" s="60"/>
      <c r="AE17" s="77" t="s">
        <v>168</v>
      </c>
      <c r="AF17" s="77" t="s">
        <v>168</v>
      </c>
      <c r="AG17" s="60"/>
      <c r="AH17" s="60"/>
      <c r="AI17" s="60"/>
      <c r="AJ17" s="78"/>
      <c r="AK17" s="83"/>
      <c r="AL17" s="77" t="s">
        <v>168</v>
      </c>
      <c r="AM17" s="77" t="s">
        <v>168</v>
      </c>
      <c r="AN17" s="60"/>
      <c r="AO17" s="60"/>
      <c r="AP17" s="60"/>
      <c r="AQ17" s="60"/>
      <c r="AR17" s="60"/>
      <c r="AS17" s="77" t="s">
        <v>168</v>
      </c>
      <c r="AT17" s="77" t="s">
        <v>168</v>
      </c>
      <c r="AU17" s="60"/>
      <c r="AV17" s="78"/>
      <c r="AW17" s="78"/>
      <c r="AX17" s="78"/>
      <c r="AY17" s="60"/>
      <c r="AZ17" s="77" t="s">
        <v>168</v>
      </c>
      <c r="BA17" s="77" t="s">
        <v>168</v>
      </c>
      <c r="BB17" s="60"/>
      <c r="BC17" s="78"/>
      <c r="BD17" s="110"/>
      <c r="BE17" s="106"/>
      <c r="BF17" s="106"/>
      <c r="BG17" s="106"/>
      <c r="BH17" s="106"/>
      <c r="BI17" s="106"/>
      <c r="BJ17" s="107"/>
      <c r="BK17" s="107"/>
      <c r="BL17" s="107"/>
      <c r="BM17" s="107"/>
      <c r="BN17" s="106"/>
      <c r="BO17" s="106"/>
      <c r="BP17" s="107"/>
      <c r="BQ17" s="107"/>
      <c r="BR17" s="107"/>
      <c r="BS17" s="107"/>
      <c r="BT17" s="107"/>
      <c r="BU17" s="106"/>
      <c r="BV17" s="106"/>
      <c r="BW17" s="107"/>
      <c r="BX17" s="107"/>
      <c r="BY17" s="107"/>
      <c r="BZ17" s="107"/>
      <c r="CA17" s="107"/>
      <c r="CB17" s="106"/>
      <c r="CC17" s="106"/>
      <c r="CD17" s="107"/>
      <c r="CE17" s="107"/>
      <c r="CF17" s="107"/>
      <c r="CG17" s="107"/>
      <c r="CH17" s="107"/>
      <c r="CI17" s="106"/>
      <c r="CJ17" s="106"/>
      <c r="CK17" s="107"/>
      <c r="CL17" s="107"/>
      <c r="CM17" s="107"/>
      <c r="CN17" s="107"/>
    </row>
    <row r="18" spans="1:92">
      <c r="A18" s="72"/>
      <c r="B18" s="73">
        <v>2</v>
      </c>
      <c r="C18" s="79" t="s">
        <v>189</v>
      </c>
      <c r="D18" s="75">
        <v>2</v>
      </c>
      <c r="E18" s="75">
        <v>2</v>
      </c>
      <c r="F18" s="80">
        <f>D18*E18</f>
        <v>4</v>
      </c>
      <c r="G18" s="60"/>
      <c r="H18" s="60"/>
      <c r="I18" s="60"/>
      <c r="J18" s="77" t="s">
        <v>168</v>
      </c>
      <c r="K18" s="77" t="s">
        <v>168</v>
      </c>
      <c r="L18" s="60"/>
      <c r="M18" s="82"/>
      <c r="O18" s="60"/>
      <c r="P18" s="60"/>
      <c r="Q18" s="77" t="s">
        <v>168</v>
      </c>
      <c r="R18" s="77" t="s">
        <v>168</v>
      </c>
      <c r="S18" s="60"/>
      <c r="T18" s="78"/>
      <c r="U18" s="60"/>
      <c r="V18" s="60"/>
      <c r="W18" s="60"/>
      <c r="X18" s="77" t="s">
        <v>168</v>
      </c>
      <c r="Y18" s="77" t="s">
        <v>168</v>
      </c>
      <c r="Z18" s="60"/>
      <c r="AA18" s="60"/>
      <c r="AB18" s="60"/>
      <c r="AC18" s="60"/>
      <c r="AD18" s="60"/>
      <c r="AE18" s="77" t="s">
        <v>168</v>
      </c>
      <c r="AF18" s="77" t="s">
        <v>168</v>
      </c>
      <c r="AG18" s="60"/>
      <c r="AH18" s="60"/>
      <c r="AI18" s="60"/>
      <c r="AJ18" s="60"/>
      <c r="AK18" s="78"/>
      <c r="AL18" s="77" t="s">
        <v>168</v>
      </c>
      <c r="AM18" s="77" t="s">
        <v>168</v>
      </c>
      <c r="AN18" s="60"/>
      <c r="AO18" s="60"/>
      <c r="AP18" s="60"/>
      <c r="AQ18" s="60"/>
      <c r="AR18" s="60"/>
      <c r="AS18" s="77" t="s">
        <v>168</v>
      </c>
      <c r="AT18" s="77" t="s">
        <v>168</v>
      </c>
      <c r="AU18" s="78"/>
      <c r="AV18" s="78"/>
      <c r="AW18" s="78"/>
      <c r="AX18" s="78"/>
      <c r="AY18" s="60"/>
      <c r="AZ18" s="77" t="s">
        <v>168</v>
      </c>
      <c r="BA18" s="77" t="s">
        <v>168</v>
      </c>
      <c r="BB18" s="60"/>
      <c r="BC18" s="78"/>
      <c r="BD18" s="110"/>
      <c r="BE18" s="106"/>
      <c r="BF18" s="106"/>
      <c r="BG18" s="106"/>
      <c r="BH18" s="106"/>
      <c r="BI18" s="106"/>
      <c r="BJ18" s="107"/>
      <c r="BK18" s="107"/>
      <c r="BL18" s="107"/>
      <c r="BM18" s="107"/>
      <c r="BN18" s="106"/>
      <c r="BO18" s="106"/>
      <c r="BP18" s="107"/>
      <c r="BQ18" s="107"/>
      <c r="BR18" s="107"/>
      <c r="BS18" s="107"/>
      <c r="BT18" s="107"/>
      <c r="BU18" s="106"/>
      <c r="BV18" s="106"/>
      <c r="BW18" s="107"/>
      <c r="BX18" s="107"/>
      <c r="BY18" s="107"/>
      <c r="BZ18" s="107"/>
      <c r="CA18" s="107"/>
      <c r="CB18" s="106"/>
      <c r="CC18" s="106"/>
      <c r="CD18" s="107"/>
      <c r="CE18" s="107"/>
      <c r="CF18" s="107"/>
      <c r="CG18" s="107"/>
      <c r="CH18" s="107"/>
      <c r="CI18" s="106"/>
      <c r="CJ18" s="106"/>
      <c r="CK18" s="107"/>
      <c r="CL18" s="107"/>
      <c r="CM18" s="107"/>
      <c r="CN18" s="107"/>
    </row>
    <row r="19" spans="1:92">
      <c r="A19" s="72"/>
      <c r="B19" s="73">
        <v>3</v>
      </c>
      <c r="C19" s="79" t="s">
        <v>190</v>
      </c>
      <c r="D19" s="75">
        <v>1</v>
      </c>
      <c r="E19" s="75">
        <v>2</v>
      </c>
      <c r="F19" s="80">
        <f>D19*E19</f>
        <v>2</v>
      </c>
      <c r="G19" s="60"/>
      <c r="H19" s="60"/>
      <c r="I19" s="60"/>
      <c r="J19" s="77" t="s">
        <v>168</v>
      </c>
      <c r="K19" s="77" t="s">
        <v>168</v>
      </c>
      <c r="L19" s="60"/>
      <c r="M19" s="60"/>
      <c r="N19" s="82"/>
      <c r="O19" s="82" t="s">
        <v>205</v>
      </c>
      <c r="Q19" s="77" t="s">
        <v>168</v>
      </c>
      <c r="R19" s="77" t="s">
        <v>168</v>
      </c>
      <c r="S19" s="60"/>
      <c r="T19" s="60"/>
      <c r="U19" s="60"/>
      <c r="V19" s="78"/>
      <c r="W19" s="60"/>
      <c r="X19" s="77" t="s">
        <v>168</v>
      </c>
      <c r="Y19" s="77" t="s">
        <v>168</v>
      </c>
      <c r="Z19" s="60"/>
      <c r="AA19" s="60"/>
      <c r="AB19" s="60"/>
      <c r="AC19" s="60"/>
      <c r="AD19" s="60"/>
      <c r="AE19" s="77" t="s">
        <v>168</v>
      </c>
      <c r="AF19" s="77" t="s">
        <v>168</v>
      </c>
      <c r="AG19" s="60"/>
      <c r="AH19" s="60"/>
      <c r="AI19" s="60"/>
      <c r="AJ19" s="60"/>
      <c r="AK19" s="60"/>
      <c r="AL19" s="77" t="s">
        <v>168</v>
      </c>
      <c r="AM19" s="77" t="s">
        <v>168</v>
      </c>
      <c r="AN19" s="60"/>
      <c r="AO19" s="60"/>
      <c r="AP19" s="60"/>
      <c r="AQ19" s="60"/>
      <c r="AR19" s="60"/>
      <c r="AS19" s="77" t="s">
        <v>168</v>
      </c>
      <c r="AT19" s="77" t="s">
        <v>168</v>
      </c>
      <c r="AU19" s="78"/>
      <c r="AV19" s="78"/>
      <c r="AW19" s="78"/>
      <c r="AX19" s="78"/>
      <c r="AY19" s="60"/>
      <c r="AZ19" s="77" t="s">
        <v>168</v>
      </c>
      <c r="BA19" s="77" t="s">
        <v>168</v>
      </c>
      <c r="BB19" s="60"/>
      <c r="BC19" s="78"/>
      <c r="BD19" s="110"/>
      <c r="BE19" s="106"/>
      <c r="BF19" s="106"/>
      <c r="BG19" s="106"/>
      <c r="BH19" s="106"/>
      <c r="BI19" s="106"/>
      <c r="BJ19" s="107"/>
      <c r="BK19" s="107"/>
      <c r="BL19" s="107"/>
      <c r="BM19" s="107"/>
      <c r="BN19" s="106"/>
      <c r="BO19" s="106"/>
      <c r="BP19" s="107"/>
      <c r="BQ19" s="107"/>
      <c r="BR19" s="107"/>
      <c r="BS19" s="107"/>
      <c r="BT19" s="107"/>
      <c r="BU19" s="106"/>
      <c r="BV19" s="106"/>
      <c r="BW19" s="107"/>
      <c r="BX19" s="107"/>
      <c r="BY19" s="107"/>
      <c r="BZ19" s="107"/>
      <c r="CA19" s="107"/>
      <c r="CB19" s="106"/>
      <c r="CC19" s="106"/>
      <c r="CD19" s="107"/>
      <c r="CE19" s="107"/>
      <c r="CF19" s="107"/>
      <c r="CG19" s="107"/>
      <c r="CH19" s="107"/>
      <c r="CI19" s="106"/>
      <c r="CJ19" s="106"/>
      <c r="CK19" s="107"/>
      <c r="CL19" s="107"/>
      <c r="CM19" s="107"/>
      <c r="CN19" s="107"/>
    </row>
    <row r="20" spans="1:92">
      <c r="A20" s="84">
        <f>A16+1</f>
        <v>3</v>
      </c>
      <c r="B20" s="85"/>
      <c r="C20" s="86" t="s">
        <v>170</v>
      </c>
      <c r="D20" s="87"/>
      <c r="E20" s="87"/>
      <c r="F20" s="76">
        <f>SUM(F21:F24)</f>
        <v>54</v>
      </c>
      <c r="G20" s="60"/>
      <c r="H20" s="60"/>
      <c r="I20" s="60"/>
      <c r="J20" s="77" t="s">
        <v>168</v>
      </c>
      <c r="K20" s="77" t="s">
        <v>168</v>
      </c>
      <c r="L20" s="60"/>
      <c r="M20" s="60"/>
      <c r="N20" s="60"/>
      <c r="O20" s="60"/>
      <c r="Q20" s="77" t="s">
        <v>168</v>
      </c>
      <c r="R20" s="77" t="s">
        <v>168</v>
      </c>
      <c r="X20" s="77" t="s">
        <v>168</v>
      </c>
      <c r="Y20" s="77" t="s">
        <v>168</v>
      </c>
      <c r="Z20" s="60"/>
      <c r="AA20" s="60"/>
      <c r="AB20" s="60"/>
      <c r="AC20" s="60"/>
      <c r="AD20" s="60"/>
      <c r="AE20" s="77" t="s">
        <v>168</v>
      </c>
      <c r="AF20" s="77" t="s">
        <v>168</v>
      </c>
      <c r="AG20" s="60"/>
      <c r="AH20" s="60"/>
      <c r="AI20" s="60"/>
      <c r="AJ20" s="60"/>
      <c r="AK20" s="78"/>
      <c r="AL20" s="77" t="s">
        <v>168</v>
      </c>
      <c r="AM20" s="77" t="s">
        <v>168</v>
      </c>
      <c r="AN20" s="60"/>
      <c r="AO20" s="60"/>
      <c r="AP20" s="60"/>
      <c r="AQ20" s="60"/>
      <c r="AR20" s="60"/>
      <c r="AS20" s="77" t="s">
        <v>168</v>
      </c>
      <c r="AT20" s="77" t="s">
        <v>168</v>
      </c>
      <c r="AU20" s="78"/>
      <c r="AV20" s="78"/>
      <c r="AW20" s="78"/>
      <c r="AX20" s="78"/>
      <c r="AY20" s="60"/>
      <c r="AZ20" s="77" t="s">
        <v>168</v>
      </c>
      <c r="BA20" s="77" t="s">
        <v>168</v>
      </c>
      <c r="BB20" s="60"/>
      <c r="BC20" s="78"/>
      <c r="BD20" s="110"/>
      <c r="BE20" s="106"/>
      <c r="BF20" s="106"/>
      <c r="BG20" s="106"/>
      <c r="BH20" s="106"/>
      <c r="BI20" s="106"/>
      <c r="BJ20" s="107"/>
      <c r="BK20" s="107"/>
      <c r="BL20" s="107"/>
      <c r="BM20" s="107"/>
      <c r="BN20" s="106"/>
      <c r="BO20" s="106"/>
      <c r="BP20" s="107"/>
      <c r="BQ20" s="107"/>
      <c r="BR20" s="107"/>
      <c r="BS20" s="107"/>
      <c r="BT20" s="107"/>
      <c r="BU20" s="106"/>
      <c r="BV20" s="106"/>
      <c r="BW20" s="107"/>
      <c r="BX20" s="107"/>
      <c r="BY20" s="107"/>
      <c r="BZ20" s="107"/>
      <c r="CA20" s="107"/>
      <c r="CB20" s="106"/>
      <c r="CC20" s="106"/>
      <c r="CD20" s="107"/>
      <c r="CE20" s="107"/>
      <c r="CF20" s="107"/>
      <c r="CG20" s="107"/>
      <c r="CH20" s="107"/>
      <c r="CI20" s="106"/>
      <c r="CJ20" s="106"/>
      <c r="CK20" s="107"/>
      <c r="CL20" s="107"/>
      <c r="CM20" s="107"/>
      <c r="CN20" s="107"/>
    </row>
    <row r="21" spans="1:92">
      <c r="A21" s="84"/>
      <c r="B21" s="85">
        <v>1</v>
      </c>
      <c r="C21" s="79" t="s">
        <v>198</v>
      </c>
      <c r="D21" s="75">
        <v>3</v>
      </c>
      <c r="E21" s="75">
        <v>6</v>
      </c>
      <c r="F21" s="80">
        <f>D21*E21</f>
        <v>18</v>
      </c>
      <c r="G21" s="60"/>
      <c r="H21" s="78"/>
      <c r="I21" s="78"/>
      <c r="J21" s="77" t="s">
        <v>168</v>
      </c>
      <c r="K21" s="77" t="s">
        <v>168</v>
      </c>
      <c r="L21" s="60"/>
      <c r="M21" s="60"/>
      <c r="N21" s="60"/>
      <c r="O21" s="60"/>
      <c r="P21" s="82"/>
      <c r="Q21" s="77" t="s">
        <v>168</v>
      </c>
      <c r="R21" s="77" t="s">
        <v>168</v>
      </c>
      <c r="S21" s="82"/>
      <c r="T21" s="82"/>
      <c r="U21" s="82"/>
      <c r="V21" s="82"/>
      <c r="W21" s="82"/>
      <c r="X21" s="77" t="s">
        <v>168</v>
      </c>
      <c r="Y21" s="77" t="s">
        <v>168</v>
      </c>
      <c r="AA21" s="60"/>
      <c r="AB21" s="60"/>
      <c r="AC21" s="60"/>
      <c r="AD21" s="60"/>
      <c r="AE21" s="77" t="s">
        <v>168</v>
      </c>
      <c r="AF21" s="77" t="s">
        <v>168</v>
      </c>
      <c r="AG21" s="60"/>
      <c r="AH21" s="60"/>
      <c r="AI21" s="60"/>
      <c r="AJ21" s="60"/>
      <c r="AK21" s="60"/>
      <c r="AL21" s="77" t="s">
        <v>168</v>
      </c>
      <c r="AM21" s="77" t="s">
        <v>168</v>
      </c>
      <c r="AN21" s="60"/>
      <c r="AO21" s="60"/>
      <c r="AP21" s="60"/>
      <c r="AQ21" s="60"/>
      <c r="AR21" s="60"/>
      <c r="AS21" s="77" t="s">
        <v>168</v>
      </c>
      <c r="AT21" s="77" t="s">
        <v>168</v>
      </c>
      <c r="AU21" s="60"/>
      <c r="AV21" s="60"/>
      <c r="AW21" s="60"/>
      <c r="AX21" s="60"/>
      <c r="AY21" s="60"/>
      <c r="AZ21" s="77" t="s">
        <v>168</v>
      </c>
      <c r="BA21" s="77" t="s">
        <v>168</v>
      </c>
      <c r="BB21" s="60"/>
      <c r="BC21" s="78"/>
      <c r="BD21" s="110"/>
      <c r="BE21" s="106"/>
      <c r="BF21" s="106"/>
      <c r="BG21" s="106"/>
      <c r="BH21" s="106"/>
      <c r="BI21" s="106"/>
      <c r="BJ21" s="107"/>
      <c r="BK21" s="107"/>
      <c r="BL21" s="107"/>
      <c r="BM21" s="107"/>
      <c r="BN21" s="106"/>
      <c r="BO21" s="106"/>
      <c r="BP21" s="107"/>
      <c r="BQ21" s="107"/>
      <c r="BR21" s="107"/>
      <c r="BS21" s="107"/>
      <c r="BT21" s="107"/>
      <c r="BU21" s="106"/>
      <c r="BV21" s="106"/>
      <c r="BW21" s="107"/>
      <c r="BX21" s="107"/>
      <c r="BY21" s="107"/>
      <c r="BZ21" s="107"/>
      <c r="CA21" s="107"/>
      <c r="CB21" s="106"/>
      <c r="CC21" s="106"/>
      <c r="CD21" s="107"/>
      <c r="CE21" s="107"/>
      <c r="CF21" s="107"/>
      <c r="CG21" s="107"/>
      <c r="CH21" s="107"/>
      <c r="CI21" s="106"/>
      <c r="CJ21" s="106"/>
      <c r="CK21" s="107"/>
      <c r="CL21" s="107"/>
      <c r="CM21" s="107"/>
      <c r="CN21" s="107"/>
    </row>
    <row r="22" spans="1:92">
      <c r="A22" s="84"/>
      <c r="B22" s="85">
        <v>2</v>
      </c>
      <c r="C22" s="79" t="s">
        <v>199</v>
      </c>
      <c r="D22" s="75">
        <v>2</v>
      </c>
      <c r="E22" s="75">
        <v>6</v>
      </c>
      <c r="F22" s="80">
        <f>D22*E22</f>
        <v>12</v>
      </c>
      <c r="G22" s="60"/>
      <c r="H22" s="78"/>
      <c r="I22" s="78"/>
      <c r="J22" s="77" t="s">
        <v>171</v>
      </c>
      <c r="K22" s="77" t="s">
        <v>171</v>
      </c>
      <c r="L22" s="60"/>
      <c r="M22" s="60"/>
      <c r="N22" s="60"/>
      <c r="O22" s="60"/>
      <c r="P22" s="60"/>
      <c r="Q22" s="77" t="s">
        <v>171</v>
      </c>
      <c r="R22" s="77" t="s">
        <v>171</v>
      </c>
      <c r="S22" s="82"/>
      <c r="T22" s="82"/>
      <c r="U22" s="82"/>
      <c r="V22" s="82"/>
      <c r="W22" s="82"/>
      <c r="X22" s="77" t="s">
        <v>171</v>
      </c>
      <c r="Y22" s="77" t="s">
        <v>171</v>
      </c>
      <c r="Z22" s="82"/>
      <c r="AA22" s="60"/>
      <c r="AB22" s="60"/>
      <c r="AC22" s="60"/>
      <c r="AD22" s="60"/>
      <c r="AE22" s="77"/>
      <c r="AF22" s="77"/>
      <c r="AG22" s="60"/>
      <c r="AH22" s="60"/>
      <c r="AI22" s="60"/>
      <c r="AJ22" s="60"/>
      <c r="AK22" s="60"/>
      <c r="AL22" s="77"/>
      <c r="AM22" s="77"/>
      <c r="AN22" s="60"/>
      <c r="AO22" s="60"/>
      <c r="AP22" s="60"/>
      <c r="AQ22" s="60"/>
      <c r="AR22" s="60"/>
      <c r="AS22" s="77"/>
      <c r="AT22" s="77"/>
      <c r="AU22" s="60"/>
      <c r="AV22" s="60"/>
      <c r="AW22" s="60"/>
      <c r="AX22" s="60"/>
      <c r="AY22" s="60"/>
      <c r="AZ22" s="77"/>
      <c r="BA22" s="77"/>
      <c r="BB22" s="60"/>
      <c r="BC22" s="78"/>
      <c r="BD22" s="110"/>
      <c r="BE22" s="106"/>
      <c r="BF22" s="106"/>
      <c r="BG22" s="106"/>
      <c r="BH22" s="106"/>
      <c r="BI22" s="106"/>
      <c r="BJ22" s="107"/>
      <c r="BK22" s="107"/>
      <c r="BL22" s="107"/>
      <c r="BM22" s="107"/>
      <c r="BN22" s="106"/>
      <c r="BO22" s="106"/>
      <c r="BP22" s="107"/>
      <c r="BQ22" s="107"/>
      <c r="BR22" s="107"/>
      <c r="BS22" s="107"/>
      <c r="BT22" s="107"/>
      <c r="BU22" s="106"/>
      <c r="BV22" s="106"/>
      <c r="BW22" s="107"/>
      <c r="BX22" s="107"/>
      <c r="BY22" s="107"/>
      <c r="BZ22" s="107"/>
      <c r="CA22" s="107"/>
      <c r="CB22" s="106"/>
      <c r="CC22" s="106"/>
      <c r="CD22" s="107"/>
      <c r="CE22" s="107"/>
      <c r="CF22" s="107"/>
      <c r="CG22" s="107"/>
      <c r="CH22" s="107"/>
      <c r="CI22" s="106"/>
      <c r="CJ22" s="106"/>
      <c r="CK22" s="107"/>
      <c r="CL22" s="107"/>
      <c r="CM22" s="107"/>
      <c r="CN22" s="107"/>
    </row>
    <row r="23" spans="1:92">
      <c r="A23" s="84"/>
      <c r="B23" s="85">
        <v>3</v>
      </c>
      <c r="C23" s="79" t="s">
        <v>196</v>
      </c>
      <c r="D23" s="75">
        <v>2</v>
      </c>
      <c r="E23" s="75">
        <v>6</v>
      </c>
      <c r="F23" s="80">
        <f>D23*E23</f>
        <v>12</v>
      </c>
      <c r="G23" s="60"/>
      <c r="H23" s="60"/>
      <c r="I23" s="60"/>
      <c r="J23" s="77" t="s">
        <v>168</v>
      </c>
      <c r="K23" s="77" t="s">
        <v>168</v>
      </c>
      <c r="L23" s="60"/>
      <c r="M23" s="60"/>
      <c r="N23" s="60"/>
      <c r="O23" s="60"/>
      <c r="P23" s="82"/>
      <c r="Q23" s="77" t="s">
        <v>168</v>
      </c>
      <c r="R23" s="77" t="s">
        <v>168</v>
      </c>
      <c r="S23" s="82"/>
      <c r="T23" s="82"/>
      <c r="U23" s="82"/>
      <c r="V23" s="82"/>
      <c r="W23" s="82"/>
      <c r="X23" s="77" t="s">
        <v>168</v>
      </c>
      <c r="Y23" s="77" t="s">
        <v>168</v>
      </c>
      <c r="Z23" s="60"/>
      <c r="AA23" s="60"/>
      <c r="AB23" s="60"/>
      <c r="AC23" s="60"/>
      <c r="AD23" s="60"/>
      <c r="AE23" s="77" t="s">
        <v>168</v>
      </c>
      <c r="AF23" s="77" t="s">
        <v>168</v>
      </c>
      <c r="AG23" s="60"/>
      <c r="AH23" s="60"/>
      <c r="AI23" s="60"/>
      <c r="AJ23" s="60"/>
      <c r="AK23" s="60"/>
      <c r="AL23" s="77" t="s">
        <v>168</v>
      </c>
      <c r="AM23" s="77" t="s">
        <v>168</v>
      </c>
      <c r="AN23" s="60"/>
      <c r="AO23" s="60"/>
      <c r="AP23" s="60"/>
      <c r="AQ23" s="60"/>
      <c r="AR23" s="60"/>
      <c r="AS23" s="77" t="s">
        <v>168</v>
      </c>
      <c r="AT23" s="77" t="s">
        <v>168</v>
      </c>
      <c r="AU23" s="60"/>
      <c r="AV23" s="60"/>
      <c r="AW23" s="60"/>
      <c r="AX23" s="60"/>
      <c r="AY23" s="60"/>
      <c r="AZ23" s="77" t="s">
        <v>168</v>
      </c>
      <c r="BA23" s="77" t="s">
        <v>168</v>
      </c>
      <c r="BB23" s="60"/>
      <c r="BC23" s="60"/>
      <c r="BD23" s="111"/>
      <c r="BE23" s="107"/>
      <c r="BF23" s="107"/>
      <c r="BG23" s="106"/>
      <c r="BH23" s="106"/>
      <c r="BI23" s="106"/>
      <c r="BJ23" s="107"/>
      <c r="BK23" s="107"/>
      <c r="BL23" s="107"/>
      <c r="BM23" s="107"/>
      <c r="BN23" s="106"/>
      <c r="BO23" s="106"/>
      <c r="BP23" s="107"/>
      <c r="BQ23" s="107"/>
      <c r="BR23" s="107"/>
      <c r="BS23" s="107"/>
      <c r="BT23" s="107"/>
      <c r="BU23" s="106"/>
      <c r="BV23" s="106"/>
      <c r="BW23" s="107"/>
      <c r="BX23" s="107"/>
      <c r="BY23" s="107"/>
      <c r="BZ23" s="107"/>
      <c r="CA23" s="107"/>
      <c r="CB23" s="106"/>
      <c r="CC23" s="106"/>
      <c r="CD23" s="107"/>
      <c r="CE23" s="107"/>
      <c r="CF23" s="107"/>
      <c r="CG23" s="107"/>
      <c r="CH23" s="107"/>
      <c r="CI23" s="106"/>
      <c r="CJ23" s="106"/>
      <c r="CK23" s="107"/>
      <c r="CL23" s="107"/>
      <c r="CM23" s="107"/>
      <c r="CN23" s="107"/>
    </row>
    <row r="24" spans="1:92">
      <c r="A24" s="72"/>
      <c r="B24" s="73">
        <v>4</v>
      </c>
      <c r="C24" s="79" t="s">
        <v>197</v>
      </c>
      <c r="D24" s="75">
        <v>2</v>
      </c>
      <c r="E24" s="75">
        <v>6</v>
      </c>
      <c r="F24" s="80">
        <f>D24*E24</f>
        <v>12</v>
      </c>
      <c r="G24" s="60"/>
      <c r="H24" s="60"/>
      <c r="I24" s="60"/>
      <c r="J24" s="77" t="s">
        <v>168</v>
      </c>
      <c r="K24" s="77" t="s">
        <v>168</v>
      </c>
      <c r="L24" s="60"/>
      <c r="M24" s="60"/>
      <c r="N24" s="60"/>
      <c r="O24" s="60"/>
      <c r="P24" s="60"/>
      <c r="Q24" s="77" t="s">
        <v>168</v>
      </c>
      <c r="R24" s="77" t="s">
        <v>168</v>
      </c>
      <c r="S24" s="82"/>
      <c r="T24" s="82"/>
      <c r="U24" s="82"/>
      <c r="V24" s="82"/>
      <c r="W24" s="82"/>
      <c r="X24" s="77" t="s">
        <v>168</v>
      </c>
      <c r="Y24" s="77" t="s">
        <v>168</v>
      </c>
      <c r="Z24" s="82"/>
      <c r="AA24" s="60"/>
      <c r="AB24" s="60"/>
      <c r="AC24" s="60"/>
      <c r="AD24" s="60"/>
      <c r="AE24" s="77" t="s">
        <v>168</v>
      </c>
      <c r="AF24" s="77" t="s">
        <v>168</v>
      </c>
      <c r="AG24" s="60"/>
      <c r="AH24" s="60"/>
      <c r="AI24" s="60"/>
      <c r="AJ24" s="78"/>
      <c r="AK24" s="78"/>
      <c r="AL24" s="77" t="s">
        <v>168</v>
      </c>
      <c r="AM24" s="77" t="s">
        <v>168</v>
      </c>
      <c r="AN24" s="60"/>
      <c r="AO24" s="60"/>
      <c r="AP24" s="60"/>
      <c r="AQ24" s="60"/>
      <c r="AR24" s="60"/>
      <c r="AS24" s="77" t="s">
        <v>168</v>
      </c>
      <c r="AT24" s="77" t="s">
        <v>168</v>
      </c>
      <c r="AU24" s="78"/>
      <c r="AV24" s="78"/>
      <c r="AW24" s="60"/>
      <c r="AX24" s="60"/>
      <c r="AY24" s="60"/>
      <c r="AZ24" s="77" t="s">
        <v>168</v>
      </c>
      <c r="BA24" s="77" t="s">
        <v>168</v>
      </c>
      <c r="BB24" s="60"/>
      <c r="BC24" s="60"/>
      <c r="BD24" s="111"/>
      <c r="BE24" s="107"/>
      <c r="BF24" s="107"/>
      <c r="BG24" s="106"/>
      <c r="BH24" s="106"/>
      <c r="BI24" s="107"/>
      <c r="BJ24" s="107"/>
      <c r="BK24" s="107"/>
      <c r="BL24" s="107"/>
      <c r="BM24" s="107"/>
      <c r="BN24" s="106"/>
      <c r="BO24" s="106"/>
      <c r="BP24" s="107"/>
      <c r="BQ24" s="107"/>
      <c r="BR24" s="107"/>
      <c r="BS24" s="107"/>
      <c r="BT24" s="107"/>
      <c r="BU24" s="106"/>
      <c r="BV24" s="106"/>
      <c r="BW24" s="107"/>
      <c r="BX24" s="107"/>
      <c r="BY24" s="107"/>
      <c r="BZ24" s="107"/>
      <c r="CA24" s="107"/>
      <c r="CB24" s="106"/>
      <c r="CC24" s="106"/>
      <c r="CD24" s="107"/>
      <c r="CE24" s="107"/>
      <c r="CF24" s="107"/>
      <c r="CG24" s="107"/>
      <c r="CH24" s="107"/>
      <c r="CI24" s="106"/>
      <c r="CJ24" s="106"/>
      <c r="CK24" s="107"/>
      <c r="CL24" s="107"/>
      <c r="CM24" s="107"/>
      <c r="CN24" s="107"/>
    </row>
    <row r="25" spans="1:92">
      <c r="A25" s="84">
        <f>A20+1</f>
        <v>4</v>
      </c>
      <c r="B25" s="85"/>
      <c r="C25" s="86" t="s">
        <v>172</v>
      </c>
      <c r="D25" s="87"/>
      <c r="E25" s="87"/>
      <c r="F25" s="76">
        <f>SUM(F26:F28)</f>
        <v>32</v>
      </c>
      <c r="G25" s="60"/>
      <c r="H25" s="60"/>
      <c r="I25" s="60"/>
      <c r="J25" s="77" t="s">
        <v>168</v>
      </c>
      <c r="K25" s="77" t="s">
        <v>168</v>
      </c>
      <c r="L25" s="60"/>
      <c r="M25" s="60"/>
      <c r="N25" s="60"/>
      <c r="O25" s="60"/>
      <c r="P25" s="60"/>
      <c r="Q25" s="77" t="s">
        <v>168</v>
      </c>
      <c r="R25" s="77" t="s">
        <v>168</v>
      </c>
      <c r="S25" s="60"/>
      <c r="T25" s="60"/>
      <c r="U25" s="60"/>
      <c r="V25" s="60"/>
      <c r="W25" s="60"/>
      <c r="X25" s="77" t="s">
        <v>168</v>
      </c>
      <c r="Y25" s="77" t="s">
        <v>168</v>
      </c>
      <c r="Z25" s="60"/>
      <c r="AA25" s="60"/>
      <c r="AB25" s="60"/>
      <c r="AC25" s="60"/>
      <c r="AD25" s="60"/>
      <c r="AE25" s="77" t="s">
        <v>168</v>
      </c>
      <c r="AF25" s="77" t="s">
        <v>168</v>
      </c>
      <c r="AG25" s="60"/>
      <c r="AH25" s="60"/>
      <c r="AI25" s="60"/>
      <c r="AJ25" s="78"/>
      <c r="AK25" s="78"/>
      <c r="AL25" s="77" t="s">
        <v>168</v>
      </c>
      <c r="AM25" s="77" t="s">
        <v>168</v>
      </c>
      <c r="AN25" s="60"/>
      <c r="AO25" s="60"/>
      <c r="AP25" s="60"/>
      <c r="AQ25" s="60"/>
      <c r="AR25" s="60"/>
      <c r="AS25" s="77" t="s">
        <v>168</v>
      </c>
      <c r="AT25" s="77" t="s">
        <v>168</v>
      </c>
      <c r="AU25" s="60"/>
      <c r="AV25" s="60"/>
      <c r="AW25" s="60"/>
      <c r="AX25" s="60"/>
      <c r="AY25" s="60"/>
      <c r="AZ25" s="77" t="s">
        <v>168</v>
      </c>
      <c r="BA25" s="77" t="s">
        <v>168</v>
      </c>
      <c r="BB25" s="60"/>
      <c r="BC25" s="78"/>
      <c r="BD25" s="110"/>
      <c r="BE25" s="106"/>
      <c r="BF25" s="106"/>
      <c r="BG25" s="106"/>
      <c r="BH25" s="106"/>
      <c r="BI25" s="106"/>
      <c r="BJ25" s="107"/>
      <c r="BK25" s="107"/>
      <c r="BL25" s="107"/>
      <c r="BM25" s="107"/>
      <c r="BN25" s="106"/>
      <c r="BO25" s="106"/>
      <c r="BP25" s="107"/>
      <c r="BQ25" s="107"/>
      <c r="BR25" s="107"/>
      <c r="BS25" s="107"/>
      <c r="BT25" s="107"/>
      <c r="BU25" s="106"/>
      <c r="BV25" s="106"/>
      <c r="BW25" s="107"/>
      <c r="BX25" s="107"/>
      <c r="BY25" s="107"/>
      <c r="BZ25" s="107"/>
      <c r="CA25" s="107"/>
      <c r="CB25" s="106"/>
      <c r="CC25" s="106"/>
      <c r="CD25" s="107"/>
      <c r="CE25" s="107"/>
      <c r="CF25" s="107"/>
      <c r="CG25" s="107"/>
      <c r="CH25" s="107"/>
      <c r="CI25" s="106"/>
      <c r="CJ25" s="106"/>
      <c r="CK25" s="107"/>
      <c r="CL25" s="107"/>
      <c r="CM25" s="107"/>
      <c r="CN25" s="107"/>
    </row>
    <row r="26" spans="1:92">
      <c r="A26" s="84"/>
      <c r="B26" s="85">
        <v>1</v>
      </c>
      <c r="C26" s="79" t="s">
        <v>191</v>
      </c>
      <c r="D26" s="75">
        <v>2</v>
      </c>
      <c r="E26" s="75">
        <v>7</v>
      </c>
      <c r="F26" s="80">
        <f>D26*E26</f>
        <v>14</v>
      </c>
      <c r="G26" s="60"/>
      <c r="H26" s="60"/>
      <c r="I26" s="60"/>
      <c r="J26" s="77" t="s">
        <v>168</v>
      </c>
      <c r="K26" s="77" t="s">
        <v>168</v>
      </c>
      <c r="L26" s="60"/>
      <c r="M26" s="60"/>
      <c r="N26" s="60"/>
      <c r="O26" s="60"/>
      <c r="P26" s="60"/>
      <c r="Q26" s="77" t="s">
        <v>168</v>
      </c>
      <c r="R26" s="77" t="s">
        <v>168</v>
      </c>
      <c r="S26" s="60"/>
      <c r="T26" s="60"/>
      <c r="U26" s="60"/>
      <c r="V26" s="60"/>
      <c r="W26" s="60"/>
      <c r="X26" s="77" t="s">
        <v>168</v>
      </c>
      <c r="Y26" s="77" t="s">
        <v>168</v>
      </c>
      <c r="Z26" s="60"/>
      <c r="AA26" s="82"/>
      <c r="AB26" s="82"/>
      <c r="AC26" s="82"/>
      <c r="AD26" s="82"/>
      <c r="AE26" s="77" t="s">
        <v>168</v>
      </c>
      <c r="AF26" s="77" t="s">
        <v>168</v>
      </c>
      <c r="AG26" s="82"/>
      <c r="AH26" s="82"/>
      <c r="AI26" s="82"/>
      <c r="AJ26" s="60"/>
      <c r="AK26" s="60"/>
      <c r="AL26" s="77" t="s">
        <v>168</v>
      </c>
      <c r="AM26" s="77" t="s">
        <v>168</v>
      </c>
      <c r="AN26" s="60"/>
      <c r="AO26" s="60"/>
      <c r="AP26" s="60"/>
      <c r="AQ26" s="60"/>
      <c r="AR26" s="60"/>
      <c r="AS26" s="77" t="s">
        <v>168</v>
      </c>
      <c r="AT26" s="77" t="s">
        <v>168</v>
      </c>
      <c r="AU26" s="78"/>
      <c r="AV26" s="78"/>
      <c r="AW26" s="78"/>
      <c r="AX26" s="78"/>
      <c r="AY26" s="60"/>
      <c r="AZ26" s="77" t="s">
        <v>168</v>
      </c>
      <c r="BA26" s="77" t="s">
        <v>168</v>
      </c>
      <c r="BB26" s="60"/>
      <c r="BC26" s="78"/>
      <c r="BD26" s="110"/>
      <c r="BE26" s="106"/>
      <c r="BF26" s="106"/>
      <c r="BG26" s="106"/>
      <c r="BH26" s="106"/>
      <c r="BI26" s="106"/>
      <c r="BJ26" s="107"/>
      <c r="BK26" s="107"/>
      <c r="BL26" s="107"/>
      <c r="BM26" s="107"/>
      <c r="BN26" s="106"/>
      <c r="BO26" s="106"/>
      <c r="BP26" s="107"/>
      <c r="BQ26" s="107"/>
      <c r="BR26" s="107"/>
      <c r="BS26" s="107"/>
      <c r="BT26" s="107"/>
      <c r="BU26" s="106"/>
      <c r="BV26" s="106"/>
      <c r="BW26" s="107"/>
      <c r="BX26" s="107"/>
      <c r="BY26" s="107"/>
      <c r="BZ26" s="107"/>
      <c r="CA26" s="107"/>
      <c r="CB26" s="106"/>
      <c r="CC26" s="106"/>
      <c r="CD26" s="107"/>
      <c r="CE26" s="107"/>
      <c r="CF26" s="107"/>
      <c r="CG26" s="107"/>
      <c r="CH26" s="107"/>
      <c r="CI26" s="106"/>
      <c r="CJ26" s="106"/>
      <c r="CK26" s="107"/>
      <c r="CL26" s="107"/>
      <c r="CM26" s="107"/>
      <c r="CN26" s="107"/>
    </row>
    <row r="27" spans="1:92">
      <c r="A27" s="84"/>
      <c r="B27" s="85">
        <v>2</v>
      </c>
      <c r="C27" s="79" t="s">
        <v>201</v>
      </c>
      <c r="D27" s="75">
        <v>2</v>
      </c>
      <c r="E27" s="75">
        <v>7</v>
      </c>
      <c r="F27" s="80">
        <f>D27*E27</f>
        <v>14</v>
      </c>
      <c r="G27" s="60"/>
      <c r="H27" s="60"/>
      <c r="I27" s="60"/>
      <c r="J27" s="77" t="s">
        <v>168</v>
      </c>
      <c r="K27" s="77" t="s">
        <v>168</v>
      </c>
      <c r="L27" s="60"/>
      <c r="M27" s="60"/>
      <c r="N27" s="60"/>
      <c r="O27" s="60"/>
      <c r="P27" s="60"/>
      <c r="Q27" s="77" t="s">
        <v>168</v>
      </c>
      <c r="R27" s="77" t="s">
        <v>168</v>
      </c>
      <c r="S27" s="60"/>
      <c r="T27" s="60"/>
      <c r="U27" s="60"/>
      <c r="V27" s="60"/>
      <c r="W27" s="60"/>
      <c r="X27" s="77" t="s">
        <v>168</v>
      </c>
      <c r="Y27" s="77" t="s">
        <v>168</v>
      </c>
      <c r="Z27" s="60"/>
      <c r="AA27" s="60"/>
      <c r="AB27" s="82"/>
      <c r="AC27" s="82"/>
      <c r="AD27" s="82"/>
      <c r="AE27" s="77" t="s">
        <v>168</v>
      </c>
      <c r="AF27" s="77" t="s">
        <v>168</v>
      </c>
      <c r="AG27" s="82"/>
      <c r="AH27" s="82"/>
      <c r="AI27" s="82"/>
      <c r="AJ27" s="82"/>
      <c r="AK27" s="60"/>
      <c r="AL27" s="77" t="s">
        <v>168</v>
      </c>
      <c r="AM27" s="77" t="s">
        <v>168</v>
      </c>
      <c r="AN27" s="60"/>
      <c r="AO27" s="60"/>
      <c r="AP27" s="60"/>
      <c r="AQ27" s="60"/>
      <c r="AR27" s="60"/>
      <c r="AS27" s="77" t="s">
        <v>168</v>
      </c>
      <c r="AT27" s="77" t="s">
        <v>168</v>
      </c>
      <c r="AU27" s="78"/>
      <c r="AV27" s="78"/>
      <c r="AW27" s="78"/>
      <c r="AX27" s="78"/>
      <c r="AY27" s="60"/>
      <c r="AZ27" s="77" t="s">
        <v>168</v>
      </c>
      <c r="BA27" s="77" t="s">
        <v>168</v>
      </c>
      <c r="BB27" s="60"/>
      <c r="BC27" s="78"/>
      <c r="BD27" s="110"/>
      <c r="BE27" s="106"/>
      <c r="BF27" s="106"/>
      <c r="BG27" s="106"/>
      <c r="BH27" s="106"/>
      <c r="BI27" s="106"/>
      <c r="BJ27" s="107"/>
      <c r="BK27" s="107"/>
      <c r="BL27" s="107"/>
      <c r="BM27" s="107"/>
      <c r="BN27" s="106"/>
      <c r="BO27" s="106"/>
      <c r="BP27" s="107"/>
      <c r="BQ27" s="107"/>
      <c r="BR27" s="107"/>
      <c r="BS27" s="107"/>
      <c r="BT27" s="107"/>
      <c r="BU27" s="106"/>
      <c r="BV27" s="106"/>
      <c r="BW27" s="107"/>
      <c r="BX27" s="107"/>
      <c r="BY27" s="107"/>
      <c r="BZ27" s="107"/>
      <c r="CA27" s="107"/>
      <c r="CB27" s="106"/>
      <c r="CC27" s="106"/>
      <c r="CD27" s="107"/>
      <c r="CE27" s="107"/>
      <c r="CF27" s="107"/>
      <c r="CG27" s="107"/>
      <c r="CH27" s="107"/>
      <c r="CI27" s="106"/>
      <c r="CJ27" s="106"/>
      <c r="CK27" s="107"/>
      <c r="CL27" s="107"/>
      <c r="CM27" s="107"/>
      <c r="CN27" s="107"/>
    </row>
    <row r="28" spans="1:92">
      <c r="A28" s="72"/>
      <c r="B28" s="73">
        <v>3</v>
      </c>
      <c r="C28" s="79" t="s">
        <v>195</v>
      </c>
      <c r="D28" s="75">
        <v>2</v>
      </c>
      <c r="E28" s="75">
        <v>2</v>
      </c>
      <c r="F28" s="80">
        <f>D28*E28</f>
        <v>4</v>
      </c>
      <c r="G28" s="60"/>
      <c r="H28" s="60"/>
      <c r="I28" s="60"/>
      <c r="J28" s="77" t="s">
        <v>168</v>
      </c>
      <c r="K28" s="77" t="s">
        <v>168</v>
      </c>
      <c r="L28" s="60"/>
      <c r="M28" s="60"/>
      <c r="N28" s="60"/>
      <c r="O28" s="60"/>
      <c r="P28" s="60"/>
      <c r="Q28" s="77" t="s">
        <v>168</v>
      </c>
      <c r="R28" s="77" t="s">
        <v>168</v>
      </c>
      <c r="S28" s="60"/>
      <c r="T28" s="60"/>
      <c r="U28" s="60"/>
      <c r="V28" s="60"/>
      <c r="W28" s="60"/>
      <c r="X28" s="77" t="s">
        <v>168</v>
      </c>
      <c r="Y28" s="77" t="s">
        <v>168</v>
      </c>
      <c r="Z28" s="60"/>
      <c r="AA28" s="60"/>
      <c r="AB28" s="60"/>
      <c r="AC28" s="60"/>
      <c r="AD28" s="60"/>
      <c r="AE28" s="77" t="s">
        <v>168</v>
      </c>
      <c r="AF28" s="77" t="s">
        <v>168</v>
      </c>
      <c r="AG28" s="60"/>
      <c r="AH28" s="60"/>
      <c r="AI28" s="60"/>
      <c r="AJ28" s="60"/>
      <c r="AK28" s="82"/>
      <c r="AL28" s="77" t="s">
        <v>168</v>
      </c>
      <c r="AM28" s="77" t="s">
        <v>168</v>
      </c>
      <c r="AN28" s="82" t="s">
        <v>205</v>
      </c>
      <c r="AO28" s="60"/>
      <c r="AP28" s="60"/>
      <c r="AQ28" s="60"/>
      <c r="AR28" s="60"/>
      <c r="AS28" s="77" t="s">
        <v>168</v>
      </c>
      <c r="AT28" s="77" t="s">
        <v>168</v>
      </c>
      <c r="AU28" s="60"/>
      <c r="AV28" s="60"/>
      <c r="AW28" s="60"/>
      <c r="AX28" s="60"/>
      <c r="AY28" s="60"/>
      <c r="AZ28" s="77" t="s">
        <v>168</v>
      </c>
      <c r="BA28" s="77" t="s">
        <v>168</v>
      </c>
      <c r="BB28" s="60"/>
      <c r="BC28" s="78"/>
      <c r="BD28" s="110"/>
      <c r="BE28" s="106"/>
      <c r="BF28" s="106"/>
      <c r="BG28" s="106"/>
      <c r="BH28" s="106"/>
      <c r="BI28" s="107"/>
      <c r="BJ28" s="107"/>
      <c r="BK28" s="107"/>
      <c r="BL28" s="107"/>
      <c r="BM28" s="107"/>
      <c r="BN28" s="106"/>
      <c r="BO28" s="106"/>
      <c r="BP28" s="107"/>
      <c r="BQ28" s="107"/>
      <c r="BR28" s="107"/>
      <c r="BS28" s="107"/>
      <c r="BT28" s="107"/>
      <c r="BU28" s="106"/>
      <c r="BV28" s="106"/>
      <c r="BW28" s="107"/>
      <c r="BX28" s="107"/>
      <c r="BY28" s="107"/>
      <c r="BZ28" s="107"/>
      <c r="CA28" s="107"/>
      <c r="CB28" s="106"/>
      <c r="CC28" s="106"/>
      <c r="CD28" s="107"/>
      <c r="CE28" s="107"/>
      <c r="CF28" s="107"/>
      <c r="CG28" s="107"/>
      <c r="CH28" s="107"/>
      <c r="CI28" s="106"/>
      <c r="CJ28" s="106"/>
      <c r="CK28" s="107"/>
      <c r="CL28" s="107"/>
      <c r="CM28" s="107"/>
      <c r="CN28" s="107"/>
    </row>
    <row r="29" spans="1:92">
      <c r="A29" s="84">
        <f>A25+1</f>
        <v>5</v>
      </c>
      <c r="B29" s="85"/>
      <c r="C29" s="86" t="s">
        <v>173</v>
      </c>
      <c r="D29" s="87"/>
      <c r="E29" s="87"/>
      <c r="F29" s="76">
        <f>SUM(F30:F32)</f>
        <v>13</v>
      </c>
      <c r="G29" s="60"/>
      <c r="H29" s="60"/>
      <c r="I29" s="60"/>
      <c r="J29" s="77" t="s">
        <v>168</v>
      </c>
      <c r="K29" s="77" t="s">
        <v>168</v>
      </c>
      <c r="L29" s="60"/>
      <c r="M29" s="60"/>
      <c r="N29" s="60"/>
      <c r="O29" s="60"/>
      <c r="P29" s="60"/>
      <c r="Q29" s="77" t="s">
        <v>168</v>
      </c>
      <c r="R29" s="77" t="s">
        <v>168</v>
      </c>
      <c r="S29" s="60"/>
      <c r="T29" s="60"/>
      <c r="U29" s="60"/>
      <c r="V29" s="60"/>
      <c r="W29" s="60"/>
      <c r="X29" s="77" t="s">
        <v>168</v>
      </c>
      <c r="Y29" s="77" t="s">
        <v>168</v>
      </c>
      <c r="Z29" s="60"/>
      <c r="AA29" s="60"/>
      <c r="AB29" s="60"/>
      <c r="AC29" s="60"/>
      <c r="AD29" s="60"/>
      <c r="AE29" s="77" t="s">
        <v>168</v>
      </c>
      <c r="AF29" s="77" t="s">
        <v>168</v>
      </c>
      <c r="AG29" s="60"/>
      <c r="AH29" s="60"/>
      <c r="AI29" s="60"/>
      <c r="AJ29" s="60"/>
      <c r="AK29" s="60"/>
      <c r="AL29" s="77" t="s">
        <v>168</v>
      </c>
      <c r="AM29" s="77" t="s">
        <v>168</v>
      </c>
      <c r="AN29" s="60"/>
      <c r="AO29" s="60"/>
      <c r="AP29" s="60"/>
      <c r="AQ29" s="60"/>
      <c r="AR29" s="60"/>
      <c r="AS29" s="77" t="s">
        <v>168</v>
      </c>
      <c r="AT29" s="77" t="s">
        <v>168</v>
      </c>
      <c r="AU29" s="60"/>
      <c r="AV29" s="60"/>
      <c r="AW29" s="60"/>
      <c r="AX29" s="60"/>
      <c r="AY29" s="60"/>
      <c r="AZ29" s="77" t="s">
        <v>168</v>
      </c>
      <c r="BA29" s="77" t="s">
        <v>168</v>
      </c>
      <c r="BB29" s="60"/>
      <c r="BC29" s="78"/>
      <c r="BD29" s="110"/>
      <c r="BE29" s="106"/>
      <c r="BF29" s="106"/>
      <c r="BG29" s="106"/>
      <c r="BH29" s="106"/>
      <c r="BI29" s="106"/>
      <c r="BJ29" s="107"/>
      <c r="BK29" s="107"/>
      <c r="BL29" s="107"/>
      <c r="BM29" s="107"/>
      <c r="BN29" s="106"/>
      <c r="BO29" s="106"/>
      <c r="BP29" s="107"/>
      <c r="BQ29" s="107"/>
      <c r="BR29" s="107"/>
      <c r="BS29" s="107"/>
      <c r="BT29" s="107"/>
      <c r="BU29" s="106"/>
      <c r="BV29" s="106"/>
      <c r="BW29" s="107"/>
      <c r="BX29" s="107"/>
      <c r="BY29" s="107"/>
      <c r="BZ29" s="107"/>
      <c r="CA29" s="107"/>
      <c r="CB29" s="106"/>
      <c r="CC29" s="106"/>
      <c r="CD29" s="107"/>
      <c r="CE29" s="107"/>
      <c r="CF29" s="107"/>
      <c r="CG29" s="107"/>
      <c r="CH29" s="107"/>
      <c r="CI29" s="106"/>
      <c r="CJ29" s="106"/>
      <c r="CK29" s="107"/>
      <c r="CL29" s="107"/>
      <c r="CM29" s="107"/>
      <c r="CN29" s="107"/>
    </row>
    <row r="30" spans="1:92">
      <c r="A30" s="84"/>
      <c r="B30" s="85">
        <v>1</v>
      </c>
      <c r="C30" s="79" t="s">
        <v>192</v>
      </c>
      <c r="D30" s="75">
        <v>1</v>
      </c>
      <c r="E30" s="75">
        <v>1</v>
      </c>
      <c r="F30" s="80">
        <f>D30*E30</f>
        <v>1</v>
      </c>
      <c r="G30" s="60"/>
      <c r="H30" s="60"/>
      <c r="I30" s="60"/>
      <c r="J30" s="77" t="s">
        <v>168</v>
      </c>
      <c r="K30" s="77" t="s">
        <v>168</v>
      </c>
      <c r="L30" s="60"/>
      <c r="M30" s="60"/>
      <c r="N30" s="60"/>
      <c r="O30" s="60"/>
      <c r="P30" s="60"/>
      <c r="Q30" s="77" t="s">
        <v>168</v>
      </c>
      <c r="R30" s="77" t="s">
        <v>168</v>
      </c>
      <c r="S30" s="60"/>
      <c r="T30" s="60"/>
      <c r="U30" s="60"/>
      <c r="V30" s="60"/>
      <c r="W30" s="60"/>
      <c r="X30" s="77" t="s">
        <v>168</v>
      </c>
      <c r="Y30" s="77" t="s">
        <v>168</v>
      </c>
      <c r="Z30" s="60"/>
      <c r="AA30" s="60"/>
      <c r="AB30" s="60"/>
      <c r="AC30" s="60"/>
      <c r="AD30" s="60"/>
      <c r="AE30" s="77" t="s">
        <v>168</v>
      </c>
      <c r="AF30" s="77" t="s">
        <v>168</v>
      </c>
      <c r="AG30" s="60"/>
      <c r="AH30" s="60"/>
      <c r="AI30" s="60"/>
      <c r="AJ30" s="60"/>
      <c r="AK30" s="60"/>
      <c r="AL30" s="77" t="s">
        <v>168</v>
      </c>
      <c r="AM30" s="77" t="s">
        <v>168</v>
      </c>
      <c r="AN30" s="60"/>
      <c r="AO30" s="82"/>
      <c r="AP30" s="60"/>
      <c r="AQ30" s="60"/>
      <c r="AR30" s="60"/>
      <c r="AS30" s="77" t="s">
        <v>168</v>
      </c>
      <c r="AT30" s="77" t="s">
        <v>168</v>
      </c>
      <c r="AU30" s="60"/>
      <c r="AV30" s="60"/>
      <c r="AW30" s="60"/>
      <c r="AX30" s="60"/>
      <c r="AY30" s="60"/>
      <c r="AZ30" s="77" t="s">
        <v>168</v>
      </c>
      <c r="BA30" s="77" t="s">
        <v>168</v>
      </c>
      <c r="BB30" s="60"/>
      <c r="BC30" s="78"/>
      <c r="BD30" s="110"/>
      <c r="BE30" s="106"/>
      <c r="BF30" s="106"/>
      <c r="BG30" s="106"/>
      <c r="BH30" s="106"/>
      <c r="BI30" s="106"/>
      <c r="BJ30" s="107"/>
      <c r="BK30" s="107"/>
      <c r="BL30" s="107"/>
      <c r="BM30" s="107"/>
      <c r="BN30" s="106"/>
      <c r="BO30" s="106"/>
      <c r="BP30" s="107"/>
      <c r="BQ30" s="107"/>
      <c r="BR30" s="107"/>
      <c r="BS30" s="107"/>
      <c r="BT30" s="107"/>
      <c r="BU30" s="106"/>
      <c r="BV30" s="106"/>
      <c r="BW30" s="107"/>
      <c r="BX30" s="107"/>
      <c r="BY30" s="107"/>
      <c r="BZ30" s="107"/>
      <c r="CA30" s="107"/>
      <c r="CB30" s="106"/>
      <c r="CC30" s="106"/>
      <c r="CD30" s="107"/>
      <c r="CE30" s="107"/>
      <c r="CF30" s="107"/>
      <c r="CG30" s="107"/>
      <c r="CH30" s="107"/>
      <c r="CI30" s="106"/>
      <c r="CJ30" s="106"/>
      <c r="CK30" s="107"/>
      <c r="CL30" s="107"/>
      <c r="CM30" s="107"/>
      <c r="CN30" s="107"/>
    </row>
    <row r="31" spans="1:92">
      <c r="A31" s="84"/>
      <c r="B31" s="85">
        <v>2</v>
      </c>
      <c r="C31" s="79" t="s">
        <v>193</v>
      </c>
      <c r="D31" s="75">
        <v>2</v>
      </c>
      <c r="E31" s="75">
        <v>2</v>
      </c>
      <c r="F31" s="80">
        <f>D31*E31</f>
        <v>4</v>
      </c>
      <c r="G31" s="60"/>
      <c r="H31" s="60"/>
      <c r="I31" s="60"/>
      <c r="J31" s="77" t="s">
        <v>168</v>
      </c>
      <c r="K31" s="77" t="s">
        <v>168</v>
      </c>
      <c r="L31" s="60"/>
      <c r="M31" s="60"/>
      <c r="N31" s="60"/>
      <c r="O31" s="60"/>
      <c r="P31" s="60"/>
      <c r="Q31" s="77" t="s">
        <v>168</v>
      </c>
      <c r="R31" s="77" t="s">
        <v>168</v>
      </c>
      <c r="S31" s="60"/>
      <c r="T31" s="60"/>
      <c r="U31" s="60"/>
      <c r="V31" s="78"/>
      <c r="W31" s="60"/>
      <c r="X31" s="77" t="s">
        <v>168</v>
      </c>
      <c r="Y31" s="77" t="s">
        <v>168</v>
      </c>
      <c r="Z31" s="60"/>
      <c r="AA31" s="60"/>
      <c r="AB31" s="60"/>
      <c r="AC31" s="60"/>
      <c r="AD31" s="60"/>
      <c r="AE31" s="77" t="s">
        <v>168</v>
      </c>
      <c r="AF31" s="77" t="s">
        <v>168</v>
      </c>
      <c r="AG31" s="60"/>
      <c r="AH31" s="60"/>
      <c r="AI31" s="60"/>
      <c r="AJ31" s="60"/>
      <c r="AK31" s="60"/>
      <c r="AL31" s="77" t="s">
        <v>168</v>
      </c>
      <c r="AM31" s="77" t="s">
        <v>168</v>
      </c>
      <c r="AN31" s="60"/>
      <c r="AO31" s="60"/>
      <c r="AP31" s="82"/>
      <c r="AQ31" s="60"/>
      <c r="AR31" s="60"/>
      <c r="AS31" s="77" t="s">
        <v>168</v>
      </c>
      <c r="AT31" s="77" t="s">
        <v>168</v>
      </c>
      <c r="AU31" s="60"/>
      <c r="AV31" s="60"/>
      <c r="AW31" s="60"/>
      <c r="AX31" s="60"/>
      <c r="AY31" s="60"/>
      <c r="AZ31" s="77" t="s">
        <v>168</v>
      </c>
      <c r="BA31" s="77" t="s">
        <v>168</v>
      </c>
      <c r="BB31" s="60"/>
      <c r="BC31" s="78"/>
      <c r="BD31" s="110"/>
      <c r="BE31" s="106"/>
      <c r="BF31" s="108"/>
      <c r="BG31" s="106"/>
      <c r="BH31" s="106"/>
      <c r="BI31" s="106"/>
      <c r="BJ31" s="107"/>
      <c r="BK31" s="107"/>
      <c r="BL31" s="107"/>
      <c r="BM31" s="107"/>
      <c r="BN31" s="106"/>
      <c r="BO31" s="106"/>
      <c r="BP31" s="107"/>
      <c r="BQ31" s="107"/>
      <c r="BR31" s="107"/>
      <c r="BS31" s="107"/>
      <c r="BT31" s="107"/>
      <c r="BU31" s="106"/>
      <c r="BV31" s="106"/>
      <c r="BW31" s="107"/>
      <c r="BX31" s="107"/>
      <c r="BY31" s="107"/>
      <c r="BZ31" s="107"/>
      <c r="CA31" s="107"/>
      <c r="CB31" s="106"/>
      <c r="CC31" s="106"/>
      <c r="CD31" s="107"/>
      <c r="CE31" s="107"/>
      <c r="CF31" s="107"/>
      <c r="CG31" s="107"/>
      <c r="CH31" s="107"/>
      <c r="CI31" s="106"/>
      <c r="CJ31" s="106"/>
      <c r="CK31" s="107"/>
      <c r="CL31" s="107"/>
      <c r="CM31" s="107"/>
      <c r="CN31" s="107"/>
    </row>
    <row r="32" spans="1:92">
      <c r="A32" s="72"/>
      <c r="B32" s="73">
        <v>3</v>
      </c>
      <c r="C32" s="79" t="s">
        <v>194</v>
      </c>
      <c r="D32" s="75">
        <v>2</v>
      </c>
      <c r="E32" s="75">
        <v>4</v>
      </c>
      <c r="F32" s="80">
        <f>D32*E32</f>
        <v>8</v>
      </c>
      <c r="G32" s="60"/>
      <c r="H32" s="60"/>
      <c r="I32" s="60"/>
      <c r="J32" s="77" t="s">
        <v>168</v>
      </c>
      <c r="K32" s="77" t="s">
        <v>168</v>
      </c>
      <c r="L32" s="60"/>
      <c r="M32" s="78"/>
      <c r="N32" s="78"/>
      <c r="O32" s="60"/>
      <c r="P32" s="60"/>
      <c r="Q32" s="77" t="s">
        <v>168</v>
      </c>
      <c r="R32" s="77" t="s">
        <v>168</v>
      </c>
      <c r="S32" s="60"/>
      <c r="T32" s="78"/>
      <c r="U32" s="78"/>
      <c r="V32" s="60"/>
      <c r="W32" s="60"/>
      <c r="X32" s="77" t="s">
        <v>168</v>
      </c>
      <c r="Y32" s="77" t="s">
        <v>168</v>
      </c>
      <c r="Z32" s="60"/>
      <c r="AA32" s="78"/>
      <c r="AB32" s="78"/>
      <c r="AC32" s="60"/>
      <c r="AD32" s="60"/>
      <c r="AE32" s="77" t="s">
        <v>168</v>
      </c>
      <c r="AF32" s="77" t="s">
        <v>168</v>
      </c>
      <c r="AG32" s="60"/>
      <c r="AH32" s="60"/>
      <c r="AI32" s="78"/>
      <c r="AJ32" s="60"/>
      <c r="AK32" s="60"/>
      <c r="AL32" s="77" t="s">
        <v>168</v>
      </c>
      <c r="AM32" s="77" t="s">
        <v>168</v>
      </c>
      <c r="AN32" s="60"/>
      <c r="AO32" s="60"/>
      <c r="AP32" s="60"/>
      <c r="AQ32" s="82"/>
      <c r="AR32" s="82"/>
      <c r="AS32" s="77" t="s">
        <v>168</v>
      </c>
      <c r="AT32" s="77" t="s">
        <v>168</v>
      </c>
      <c r="AU32" s="82"/>
      <c r="AV32" s="82" t="s">
        <v>205</v>
      </c>
      <c r="AW32" s="60"/>
      <c r="AX32" s="60"/>
      <c r="AY32" s="60"/>
      <c r="AZ32" s="77" t="s">
        <v>168</v>
      </c>
      <c r="BA32" s="77" t="s">
        <v>168</v>
      </c>
      <c r="BB32" s="78"/>
      <c r="BC32" s="60"/>
      <c r="BD32" s="111"/>
      <c r="BE32" s="107"/>
      <c r="BF32" s="107"/>
      <c r="BG32" s="106"/>
      <c r="BH32" s="106"/>
      <c r="BI32" s="106"/>
      <c r="BJ32" s="107"/>
      <c r="BK32" s="107"/>
      <c r="BL32" s="107"/>
      <c r="BM32" s="107"/>
      <c r="BN32" s="106"/>
      <c r="BO32" s="106"/>
      <c r="BP32" s="107"/>
      <c r="BQ32" s="107"/>
      <c r="BR32" s="107"/>
      <c r="BS32" s="107"/>
      <c r="BT32" s="107"/>
      <c r="BU32" s="106"/>
      <c r="BV32" s="106"/>
      <c r="BW32" s="107"/>
      <c r="BX32" s="107"/>
      <c r="BY32" s="107"/>
      <c r="BZ32" s="107"/>
      <c r="CA32" s="107"/>
      <c r="CB32" s="106"/>
      <c r="CC32" s="106"/>
      <c r="CD32" s="107"/>
      <c r="CE32" s="107"/>
      <c r="CF32" s="107"/>
      <c r="CG32" s="107"/>
      <c r="CH32" s="107"/>
      <c r="CI32" s="106"/>
      <c r="CJ32" s="106"/>
      <c r="CK32" s="107"/>
      <c r="CL32" s="107"/>
      <c r="CM32" s="107"/>
      <c r="CN32" s="107"/>
    </row>
    <row r="33" spans="1:92">
      <c r="A33" s="84">
        <f>A29+1</f>
        <v>6</v>
      </c>
      <c r="B33" s="85"/>
      <c r="C33" s="86" t="s">
        <v>122</v>
      </c>
      <c r="D33" s="87">
        <v>2</v>
      </c>
      <c r="E33" s="87">
        <v>1</v>
      </c>
      <c r="F33" s="76">
        <f>D33*E33</f>
        <v>2</v>
      </c>
      <c r="G33" s="60"/>
      <c r="H33" s="60"/>
      <c r="I33" s="60"/>
      <c r="J33" s="77" t="s">
        <v>168</v>
      </c>
      <c r="K33" s="77" t="s">
        <v>168</v>
      </c>
      <c r="L33" s="60"/>
      <c r="M33" s="78"/>
      <c r="N33" s="78"/>
      <c r="O33" s="60"/>
      <c r="P33" s="60"/>
      <c r="Q33" s="77" t="s">
        <v>168</v>
      </c>
      <c r="R33" s="77" t="s">
        <v>168</v>
      </c>
      <c r="S33" s="60"/>
      <c r="T33" s="60"/>
      <c r="U33" s="60"/>
      <c r="V33" s="78"/>
      <c r="W33" s="60"/>
      <c r="X33" s="77" t="s">
        <v>168</v>
      </c>
      <c r="Y33" s="77" t="s">
        <v>168</v>
      </c>
      <c r="Z33" s="60"/>
      <c r="AA33" s="60"/>
      <c r="AB33" s="60"/>
      <c r="AC33" s="60"/>
      <c r="AD33" s="60"/>
      <c r="AE33" s="77" t="s">
        <v>168</v>
      </c>
      <c r="AF33" s="77" t="s">
        <v>168</v>
      </c>
      <c r="AG33" s="60"/>
      <c r="AH33" s="60"/>
      <c r="AI33" s="60"/>
      <c r="AJ33" s="78"/>
      <c r="AK33" s="78"/>
      <c r="AL33" s="77" t="s">
        <v>168</v>
      </c>
      <c r="AM33" s="77" t="s">
        <v>168</v>
      </c>
      <c r="AN33" s="60"/>
      <c r="AO33" s="60"/>
      <c r="AP33" s="60"/>
      <c r="AQ33" s="60"/>
      <c r="AR33" s="60"/>
      <c r="AS33" s="77" t="s">
        <v>168</v>
      </c>
      <c r="AT33" s="77" t="s">
        <v>168</v>
      </c>
      <c r="AU33" s="78"/>
      <c r="AV33" s="60"/>
      <c r="AW33" s="82" t="s">
        <v>205</v>
      </c>
      <c r="AX33" s="60"/>
      <c r="AY33" s="60"/>
      <c r="AZ33" s="77" t="s">
        <v>168</v>
      </c>
      <c r="BA33" s="77" t="s">
        <v>168</v>
      </c>
      <c r="BB33" s="60"/>
      <c r="BC33" s="60"/>
      <c r="BD33" s="111"/>
      <c r="BE33" s="106"/>
      <c r="BF33" s="106"/>
      <c r="BG33" s="106"/>
      <c r="BH33" s="106"/>
      <c r="BI33" s="107"/>
      <c r="BJ33" s="107"/>
      <c r="BK33" s="107"/>
      <c r="BL33" s="107"/>
      <c r="BM33" s="107"/>
      <c r="BN33" s="106"/>
      <c r="BO33" s="106"/>
      <c r="BP33" s="107"/>
      <c r="BQ33" s="107"/>
      <c r="BR33" s="107"/>
      <c r="BS33" s="107"/>
      <c r="BT33" s="107"/>
      <c r="BU33" s="106"/>
      <c r="BV33" s="106"/>
      <c r="BW33" s="107"/>
      <c r="BX33" s="107"/>
      <c r="BY33" s="107"/>
      <c r="BZ33" s="107"/>
      <c r="CA33" s="107"/>
      <c r="CB33" s="106"/>
      <c r="CC33" s="106"/>
      <c r="CD33" s="108"/>
      <c r="CE33" s="107"/>
      <c r="CF33" s="107"/>
      <c r="CG33" s="107"/>
      <c r="CH33" s="107"/>
      <c r="CI33" s="106"/>
      <c r="CJ33" s="106"/>
      <c r="CK33" s="107"/>
      <c r="CL33" s="107"/>
      <c r="CM33" s="107"/>
      <c r="CN33" s="107"/>
    </row>
    <row r="34" spans="1:92">
      <c r="A34" s="84">
        <f t="shared" ref="A34:A40" si="1">A33+1</f>
        <v>7</v>
      </c>
      <c r="B34" s="85"/>
      <c r="C34" s="86" t="s">
        <v>174</v>
      </c>
      <c r="D34" s="87">
        <v>0</v>
      </c>
      <c r="E34" s="87">
        <v>0</v>
      </c>
      <c r="F34" s="76">
        <f>D34*E34</f>
        <v>0</v>
      </c>
      <c r="G34" s="60"/>
      <c r="H34" s="60"/>
      <c r="I34" s="60"/>
      <c r="J34" s="77" t="s">
        <v>168</v>
      </c>
      <c r="K34" s="77" t="s">
        <v>168</v>
      </c>
      <c r="L34" s="60"/>
      <c r="M34" s="78"/>
      <c r="N34" s="78"/>
      <c r="O34" s="60"/>
      <c r="P34" s="60"/>
      <c r="Q34" s="77" t="s">
        <v>168</v>
      </c>
      <c r="R34" s="77" t="s">
        <v>168</v>
      </c>
      <c r="S34" s="60"/>
      <c r="T34" s="60"/>
      <c r="U34" s="60"/>
      <c r="V34" s="78"/>
      <c r="W34" s="60"/>
      <c r="X34" s="77" t="s">
        <v>168</v>
      </c>
      <c r="Y34" s="77" t="s">
        <v>168</v>
      </c>
      <c r="Z34" s="60"/>
      <c r="AA34" s="60"/>
      <c r="AB34" s="60"/>
      <c r="AC34" s="60"/>
      <c r="AD34" s="60"/>
      <c r="AE34" s="77" t="s">
        <v>168</v>
      </c>
      <c r="AF34" s="77" t="s">
        <v>168</v>
      </c>
      <c r="AG34" s="60"/>
      <c r="AH34" s="60"/>
      <c r="AI34" s="60"/>
      <c r="AJ34" s="78"/>
      <c r="AK34" s="78"/>
      <c r="AL34" s="77" t="s">
        <v>168</v>
      </c>
      <c r="AM34" s="77" t="s">
        <v>168</v>
      </c>
      <c r="AN34" s="60"/>
      <c r="AO34" s="60"/>
      <c r="AP34" s="60"/>
      <c r="AQ34" s="60"/>
      <c r="AR34" s="60"/>
      <c r="AS34" s="77" t="s">
        <v>168</v>
      </c>
      <c r="AT34" s="77" t="s">
        <v>168</v>
      </c>
      <c r="AU34" s="78"/>
      <c r="AV34" s="78"/>
      <c r="AW34" s="60"/>
      <c r="AX34" s="60"/>
      <c r="AY34" s="60"/>
      <c r="AZ34" s="77" t="s">
        <v>168</v>
      </c>
      <c r="BA34" s="77" t="s">
        <v>168</v>
      </c>
      <c r="BB34" s="60"/>
      <c r="BC34" s="60"/>
      <c r="BD34" s="111"/>
      <c r="BE34" s="107"/>
      <c r="BF34" s="107"/>
      <c r="BG34" s="106"/>
      <c r="BH34" s="106"/>
      <c r="BI34" s="107"/>
      <c r="BJ34" s="107"/>
      <c r="BK34" s="107"/>
      <c r="BL34" s="107"/>
      <c r="BM34" s="107"/>
      <c r="BN34" s="106"/>
      <c r="BO34" s="106"/>
      <c r="BP34" s="107"/>
      <c r="BQ34" s="107"/>
      <c r="BR34" s="107"/>
      <c r="BS34" s="107"/>
      <c r="BT34" s="107"/>
      <c r="BU34" s="106"/>
      <c r="BV34" s="106"/>
      <c r="BW34" s="107"/>
      <c r="BX34" s="107"/>
      <c r="BY34" s="107"/>
      <c r="BZ34" s="107"/>
      <c r="CA34" s="107"/>
      <c r="CB34" s="106"/>
      <c r="CC34" s="106"/>
      <c r="CD34" s="107"/>
      <c r="CE34" s="106"/>
      <c r="CF34" s="106"/>
      <c r="CG34" s="106"/>
      <c r="CH34" s="106"/>
      <c r="CI34" s="106"/>
      <c r="CJ34" s="106"/>
      <c r="CK34" s="106"/>
      <c r="CL34" s="106"/>
      <c r="CM34" s="106"/>
      <c r="CN34" s="108"/>
    </row>
    <row r="35" spans="1:92">
      <c r="A35" s="84">
        <f t="shared" si="1"/>
        <v>8</v>
      </c>
      <c r="B35" s="85"/>
      <c r="C35" s="86" t="s">
        <v>175</v>
      </c>
      <c r="D35" s="87">
        <v>1</v>
      </c>
      <c r="E35" s="87">
        <v>6</v>
      </c>
      <c r="F35" s="76">
        <f t="shared" ref="F35:F42" si="2">D35*E35</f>
        <v>6</v>
      </c>
      <c r="G35" s="99"/>
      <c r="H35" s="99"/>
      <c r="I35" s="99"/>
      <c r="J35" s="77" t="s">
        <v>168</v>
      </c>
      <c r="K35" s="77" t="s">
        <v>168</v>
      </c>
      <c r="L35" s="99"/>
      <c r="M35" s="99"/>
      <c r="N35" s="99"/>
      <c r="O35" s="99"/>
      <c r="P35" s="99"/>
      <c r="Q35" s="77" t="s">
        <v>168</v>
      </c>
      <c r="R35" s="77" t="s">
        <v>168</v>
      </c>
      <c r="S35" s="99"/>
      <c r="T35" s="99"/>
      <c r="U35" s="99"/>
      <c r="V35" s="99"/>
      <c r="W35" s="99"/>
      <c r="X35" s="77" t="s">
        <v>168</v>
      </c>
      <c r="Y35" s="77" t="s">
        <v>168</v>
      </c>
      <c r="Z35" s="99"/>
      <c r="AA35" s="99"/>
      <c r="AB35" s="99"/>
      <c r="AC35" s="99"/>
      <c r="AD35" s="99"/>
      <c r="AE35" s="77" t="s">
        <v>168</v>
      </c>
      <c r="AF35" s="77" t="s">
        <v>168</v>
      </c>
      <c r="AG35" s="98"/>
      <c r="AH35" s="98"/>
      <c r="AI35" s="99"/>
      <c r="AJ35" s="99"/>
      <c r="AK35" s="99"/>
      <c r="AL35" s="77" t="s">
        <v>168</v>
      </c>
      <c r="AM35" s="77" t="s">
        <v>168</v>
      </c>
      <c r="AN35" s="98"/>
      <c r="AO35" s="98"/>
      <c r="AP35" s="98"/>
      <c r="AQ35" s="98"/>
      <c r="AR35" s="98"/>
      <c r="AS35" s="77" t="s">
        <v>168</v>
      </c>
      <c r="AT35" s="77" t="s">
        <v>168</v>
      </c>
      <c r="AU35" s="106"/>
      <c r="AV35" s="106"/>
      <c r="AW35" s="106"/>
      <c r="AX35" s="106"/>
      <c r="AY35" s="115"/>
      <c r="AZ35" s="77" t="s">
        <v>168</v>
      </c>
      <c r="BA35" s="77" t="s">
        <v>168</v>
      </c>
      <c r="BB35" s="98"/>
      <c r="BC35" s="98"/>
      <c r="BD35" s="114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  <c r="BO35" s="106"/>
      <c r="BP35" s="106"/>
      <c r="BQ35" s="106"/>
      <c r="BR35" s="106"/>
      <c r="BS35" s="106"/>
      <c r="BT35" s="106"/>
      <c r="BU35" s="106"/>
      <c r="BV35" s="106"/>
      <c r="BW35" s="106"/>
      <c r="BX35" s="106"/>
      <c r="BY35" s="106"/>
      <c r="BZ35" s="106"/>
      <c r="CA35" s="106"/>
      <c r="CB35" s="106"/>
      <c r="CC35" s="106"/>
      <c r="CD35" s="106"/>
      <c r="CE35" s="106"/>
      <c r="CF35" s="106"/>
      <c r="CG35" s="106"/>
      <c r="CH35" s="106"/>
      <c r="CI35" s="106"/>
      <c r="CJ35" s="106"/>
      <c r="CK35" s="106"/>
      <c r="CL35" s="106"/>
      <c r="CM35" s="106"/>
      <c r="CN35" s="106"/>
    </row>
    <row r="36" spans="1:92">
      <c r="A36" s="84">
        <f t="shared" si="1"/>
        <v>9</v>
      </c>
      <c r="B36" s="85"/>
      <c r="C36" s="86" t="s">
        <v>176</v>
      </c>
      <c r="D36" s="87">
        <v>1</v>
      </c>
      <c r="E36" s="87">
        <v>6</v>
      </c>
      <c r="F36" s="76">
        <f t="shared" si="2"/>
        <v>6</v>
      </c>
      <c r="G36" s="81"/>
      <c r="H36" s="81"/>
      <c r="I36" s="81"/>
      <c r="J36" s="77" t="s">
        <v>171</v>
      </c>
      <c r="K36" s="77" t="s">
        <v>171</v>
      </c>
      <c r="L36" s="81"/>
      <c r="M36" s="81"/>
      <c r="N36" s="81"/>
      <c r="O36" s="81"/>
      <c r="P36" s="81"/>
      <c r="Q36" s="77" t="s">
        <v>171</v>
      </c>
      <c r="R36" s="77" t="s">
        <v>171</v>
      </c>
      <c r="S36" s="81"/>
      <c r="T36" s="81"/>
      <c r="U36" s="81"/>
      <c r="V36" s="81"/>
      <c r="W36" s="81"/>
      <c r="X36" s="77" t="s">
        <v>171</v>
      </c>
      <c r="Y36" s="77" t="s">
        <v>171</v>
      </c>
      <c r="Z36" s="81"/>
      <c r="AA36" s="81"/>
      <c r="AB36" s="81"/>
      <c r="AC36" s="81"/>
      <c r="AD36" s="81"/>
      <c r="AE36" s="77" t="s">
        <v>171</v>
      </c>
      <c r="AF36" s="77" t="s">
        <v>171</v>
      </c>
      <c r="AG36" s="77"/>
      <c r="AH36" s="77"/>
      <c r="AI36" s="81"/>
      <c r="AJ36" s="81"/>
      <c r="AK36" s="81"/>
      <c r="AL36" s="77" t="s">
        <v>171</v>
      </c>
      <c r="AM36" s="77" t="s">
        <v>171</v>
      </c>
      <c r="AN36" s="77"/>
      <c r="AO36" s="77"/>
      <c r="AP36" s="77"/>
      <c r="AQ36" s="77"/>
      <c r="AR36" s="77"/>
      <c r="AS36" s="77" t="s">
        <v>171</v>
      </c>
      <c r="AT36" s="77" t="s">
        <v>171</v>
      </c>
      <c r="AU36" s="77"/>
      <c r="AV36" s="77"/>
      <c r="AW36" s="77"/>
      <c r="AX36" s="98"/>
      <c r="AY36" s="113"/>
      <c r="AZ36" s="77" t="s">
        <v>171</v>
      </c>
      <c r="BA36" s="77" t="s">
        <v>171</v>
      </c>
      <c r="BB36" s="98"/>
      <c r="BC36" s="98"/>
      <c r="BD36" s="114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106"/>
      <c r="BQ36" s="106"/>
      <c r="BR36" s="106"/>
      <c r="BS36" s="106"/>
      <c r="BT36" s="106"/>
      <c r="BU36" s="106"/>
      <c r="BV36" s="106"/>
      <c r="BW36" s="106"/>
      <c r="BX36" s="106"/>
      <c r="BY36" s="106"/>
      <c r="BZ36" s="106"/>
      <c r="CA36" s="106"/>
      <c r="CB36" s="106"/>
      <c r="CC36" s="106"/>
      <c r="CD36" s="106"/>
      <c r="CE36" s="106"/>
      <c r="CF36" s="106"/>
      <c r="CG36" s="106"/>
      <c r="CH36" s="106"/>
      <c r="CI36" s="106"/>
      <c r="CJ36" s="106"/>
      <c r="CK36" s="106"/>
      <c r="CL36" s="106"/>
      <c r="CM36" s="106"/>
      <c r="CN36" s="106"/>
    </row>
    <row r="37" spans="1:92">
      <c r="A37" s="84">
        <f t="shared" si="1"/>
        <v>10</v>
      </c>
      <c r="B37" s="85"/>
      <c r="C37" s="86" t="s">
        <v>132</v>
      </c>
      <c r="D37" s="87">
        <v>1</v>
      </c>
      <c r="E37" s="87">
        <v>6</v>
      </c>
      <c r="F37" s="76">
        <f t="shared" si="2"/>
        <v>6</v>
      </c>
      <c r="G37" s="81"/>
      <c r="H37" s="81"/>
      <c r="I37" s="81"/>
      <c r="J37" s="77" t="s">
        <v>171</v>
      </c>
      <c r="K37" s="77" t="s">
        <v>171</v>
      </c>
      <c r="L37" s="81"/>
      <c r="M37" s="81"/>
      <c r="N37" s="81"/>
      <c r="O37" s="81"/>
      <c r="P37" s="81"/>
      <c r="Q37" s="77" t="s">
        <v>171</v>
      </c>
      <c r="R37" s="77" t="s">
        <v>171</v>
      </c>
      <c r="S37" s="81"/>
      <c r="T37" s="81"/>
      <c r="U37" s="81"/>
      <c r="V37" s="81"/>
      <c r="W37" s="81"/>
      <c r="X37" s="77" t="s">
        <v>171</v>
      </c>
      <c r="Y37" s="77" t="s">
        <v>171</v>
      </c>
      <c r="Z37" s="81"/>
      <c r="AA37" s="81"/>
      <c r="AB37" s="81"/>
      <c r="AC37" s="81"/>
      <c r="AD37" s="81"/>
      <c r="AE37" s="77" t="s">
        <v>171</v>
      </c>
      <c r="AF37" s="77" t="s">
        <v>171</v>
      </c>
      <c r="AG37" s="77"/>
      <c r="AH37" s="77"/>
      <c r="AI37" s="81"/>
      <c r="AJ37" s="81"/>
      <c r="AK37" s="81"/>
      <c r="AL37" s="77" t="s">
        <v>171</v>
      </c>
      <c r="AM37" s="77" t="s">
        <v>171</v>
      </c>
      <c r="AN37" s="77"/>
      <c r="AO37" s="77"/>
      <c r="AP37" s="77"/>
      <c r="AQ37" s="77"/>
      <c r="AR37" s="77"/>
      <c r="AS37" s="77" t="s">
        <v>171</v>
      </c>
      <c r="AT37" s="77" t="s">
        <v>171</v>
      </c>
      <c r="AU37" s="77"/>
      <c r="AV37" s="77"/>
      <c r="AW37" s="77"/>
      <c r="AX37" s="98"/>
      <c r="AY37" s="113"/>
      <c r="AZ37" s="77" t="s">
        <v>171</v>
      </c>
      <c r="BA37" s="77" t="s">
        <v>171</v>
      </c>
      <c r="BB37" s="98"/>
      <c r="BC37" s="98"/>
      <c r="BD37" s="114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  <c r="BS37" s="106"/>
      <c r="BT37" s="106"/>
      <c r="BU37" s="106"/>
      <c r="BV37" s="106"/>
      <c r="BW37" s="106"/>
      <c r="BX37" s="106"/>
      <c r="BY37" s="106"/>
      <c r="BZ37" s="106"/>
      <c r="CA37" s="106"/>
      <c r="CB37" s="106"/>
      <c r="CC37" s="106"/>
      <c r="CD37" s="106"/>
      <c r="CE37" s="106"/>
      <c r="CF37" s="106"/>
      <c r="CG37" s="106"/>
      <c r="CH37" s="106"/>
      <c r="CI37" s="106"/>
      <c r="CJ37" s="106"/>
      <c r="CK37" s="106"/>
      <c r="CL37" s="106"/>
      <c r="CM37" s="106"/>
      <c r="CN37" s="106"/>
    </row>
    <row r="38" spans="1:92">
      <c r="A38" s="84">
        <f t="shared" si="1"/>
        <v>11</v>
      </c>
      <c r="B38" s="85"/>
      <c r="C38" s="86" t="s">
        <v>133</v>
      </c>
      <c r="D38" s="87">
        <v>1</v>
      </c>
      <c r="E38" s="87">
        <v>5</v>
      </c>
      <c r="F38" s="76">
        <f t="shared" si="2"/>
        <v>5</v>
      </c>
      <c r="G38" s="81"/>
      <c r="H38" s="81"/>
      <c r="I38" s="81"/>
      <c r="J38" s="77" t="s">
        <v>171</v>
      </c>
      <c r="K38" s="77" t="s">
        <v>171</v>
      </c>
      <c r="L38" s="81"/>
      <c r="M38" s="81"/>
      <c r="N38" s="81"/>
      <c r="O38" s="81"/>
      <c r="P38" s="81"/>
      <c r="Q38" s="77" t="s">
        <v>171</v>
      </c>
      <c r="R38" s="77" t="s">
        <v>171</v>
      </c>
      <c r="S38" s="81"/>
      <c r="T38" s="81"/>
      <c r="U38" s="81"/>
      <c r="V38" s="81"/>
      <c r="W38" s="81"/>
      <c r="X38" s="77" t="s">
        <v>171</v>
      </c>
      <c r="Y38" s="77" t="s">
        <v>171</v>
      </c>
      <c r="Z38" s="81"/>
      <c r="AA38" s="81"/>
      <c r="AB38" s="81"/>
      <c r="AC38" s="81"/>
      <c r="AD38" s="81"/>
      <c r="AE38" s="77" t="s">
        <v>171</v>
      </c>
      <c r="AF38" s="77" t="s">
        <v>171</v>
      </c>
      <c r="AG38" s="77"/>
      <c r="AH38" s="77"/>
      <c r="AI38" s="81"/>
      <c r="AJ38" s="81"/>
      <c r="AK38" s="81"/>
      <c r="AL38" s="77" t="s">
        <v>171</v>
      </c>
      <c r="AM38" s="77" t="s">
        <v>171</v>
      </c>
      <c r="AN38" s="77"/>
      <c r="AO38" s="77"/>
      <c r="AP38" s="77"/>
      <c r="AQ38" s="77"/>
      <c r="AR38" s="77"/>
      <c r="AS38" s="77" t="s">
        <v>171</v>
      </c>
      <c r="AT38" s="77" t="s">
        <v>171</v>
      </c>
      <c r="AU38" s="77"/>
      <c r="AV38" s="77"/>
      <c r="AW38" s="77"/>
      <c r="AX38" s="98"/>
      <c r="AY38" s="113"/>
      <c r="AZ38" s="77" t="s">
        <v>171</v>
      </c>
      <c r="BA38" s="77" t="s">
        <v>171</v>
      </c>
      <c r="BB38" s="98"/>
      <c r="BC38" s="98"/>
      <c r="BD38" s="114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  <c r="BS38" s="106"/>
      <c r="BT38" s="106"/>
      <c r="BU38" s="106"/>
      <c r="BV38" s="106"/>
      <c r="BW38" s="106"/>
      <c r="BX38" s="106"/>
      <c r="BY38" s="106"/>
      <c r="BZ38" s="106"/>
      <c r="CA38" s="106"/>
      <c r="CB38" s="106"/>
      <c r="CC38" s="106"/>
      <c r="CD38" s="106"/>
      <c r="CE38" s="106"/>
      <c r="CF38" s="106"/>
      <c r="CG38" s="106"/>
      <c r="CH38" s="106"/>
      <c r="CI38" s="106"/>
      <c r="CJ38" s="106"/>
      <c r="CK38" s="106"/>
      <c r="CL38" s="106"/>
      <c r="CM38" s="106"/>
      <c r="CN38" s="106"/>
    </row>
    <row r="39" spans="1:92">
      <c r="A39" s="84">
        <f t="shared" si="1"/>
        <v>12</v>
      </c>
      <c r="B39" s="85"/>
      <c r="C39" s="86" t="s">
        <v>134</v>
      </c>
      <c r="D39" s="87">
        <v>3</v>
      </c>
      <c r="E39" s="87">
        <v>1</v>
      </c>
      <c r="F39" s="76">
        <f t="shared" si="2"/>
        <v>3</v>
      </c>
      <c r="G39" s="81"/>
      <c r="H39" s="81"/>
      <c r="I39" s="81"/>
      <c r="J39" s="77" t="s">
        <v>171</v>
      </c>
      <c r="K39" s="77" t="s">
        <v>171</v>
      </c>
      <c r="L39" s="81"/>
      <c r="M39" s="81"/>
      <c r="N39" s="81"/>
      <c r="O39" s="81"/>
      <c r="P39" s="81"/>
      <c r="Q39" s="77" t="s">
        <v>171</v>
      </c>
      <c r="R39" s="77" t="s">
        <v>171</v>
      </c>
      <c r="S39" s="81"/>
      <c r="T39" s="81"/>
      <c r="U39" s="81"/>
      <c r="V39" s="81"/>
      <c r="W39" s="81"/>
      <c r="X39" s="77" t="s">
        <v>171</v>
      </c>
      <c r="Y39" s="77" t="s">
        <v>171</v>
      </c>
      <c r="Z39" s="81"/>
      <c r="AA39" s="81"/>
      <c r="AB39" s="81"/>
      <c r="AC39" s="81"/>
      <c r="AD39" s="81"/>
      <c r="AE39" s="77" t="s">
        <v>171</v>
      </c>
      <c r="AF39" s="77" t="s">
        <v>171</v>
      </c>
      <c r="AG39" s="77"/>
      <c r="AH39" s="77"/>
      <c r="AI39" s="81"/>
      <c r="AJ39" s="81"/>
      <c r="AK39" s="81"/>
      <c r="AL39" s="77" t="s">
        <v>171</v>
      </c>
      <c r="AM39" s="77" t="s">
        <v>171</v>
      </c>
      <c r="AN39" s="77"/>
      <c r="AO39" s="77"/>
      <c r="AP39" s="77"/>
      <c r="AQ39" s="77"/>
      <c r="AR39" s="77"/>
      <c r="AS39" s="77" t="s">
        <v>171</v>
      </c>
      <c r="AT39" s="77" t="s">
        <v>171</v>
      </c>
      <c r="AU39" s="77"/>
      <c r="AV39" s="77"/>
      <c r="AW39" s="77"/>
      <c r="AX39" s="98"/>
      <c r="AY39" s="113"/>
      <c r="AZ39" s="77" t="s">
        <v>171</v>
      </c>
      <c r="BA39" s="77" t="s">
        <v>171</v>
      </c>
      <c r="BB39" s="98"/>
      <c r="BC39" s="98"/>
      <c r="BD39" s="114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106"/>
      <c r="CC39" s="106"/>
      <c r="CD39" s="106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</row>
    <row r="40" spans="1:92">
      <c r="A40" s="84">
        <f t="shared" si="1"/>
        <v>13</v>
      </c>
      <c r="B40" s="85"/>
      <c r="C40" s="86" t="s">
        <v>177</v>
      </c>
      <c r="D40" s="87">
        <v>1</v>
      </c>
      <c r="E40" s="87">
        <v>13</v>
      </c>
      <c r="F40" s="76">
        <f t="shared" si="2"/>
        <v>13</v>
      </c>
      <c r="G40" s="81"/>
      <c r="H40" s="81"/>
      <c r="I40" s="81"/>
      <c r="J40" s="77" t="s">
        <v>168</v>
      </c>
      <c r="K40" s="77" t="s">
        <v>168</v>
      </c>
      <c r="L40" s="81"/>
      <c r="M40" s="81"/>
      <c r="N40" s="81"/>
      <c r="O40" s="81"/>
      <c r="P40" s="81"/>
      <c r="Q40" s="77" t="s">
        <v>168</v>
      </c>
      <c r="R40" s="77" t="s">
        <v>168</v>
      </c>
      <c r="S40" s="81"/>
      <c r="T40" s="81"/>
      <c r="U40" s="81"/>
      <c r="V40" s="81"/>
      <c r="W40" s="81"/>
      <c r="X40" s="77" t="s">
        <v>168</v>
      </c>
      <c r="Y40" s="77" t="s">
        <v>168</v>
      </c>
      <c r="Z40" s="81"/>
      <c r="AA40" s="81"/>
      <c r="AB40" s="81"/>
      <c r="AC40" s="81"/>
      <c r="AD40" s="81"/>
      <c r="AE40" s="77" t="s">
        <v>168</v>
      </c>
      <c r="AF40" s="77" t="s">
        <v>168</v>
      </c>
      <c r="AG40" s="77"/>
      <c r="AH40" s="77"/>
      <c r="AI40" s="81"/>
      <c r="AJ40" s="81"/>
      <c r="AK40" s="81"/>
      <c r="AL40" s="77" t="s">
        <v>168</v>
      </c>
      <c r="AM40" s="77" t="s">
        <v>168</v>
      </c>
      <c r="AN40" s="77"/>
      <c r="AO40" s="77"/>
      <c r="AP40" s="77"/>
      <c r="AQ40" s="77"/>
      <c r="AR40" s="77"/>
      <c r="AS40" s="77" t="s">
        <v>168</v>
      </c>
      <c r="AT40" s="77" t="s">
        <v>168</v>
      </c>
      <c r="AU40" s="77"/>
      <c r="AV40" s="77"/>
      <c r="AW40" s="77"/>
      <c r="AX40" s="98"/>
      <c r="AY40" s="113"/>
      <c r="AZ40" s="77" t="s">
        <v>168</v>
      </c>
      <c r="BA40" s="77" t="s">
        <v>168</v>
      </c>
      <c r="BB40" s="98"/>
      <c r="BC40" s="98"/>
      <c r="BD40" s="114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106"/>
      <c r="BQ40" s="106"/>
      <c r="BR40" s="106"/>
      <c r="BS40" s="106"/>
      <c r="BT40" s="106"/>
      <c r="BU40" s="106"/>
      <c r="BV40" s="106"/>
      <c r="BW40" s="106"/>
      <c r="BX40" s="106"/>
      <c r="BY40" s="106"/>
      <c r="BZ40" s="106"/>
      <c r="CA40" s="106"/>
      <c r="CB40" s="106"/>
      <c r="CC40" s="106"/>
      <c r="CD40" s="106"/>
      <c r="CE40" s="106"/>
      <c r="CF40" s="106"/>
      <c r="CG40" s="106"/>
      <c r="CH40" s="106"/>
      <c r="CI40" s="106"/>
      <c r="CJ40" s="106"/>
      <c r="CK40" s="106"/>
      <c r="CL40" s="106"/>
      <c r="CM40" s="106"/>
      <c r="CN40" s="106"/>
    </row>
    <row r="41" spans="1:92">
      <c r="A41" s="84">
        <v>14</v>
      </c>
      <c r="B41" s="85"/>
      <c r="C41" s="86" t="s">
        <v>178</v>
      </c>
      <c r="D41" s="87">
        <v>1</v>
      </c>
      <c r="E41" s="87">
        <v>1</v>
      </c>
      <c r="F41" s="76">
        <f t="shared" si="2"/>
        <v>1</v>
      </c>
      <c r="G41" s="81"/>
      <c r="H41" s="81"/>
      <c r="I41" s="81"/>
      <c r="J41" s="77" t="s">
        <v>171</v>
      </c>
      <c r="K41" s="77" t="s">
        <v>171</v>
      </c>
      <c r="L41" s="81"/>
      <c r="M41" s="81"/>
      <c r="N41" s="81"/>
      <c r="O41" s="81"/>
      <c r="P41" s="81"/>
      <c r="Q41" s="77" t="s">
        <v>171</v>
      </c>
      <c r="R41" s="77" t="s">
        <v>171</v>
      </c>
      <c r="S41" s="81"/>
      <c r="T41" s="81"/>
      <c r="U41" s="81"/>
      <c r="V41" s="81"/>
      <c r="W41" s="81"/>
      <c r="X41" s="77" t="s">
        <v>171</v>
      </c>
      <c r="Y41" s="77" t="s">
        <v>171</v>
      </c>
      <c r="Z41" s="81"/>
      <c r="AA41" s="81"/>
      <c r="AB41" s="81"/>
      <c r="AC41" s="81"/>
      <c r="AD41" s="81"/>
      <c r="AE41" s="77" t="s">
        <v>171</v>
      </c>
      <c r="AF41" s="77" t="s">
        <v>171</v>
      </c>
      <c r="AG41" s="77"/>
      <c r="AH41" s="77"/>
      <c r="AI41" s="81"/>
      <c r="AJ41" s="81"/>
      <c r="AK41" s="81"/>
      <c r="AL41" s="77" t="s">
        <v>171</v>
      </c>
      <c r="AM41" s="77" t="s">
        <v>171</v>
      </c>
      <c r="AN41" s="77"/>
      <c r="AO41" s="77"/>
      <c r="AP41" s="77"/>
      <c r="AQ41" s="77"/>
      <c r="AR41" s="77"/>
      <c r="AS41" s="77" t="s">
        <v>171</v>
      </c>
      <c r="AT41" s="77" t="s">
        <v>171</v>
      </c>
      <c r="AU41" s="77"/>
      <c r="AV41" s="77"/>
      <c r="AW41" s="77"/>
      <c r="AX41" s="98"/>
      <c r="AY41" s="113"/>
      <c r="AZ41" s="77" t="s">
        <v>171</v>
      </c>
      <c r="BA41" s="77" t="s">
        <v>171</v>
      </c>
      <c r="BB41" s="98"/>
      <c r="BC41" s="98"/>
      <c r="BD41" s="114"/>
      <c r="BE41" s="106"/>
      <c r="BF41" s="106"/>
      <c r="BG41" s="106"/>
      <c r="BH41" s="106"/>
      <c r="BI41" s="106"/>
      <c r="BJ41" s="106"/>
      <c r="BK41" s="106"/>
      <c r="BL41" s="106"/>
      <c r="BM41" s="106"/>
      <c r="BN41" s="106"/>
      <c r="BO41" s="106"/>
      <c r="BP41" s="106"/>
      <c r="BQ41" s="106"/>
      <c r="BR41" s="106"/>
      <c r="BS41" s="106"/>
      <c r="BT41" s="106"/>
      <c r="BU41" s="106"/>
      <c r="BV41" s="106"/>
      <c r="BW41" s="106"/>
      <c r="BX41" s="106"/>
      <c r="BY41" s="106"/>
      <c r="BZ41" s="106"/>
      <c r="CA41" s="106"/>
      <c r="CB41" s="106"/>
      <c r="CC41" s="106"/>
      <c r="CD41" s="106"/>
      <c r="CE41" s="106"/>
      <c r="CF41" s="106"/>
      <c r="CG41" s="106"/>
      <c r="CH41" s="106"/>
      <c r="CI41" s="106"/>
      <c r="CJ41" s="106"/>
      <c r="CK41" s="106"/>
      <c r="CL41" s="106"/>
      <c r="CM41" s="106"/>
      <c r="CN41" s="106"/>
    </row>
    <row r="42" spans="1:92">
      <c r="A42" s="85">
        <v>15</v>
      </c>
      <c r="B42" s="85"/>
      <c r="C42" s="88" t="s">
        <v>179</v>
      </c>
      <c r="D42" s="87">
        <v>0</v>
      </c>
      <c r="E42" s="87">
        <v>0</v>
      </c>
      <c r="F42" s="76">
        <f t="shared" si="2"/>
        <v>0</v>
      </c>
      <c r="G42" s="99"/>
      <c r="H42" s="99"/>
      <c r="I42" s="99"/>
      <c r="J42" s="77" t="s">
        <v>168</v>
      </c>
      <c r="K42" s="77" t="s">
        <v>168</v>
      </c>
      <c r="L42" s="99"/>
      <c r="M42" s="99"/>
      <c r="N42" s="99"/>
      <c r="O42" s="99"/>
      <c r="P42" s="99"/>
      <c r="Q42" s="77" t="s">
        <v>168</v>
      </c>
      <c r="R42" s="77" t="s">
        <v>168</v>
      </c>
      <c r="S42" s="99"/>
      <c r="T42" s="99"/>
      <c r="U42" s="99"/>
      <c r="V42" s="99"/>
      <c r="W42" s="99"/>
      <c r="X42" s="77" t="s">
        <v>168</v>
      </c>
      <c r="Y42" s="77" t="s">
        <v>168</v>
      </c>
      <c r="Z42" s="99"/>
      <c r="AA42" s="99"/>
      <c r="AB42" s="99"/>
      <c r="AC42" s="99"/>
      <c r="AD42" s="99"/>
      <c r="AE42" s="77" t="s">
        <v>168</v>
      </c>
      <c r="AF42" s="77" t="s">
        <v>168</v>
      </c>
      <c r="AG42" s="98"/>
      <c r="AH42" s="98"/>
      <c r="AI42" s="99"/>
      <c r="AJ42" s="99"/>
      <c r="AK42" s="99"/>
      <c r="AL42" s="77" t="s">
        <v>168</v>
      </c>
      <c r="AM42" s="77" t="s">
        <v>168</v>
      </c>
      <c r="AN42" s="98"/>
      <c r="AO42" s="98"/>
      <c r="AP42" s="98"/>
      <c r="AQ42" s="98"/>
      <c r="AR42" s="98"/>
      <c r="AS42" s="77" t="s">
        <v>168</v>
      </c>
      <c r="AT42" s="77" t="s">
        <v>168</v>
      </c>
      <c r="AU42" s="98"/>
      <c r="AV42" s="98"/>
      <c r="AW42" s="98"/>
      <c r="AX42" s="98"/>
      <c r="AY42" s="113"/>
      <c r="AZ42" s="77" t="s">
        <v>168</v>
      </c>
      <c r="BA42" s="77" t="s">
        <v>168</v>
      </c>
      <c r="BB42" s="98"/>
      <c r="BC42" s="98"/>
      <c r="BD42" s="114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106"/>
      <c r="BQ42" s="106"/>
      <c r="BR42" s="106"/>
      <c r="BS42" s="106"/>
      <c r="BT42" s="106"/>
      <c r="BU42" s="106"/>
      <c r="BV42" s="106"/>
      <c r="BW42" s="106"/>
      <c r="BX42" s="106"/>
      <c r="BY42" s="106"/>
      <c r="BZ42" s="106"/>
      <c r="CA42" s="106"/>
      <c r="CB42" s="106"/>
      <c r="CC42" s="106"/>
      <c r="CD42" s="106"/>
      <c r="CE42" s="106"/>
      <c r="CF42" s="106"/>
      <c r="CG42" s="106"/>
      <c r="CH42" s="106"/>
      <c r="CI42" s="106"/>
      <c r="CJ42" s="106"/>
      <c r="CK42" s="106"/>
      <c r="CL42" s="106"/>
      <c r="CM42" s="106"/>
      <c r="CN42" s="106"/>
    </row>
    <row r="43" spans="1:92" ht="15.75" thickBot="1">
      <c r="A43" s="85"/>
      <c r="B43" s="85"/>
      <c r="C43" s="88" t="s">
        <v>116</v>
      </c>
      <c r="D43" s="88"/>
      <c r="E43" s="88"/>
      <c r="F43" s="89">
        <f>(F12+F16+F20+F25+F29+F33+F34+F35+F42)</f>
        <v>127</v>
      </c>
      <c r="G43" s="90"/>
      <c r="H43" s="90"/>
      <c r="I43" s="90"/>
      <c r="J43" s="117" t="s">
        <v>168</v>
      </c>
      <c r="K43" s="117" t="s">
        <v>168</v>
      </c>
      <c r="L43" s="90"/>
      <c r="M43" s="90"/>
      <c r="N43" s="90"/>
      <c r="O43" s="90"/>
      <c r="P43" s="90"/>
      <c r="Q43" s="117" t="s">
        <v>168</v>
      </c>
      <c r="R43" s="117" t="s">
        <v>168</v>
      </c>
      <c r="S43" s="90"/>
      <c r="T43" s="90"/>
      <c r="U43" s="90"/>
      <c r="V43" s="90"/>
      <c r="W43" s="90"/>
      <c r="X43" s="117" t="s">
        <v>168</v>
      </c>
      <c r="Y43" s="117" t="s">
        <v>168</v>
      </c>
      <c r="Z43" s="90"/>
      <c r="AA43" s="90"/>
      <c r="AB43" s="90"/>
      <c r="AC43" s="90"/>
      <c r="AD43" s="90"/>
      <c r="AE43" s="117" t="s">
        <v>168</v>
      </c>
      <c r="AF43" s="117" t="s">
        <v>168</v>
      </c>
      <c r="AG43" s="90"/>
      <c r="AH43" s="90"/>
      <c r="AI43" s="90"/>
      <c r="AJ43" s="90"/>
      <c r="AK43" s="90"/>
      <c r="AL43" s="117" t="s">
        <v>168</v>
      </c>
      <c r="AM43" s="117" t="s">
        <v>168</v>
      </c>
      <c r="AN43" s="90"/>
      <c r="AO43" s="90"/>
      <c r="AP43" s="90"/>
      <c r="AQ43" s="90"/>
      <c r="AR43" s="90"/>
      <c r="AS43" s="117" t="s">
        <v>168</v>
      </c>
      <c r="AT43" s="117" t="s">
        <v>168</v>
      </c>
      <c r="AU43" s="90"/>
      <c r="AV43" s="90"/>
      <c r="AW43" s="90"/>
      <c r="AX43" s="90"/>
      <c r="AY43" s="90"/>
      <c r="AZ43" s="117" t="s">
        <v>168</v>
      </c>
      <c r="BA43" s="117" t="s">
        <v>168</v>
      </c>
      <c r="BB43" s="90"/>
      <c r="BC43" s="90"/>
      <c r="BD43" s="112"/>
      <c r="BE43" s="107"/>
      <c r="BF43" s="107"/>
      <c r="BG43" s="107"/>
      <c r="BH43" s="107"/>
      <c r="BI43" s="107"/>
      <c r="BJ43" s="107"/>
      <c r="BK43" s="107"/>
      <c r="BL43" s="107"/>
      <c r="BM43" s="107"/>
      <c r="BN43" s="107"/>
      <c r="BO43" s="107"/>
      <c r="BP43" s="107"/>
      <c r="BQ43" s="107"/>
      <c r="BR43" s="107"/>
      <c r="BS43" s="107"/>
      <c r="BT43" s="107"/>
      <c r="BU43" s="107"/>
      <c r="BV43" s="107"/>
      <c r="BW43" s="107"/>
      <c r="BX43" s="107"/>
      <c r="BY43" s="107"/>
      <c r="BZ43" s="107"/>
      <c r="CA43" s="107"/>
      <c r="CB43" s="107"/>
      <c r="CC43" s="107"/>
      <c r="CD43" s="107"/>
      <c r="CE43" s="107"/>
      <c r="CF43" s="107"/>
      <c r="CG43" s="107"/>
      <c r="CH43" s="107"/>
      <c r="CI43" s="107"/>
      <c r="CJ43" s="107"/>
      <c r="CK43" s="107"/>
      <c r="CL43" s="107"/>
      <c r="CM43" s="107"/>
      <c r="CN43" s="107"/>
    </row>
    <row r="44" spans="1:92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</row>
    <row r="45" spans="1:92">
      <c r="A45" s="60"/>
      <c r="B45" s="60"/>
      <c r="C45" s="91" t="s">
        <v>180</v>
      </c>
      <c r="D45" s="60"/>
      <c r="E45" s="60"/>
      <c r="F45" s="60"/>
      <c r="G45" s="60"/>
      <c r="H45" s="91" t="s">
        <v>181</v>
      </c>
      <c r="I45" s="91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</row>
    <row r="46" spans="1:92">
      <c r="A46" s="60"/>
      <c r="B46" s="60"/>
      <c r="C46" s="92" t="s">
        <v>207</v>
      </c>
      <c r="D46" s="60"/>
      <c r="E46" s="60"/>
      <c r="F46" s="60"/>
      <c r="G46" s="60"/>
      <c r="H46" s="93" t="s">
        <v>182</v>
      </c>
      <c r="I46" s="60"/>
      <c r="J46" s="116">
        <v>44755</v>
      </c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  <c r="CN46" s="60"/>
    </row>
    <row r="47" spans="1:92">
      <c r="A47" s="60"/>
      <c r="B47" s="60"/>
      <c r="C47" s="92" t="s">
        <v>206</v>
      </c>
      <c r="D47" s="60"/>
      <c r="E47" s="60"/>
      <c r="F47" s="60"/>
      <c r="G47" s="60"/>
      <c r="H47" s="93" t="s">
        <v>183</v>
      </c>
      <c r="I47" s="60"/>
      <c r="J47" s="116">
        <v>44798</v>
      </c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</row>
    <row r="48" spans="1:92">
      <c r="A48" s="60"/>
      <c r="B48" s="60"/>
      <c r="C48" s="92" t="s">
        <v>208</v>
      </c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</row>
    <row r="49" spans="1:92">
      <c r="A49" s="60"/>
      <c r="B49" s="60"/>
      <c r="C49" s="92" t="s">
        <v>209</v>
      </c>
      <c r="D49" s="60"/>
      <c r="E49" s="60"/>
      <c r="F49" s="60"/>
      <c r="G49" s="60"/>
      <c r="H49" s="93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  <c r="CN49" s="60"/>
    </row>
    <row r="50" spans="1:92">
      <c r="A50" s="60"/>
      <c r="B50" s="60"/>
      <c r="C50" s="94" t="s">
        <v>210</v>
      </c>
      <c r="D50" s="60"/>
      <c r="E50" s="60"/>
      <c r="F50" s="60"/>
      <c r="G50" s="60"/>
      <c r="H50" s="93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</row>
    <row r="51" spans="1:92">
      <c r="A51" s="60"/>
      <c r="B51" s="60"/>
      <c r="C51" s="92" t="s">
        <v>211</v>
      </c>
      <c r="D51" s="60"/>
      <c r="E51" s="60"/>
      <c r="F51" s="60"/>
      <c r="G51" s="60"/>
      <c r="H51" s="93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</row>
    <row r="52" spans="1:92">
      <c r="A52" s="60"/>
      <c r="B52" s="60"/>
      <c r="C52" s="95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</row>
    <row r="53" spans="1:92">
      <c r="A53" s="60"/>
      <c r="B53" s="60"/>
      <c r="C53" s="60"/>
      <c r="D53" s="60"/>
      <c r="E53" s="60"/>
      <c r="F53" s="60"/>
      <c r="G53" s="60"/>
      <c r="H53" s="62"/>
      <c r="I53" s="60"/>
      <c r="J53" s="62"/>
      <c r="K53" s="62"/>
      <c r="L53" s="62"/>
      <c r="M53" s="62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</row>
    <row r="54" spans="1:92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</row>
    <row r="55" spans="1:92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</row>
    <row r="56" spans="1:92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</row>
    <row r="57" spans="1:92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</row>
    <row r="58" spans="1:92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  <c r="CN58" s="60"/>
    </row>
    <row r="59" spans="1:92">
      <c r="A59" s="60"/>
      <c r="B59" s="60"/>
      <c r="C59" s="96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</row>
  </sheetData>
  <mergeCells count="10">
    <mergeCell ref="G9:Y9"/>
    <mergeCell ref="Z9:BD9"/>
    <mergeCell ref="BE9:CG9"/>
    <mergeCell ref="A1:Q1"/>
    <mergeCell ref="A8:B10"/>
    <mergeCell ref="C8:C11"/>
    <mergeCell ref="D8:D11"/>
    <mergeCell ref="E8:E11"/>
    <mergeCell ref="F8:F11"/>
    <mergeCell ref="G8:CN8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6" sqref="G26"/>
    </sheetView>
  </sheetViews>
  <sheetFormatPr defaultRowHeight="15"/>
  <cols>
    <col min="1" max="1" width="3.5703125" bestFit="1" customWidth="1"/>
    <col min="2" max="2" width="25.140625" bestFit="1" customWidth="1"/>
    <col min="3" max="3" width="19.85546875" bestFit="1" customWidth="1"/>
    <col min="4" max="4" width="20.5703125" bestFit="1" customWidth="1"/>
    <col min="5" max="5" width="8.7109375" bestFit="1" customWidth="1"/>
    <col min="6" max="6" width="21.5703125" bestFit="1" customWidth="1"/>
    <col min="7" max="7" width="11.5703125" bestFit="1" customWidth="1"/>
  </cols>
  <sheetData>
    <row r="1" spans="1:7" ht="18">
      <c r="A1" s="172" t="s">
        <v>212</v>
      </c>
      <c r="B1" s="172"/>
      <c r="C1" s="172"/>
      <c r="D1" s="172"/>
      <c r="E1" s="172"/>
      <c r="F1" s="172"/>
      <c r="G1" s="172"/>
    </row>
    <row r="2" spans="1:7">
      <c r="A2" s="58"/>
      <c r="B2" s="24" t="s">
        <v>213</v>
      </c>
      <c r="C2" s="58"/>
      <c r="D2" s="58"/>
      <c r="E2" s="58"/>
      <c r="F2" s="58"/>
      <c r="G2" s="58"/>
    </row>
    <row r="3" spans="1:7">
      <c r="A3" s="58">
        <v>1</v>
      </c>
      <c r="B3" s="173"/>
      <c r="C3" s="173"/>
      <c r="D3" s="173"/>
      <c r="E3" s="173"/>
      <c r="F3" s="173"/>
      <c r="G3" s="174"/>
    </row>
    <row r="4" spans="1:7">
      <c r="A4" s="58">
        <v>2</v>
      </c>
      <c r="B4" s="173"/>
      <c r="C4" s="173"/>
      <c r="D4" s="173"/>
      <c r="E4" s="173"/>
      <c r="F4" s="173"/>
      <c r="G4" s="175"/>
    </row>
    <row r="5" spans="1:7">
      <c r="A5" s="58"/>
      <c r="B5" s="58"/>
      <c r="C5" s="58"/>
      <c r="D5" s="58"/>
      <c r="E5" s="58"/>
      <c r="F5" s="58"/>
      <c r="G5" s="58"/>
    </row>
    <row r="6" spans="1:7">
      <c r="A6" s="176" t="s">
        <v>142</v>
      </c>
      <c r="B6" s="177" t="s">
        <v>214</v>
      </c>
      <c r="C6" s="177" t="s">
        <v>215</v>
      </c>
      <c r="D6" s="177"/>
      <c r="E6" s="178"/>
      <c r="F6" s="59" t="s">
        <v>216</v>
      </c>
      <c r="G6" s="59" t="s">
        <v>217</v>
      </c>
    </row>
    <row r="7" spans="1:7">
      <c r="A7" s="176"/>
      <c r="B7" s="178"/>
      <c r="C7" s="59" t="s">
        <v>218</v>
      </c>
      <c r="D7" s="59" t="s">
        <v>219</v>
      </c>
      <c r="E7" s="59" t="s">
        <v>220</v>
      </c>
      <c r="F7" s="59" t="s">
        <v>221</v>
      </c>
      <c r="G7" s="59" t="s">
        <v>222</v>
      </c>
    </row>
    <row r="8" spans="1:7">
      <c r="A8" s="25">
        <v>1</v>
      </c>
      <c r="B8" s="26" t="s">
        <v>223</v>
      </c>
      <c r="C8" s="27">
        <f>SUM(C9:C15)</f>
        <v>121</v>
      </c>
      <c r="D8" s="28">
        <f>SUM(D9:D16)</f>
        <v>5.5</v>
      </c>
      <c r="E8" s="29">
        <f>SUM(E9:E16)</f>
        <v>0.68944099378881996</v>
      </c>
      <c r="F8" s="30"/>
      <c r="G8" s="31">
        <f>SUM(G9:G16)</f>
        <v>91500000</v>
      </c>
    </row>
    <row r="9" spans="1:7">
      <c r="A9" s="32">
        <v>1.1000000000000001</v>
      </c>
      <c r="B9" s="33" t="s">
        <v>118</v>
      </c>
      <c r="C9" s="33">
        <f>IF(Schedule!F12=0,"",Schedule!F12)</f>
        <v>10</v>
      </c>
      <c r="D9" s="34">
        <f>IF(C9="","",C9/22)</f>
        <v>0.45454545454545453</v>
      </c>
      <c r="E9" s="35">
        <f>IF(D9="","",D9/D27)</f>
        <v>6.2111801242236024E-2</v>
      </c>
      <c r="F9" s="36">
        <v>15000000</v>
      </c>
      <c r="G9" s="36">
        <f>IF(D9="","",D9*F9)</f>
        <v>6818181.8181818184</v>
      </c>
    </row>
    <row r="10" spans="1:7">
      <c r="A10" s="32">
        <v>1.2</v>
      </c>
      <c r="B10" s="33" t="s">
        <v>119</v>
      </c>
      <c r="C10" s="33">
        <f>IF(Schedule!F16=0,"",Schedule!F16)</f>
        <v>10</v>
      </c>
      <c r="D10" s="34">
        <f t="shared" ref="D10:D25" si="0">IF(C10="","",C10/22)</f>
        <v>0.45454545454545453</v>
      </c>
      <c r="E10" s="35" t="str">
        <f>IF(L23=0,"",D10/D27)</f>
        <v/>
      </c>
      <c r="F10" s="36">
        <v>18000000</v>
      </c>
      <c r="G10" s="36">
        <f t="shared" ref="G10:G16" si="1">IF(D10="","",D10*F10)</f>
        <v>8181818.1818181816</v>
      </c>
    </row>
    <row r="11" spans="1:7">
      <c r="A11" s="32">
        <v>1.3</v>
      </c>
      <c r="B11" s="33" t="s">
        <v>224</v>
      </c>
      <c r="C11" s="33">
        <f>IF(Schedule!F20=0,"",Schedule!F20)</f>
        <v>54</v>
      </c>
      <c r="D11" s="34">
        <f t="shared" si="0"/>
        <v>2.4545454545454546</v>
      </c>
      <c r="E11" s="35">
        <f>IF(D11="","",D11/D27)</f>
        <v>0.33540372670807456</v>
      </c>
      <c r="F11" s="37">
        <v>18000000</v>
      </c>
      <c r="G11" s="36">
        <f t="shared" si="1"/>
        <v>44181818.18181818</v>
      </c>
    </row>
    <row r="12" spans="1:7">
      <c r="A12" s="32">
        <v>1.4</v>
      </c>
      <c r="B12" s="33" t="s">
        <v>172</v>
      </c>
      <c r="C12" s="33">
        <f>IF(Schedule!F25=0,"",Schedule!F25)</f>
        <v>32</v>
      </c>
      <c r="D12" s="34">
        <f t="shared" si="0"/>
        <v>1.4545454545454546</v>
      </c>
      <c r="E12" s="35">
        <f>IF(D12="","",D12/D27)</f>
        <v>0.19875776397515529</v>
      </c>
      <c r="F12" s="37">
        <v>15000000</v>
      </c>
      <c r="G12" s="36">
        <f t="shared" si="1"/>
        <v>21818181.81818182</v>
      </c>
    </row>
    <row r="13" spans="1:7">
      <c r="A13" s="32">
        <v>1.5</v>
      </c>
      <c r="B13" s="33" t="s">
        <v>173</v>
      </c>
      <c r="C13" s="33">
        <f>IF(Schedule!F29=0,"",Schedule!F29)</f>
        <v>13</v>
      </c>
      <c r="D13" s="34">
        <f t="shared" si="0"/>
        <v>0.59090909090909094</v>
      </c>
      <c r="E13" s="35">
        <f>IF(D13="","",D13/D27)</f>
        <v>8.0745341614906832E-2</v>
      </c>
      <c r="F13" s="37">
        <v>15000000</v>
      </c>
      <c r="G13" s="36">
        <f t="shared" si="1"/>
        <v>8863636.3636363633</v>
      </c>
    </row>
    <row r="14" spans="1:7">
      <c r="A14" s="32">
        <v>1.6</v>
      </c>
      <c r="B14" s="33" t="s">
        <v>122</v>
      </c>
      <c r="C14" s="33">
        <f>IF(Schedule!F33=0,"",Schedule!F33)</f>
        <v>2</v>
      </c>
      <c r="D14" s="34">
        <f t="shared" si="0"/>
        <v>9.0909090909090912E-2</v>
      </c>
      <c r="E14" s="35">
        <f>IF(D14="","",D14/D27)</f>
        <v>1.2422360248447206E-2</v>
      </c>
      <c r="F14" s="37">
        <v>18000000</v>
      </c>
      <c r="G14" s="36">
        <f t="shared" si="1"/>
        <v>1636363.6363636365</v>
      </c>
    </row>
    <row r="15" spans="1:7">
      <c r="A15" s="32">
        <v>1.7</v>
      </c>
      <c r="B15" s="33" t="s">
        <v>225</v>
      </c>
      <c r="C15" s="33" t="str">
        <f>IF(Schedule!F34=0,"",Schedule!F34)</f>
        <v/>
      </c>
      <c r="D15" s="34" t="str">
        <f t="shared" si="0"/>
        <v/>
      </c>
      <c r="E15" s="35" t="str">
        <f>IF(D15="","",D15/D27)</f>
        <v/>
      </c>
      <c r="F15" s="37"/>
      <c r="G15" s="36" t="str">
        <f t="shared" si="1"/>
        <v/>
      </c>
    </row>
    <row r="16" spans="1:7">
      <c r="A16" s="32">
        <v>1.8</v>
      </c>
      <c r="B16" s="33" t="s">
        <v>179</v>
      </c>
      <c r="C16" s="33" t="str">
        <f>IF(Schedule!F42=0,"",Schedule!F42)</f>
        <v/>
      </c>
      <c r="D16" s="34" t="str">
        <f t="shared" si="0"/>
        <v/>
      </c>
      <c r="E16" s="35" t="str">
        <f>IF(D16="","",D16/D27)</f>
        <v/>
      </c>
      <c r="F16" s="37"/>
      <c r="G16" s="36" t="str">
        <f t="shared" si="1"/>
        <v/>
      </c>
    </row>
    <row r="17" spans="1:7">
      <c r="A17" s="25">
        <v>2</v>
      </c>
      <c r="B17" s="26" t="s">
        <v>226</v>
      </c>
      <c r="C17" s="27">
        <f>SUM(C18:C25)</f>
        <v>40</v>
      </c>
      <c r="D17" s="27">
        <f>SUM(D18:D25)</f>
        <v>1.8181818181818179</v>
      </c>
      <c r="E17" s="29">
        <f>SUM(E18:E25)</f>
        <v>0.24844720496894412</v>
      </c>
      <c r="F17" s="30"/>
      <c r="G17" s="31">
        <f>SUM(G18:G25)</f>
        <v>27636363.63636364</v>
      </c>
    </row>
    <row r="18" spans="1:7">
      <c r="A18" s="32">
        <v>2.1</v>
      </c>
      <c r="B18" s="33" t="s">
        <v>130</v>
      </c>
      <c r="C18" s="33">
        <f>IF(Schedule!F35=0,"",Schedule!F35)</f>
        <v>6</v>
      </c>
      <c r="D18" s="34">
        <f t="shared" si="0"/>
        <v>0.27272727272727271</v>
      </c>
      <c r="E18" s="38">
        <f>IF(D18="","",D18/D27)</f>
        <v>3.7267080745341609E-2</v>
      </c>
      <c r="F18" s="39">
        <v>20000000</v>
      </c>
      <c r="G18" s="36">
        <f t="shared" ref="G18:G25" si="2">IF(D18="","",D18*F18)</f>
        <v>5454545.4545454541</v>
      </c>
    </row>
    <row r="19" spans="1:7">
      <c r="A19" s="32">
        <v>2.2000000000000002</v>
      </c>
      <c r="B19" s="40" t="s">
        <v>131</v>
      </c>
      <c r="C19" s="33">
        <f>IF(Schedule!F36=0,"",Schedule!F36)</f>
        <v>6</v>
      </c>
      <c r="D19" s="34">
        <f t="shared" si="0"/>
        <v>0.27272727272727271</v>
      </c>
      <c r="E19" s="38">
        <f>IF(D19="","",D19/D27)</f>
        <v>3.7267080745341609E-2</v>
      </c>
      <c r="F19" s="39">
        <v>19000000</v>
      </c>
      <c r="G19" s="36">
        <f t="shared" si="2"/>
        <v>5181818.1818181816</v>
      </c>
    </row>
    <row r="20" spans="1:7">
      <c r="A20" s="32">
        <v>2.2999999999999998</v>
      </c>
      <c r="B20" s="40" t="s">
        <v>132</v>
      </c>
      <c r="C20" s="33">
        <f>IF(Schedule!F37=0,"",Schedule!F37)</f>
        <v>6</v>
      </c>
      <c r="D20" s="34">
        <f t="shared" si="0"/>
        <v>0.27272727272727271</v>
      </c>
      <c r="E20" s="38">
        <f>IF(D20="","",D20/D27)</f>
        <v>3.7267080745341609E-2</v>
      </c>
      <c r="F20" s="39">
        <v>12000000</v>
      </c>
      <c r="G20" s="36">
        <f t="shared" si="2"/>
        <v>3272727.2727272725</v>
      </c>
    </row>
    <row r="21" spans="1:7">
      <c r="A21" s="32">
        <v>2.4</v>
      </c>
      <c r="B21" s="40" t="s">
        <v>133</v>
      </c>
      <c r="C21" s="33">
        <f>IF(Schedule!F38=0,"",Schedule!F38)</f>
        <v>5</v>
      </c>
      <c r="D21" s="34">
        <f t="shared" si="0"/>
        <v>0.22727272727272727</v>
      </c>
      <c r="E21" s="38">
        <f>IF(D21="","",D21/D27)</f>
        <v>3.1055900621118012E-2</v>
      </c>
      <c r="F21" s="39">
        <v>10000000</v>
      </c>
      <c r="G21" s="36">
        <f t="shared" si="2"/>
        <v>2272727.2727272725</v>
      </c>
    </row>
    <row r="22" spans="1:7">
      <c r="A22" s="32">
        <v>2.5</v>
      </c>
      <c r="B22" s="40" t="s">
        <v>134</v>
      </c>
      <c r="C22" s="33">
        <f>IF(Schedule!F39=0,"",Schedule!F39)</f>
        <v>3</v>
      </c>
      <c r="D22" s="34">
        <f t="shared" si="0"/>
        <v>0.13636363636363635</v>
      </c>
      <c r="E22" s="38">
        <f>IF(D22="","",D22/D27)</f>
        <v>1.8633540372670804E-2</v>
      </c>
      <c r="F22" s="39">
        <v>15000000</v>
      </c>
      <c r="G22" s="36">
        <f t="shared" si="2"/>
        <v>2045454.5454545454</v>
      </c>
    </row>
    <row r="23" spans="1:7">
      <c r="A23" s="32">
        <v>2.6</v>
      </c>
      <c r="B23" s="40" t="s">
        <v>177</v>
      </c>
      <c r="C23" s="33">
        <f>IF(Schedule!F40=0,"",Schedule!F40)</f>
        <v>13</v>
      </c>
      <c r="D23" s="34">
        <f t="shared" si="0"/>
        <v>0.59090909090909094</v>
      </c>
      <c r="E23" s="38">
        <f>IF(D23="","",D23/D27)</f>
        <v>8.0745341614906832E-2</v>
      </c>
      <c r="F23" s="41">
        <v>15000000</v>
      </c>
      <c r="G23" s="36">
        <f t="shared" si="2"/>
        <v>8863636.3636363633</v>
      </c>
    </row>
    <row r="24" spans="1:7">
      <c r="A24" s="32">
        <v>2.7</v>
      </c>
      <c r="B24" s="40" t="s">
        <v>227</v>
      </c>
      <c r="C24" s="33">
        <f>IF(Schedule!F41=0,"",Schedule!F41)</f>
        <v>1</v>
      </c>
      <c r="D24" s="34">
        <f t="shared" si="0"/>
        <v>4.5454545454545456E-2</v>
      </c>
      <c r="E24" s="38">
        <f>IF(D24="","",D24/D27)</f>
        <v>6.2111801242236029E-3</v>
      </c>
      <c r="F24" s="41">
        <v>12000000</v>
      </c>
      <c r="G24" s="36">
        <f t="shared" si="2"/>
        <v>545454.54545454541</v>
      </c>
    </row>
    <row r="25" spans="1:7">
      <c r="A25" s="32">
        <v>2.8</v>
      </c>
      <c r="B25" s="40" t="s">
        <v>228</v>
      </c>
      <c r="C25" s="33"/>
      <c r="D25" s="34" t="str">
        <f t="shared" si="0"/>
        <v/>
      </c>
      <c r="E25" s="38" t="str">
        <f t="shared" ref="E25" si="3">IF(D25="","",D25/D33)</f>
        <v/>
      </c>
      <c r="F25" s="41"/>
      <c r="G25" s="36" t="str">
        <f t="shared" si="2"/>
        <v/>
      </c>
    </row>
    <row r="26" spans="1:7">
      <c r="A26" s="42"/>
      <c r="B26" s="41"/>
      <c r="C26" s="43"/>
      <c r="D26" s="43"/>
      <c r="E26" s="43"/>
      <c r="F26" s="44" t="s">
        <v>229</v>
      </c>
      <c r="G26" s="45">
        <f>G8+G17</f>
        <v>119136363.63636364</v>
      </c>
    </row>
    <row r="27" spans="1:7">
      <c r="A27" s="42"/>
      <c r="B27" s="41"/>
      <c r="C27" s="27">
        <f>SUM(C8,C17)</f>
        <v>161</v>
      </c>
      <c r="D27" s="27">
        <f>SUM(D8,D17)</f>
        <v>7.3181818181818183</v>
      </c>
      <c r="E27" s="29">
        <f>SUM(E8,E17)</f>
        <v>0.93788819875776408</v>
      </c>
      <c r="F27" s="42"/>
      <c r="G27" s="46"/>
    </row>
    <row r="28" spans="1:7">
      <c r="A28" s="47"/>
      <c r="B28" s="47"/>
      <c r="C28" s="48" t="s">
        <v>218</v>
      </c>
      <c r="D28" s="48" t="s">
        <v>219</v>
      </c>
      <c r="E28" s="41"/>
      <c r="F28" s="49" t="s">
        <v>230</v>
      </c>
      <c r="G28" s="50">
        <f>G26*(100% - G27)</f>
        <v>119136363.63636364</v>
      </c>
    </row>
  </sheetData>
  <mergeCells count="6">
    <mergeCell ref="A1:G1"/>
    <mergeCell ref="B3:G3"/>
    <mergeCell ref="B4:G4"/>
    <mergeCell ref="A6:A7"/>
    <mergeCell ref="B6:B7"/>
    <mergeCell ref="C6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7" sqref="D7"/>
    </sheetView>
  </sheetViews>
  <sheetFormatPr defaultRowHeight="15"/>
  <cols>
    <col min="2" max="2" width="26.5703125" customWidth="1"/>
    <col min="3" max="3" width="32" customWidth="1"/>
    <col min="4" max="4" width="20.140625" customWidth="1"/>
    <col min="5" max="5" width="31.140625" customWidth="1"/>
  </cols>
  <sheetData>
    <row r="1" spans="1:5" ht="18">
      <c r="A1" s="179" t="s">
        <v>143</v>
      </c>
      <c r="B1" s="179"/>
      <c r="C1" s="179"/>
      <c r="D1" s="179"/>
      <c r="E1" s="179"/>
    </row>
    <row r="2" spans="1:5" ht="25.5">
      <c r="A2" s="51" t="s">
        <v>142</v>
      </c>
      <c r="B2" s="52" t="s">
        <v>144</v>
      </c>
      <c r="C2" s="53" t="s">
        <v>145</v>
      </c>
      <c r="D2" s="53" t="s">
        <v>146</v>
      </c>
      <c r="E2" s="51" t="s">
        <v>147</v>
      </c>
    </row>
    <row r="3" spans="1:5">
      <c r="A3" s="54">
        <v>1</v>
      </c>
      <c r="B3" s="55" t="s">
        <v>130</v>
      </c>
      <c r="C3" s="55" t="s">
        <v>237</v>
      </c>
      <c r="D3" s="55">
        <v>1</v>
      </c>
      <c r="E3" s="55"/>
    </row>
    <row r="4" spans="1:5">
      <c r="A4" s="54">
        <v>2</v>
      </c>
      <c r="B4" s="55" t="s">
        <v>231</v>
      </c>
      <c r="C4" s="55" t="s">
        <v>238</v>
      </c>
      <c r="D4" s="55">
        <v>1</v>
      </c>
      <c r="E4" s="55"/>
    </row>
    <row r="5" spans="1:5">
      <c r="A5" s="54">
        <v>3</v>
      </c>
      <c r="B5" s="55" t="s">
        <v>232</v>
      </c>
      <c r="C5" s="55" t="s">
        <v>236</v>
      </c>
      <c r="D5" s="55">
        <v>2</v>
      </c>
      <c r="E5" s="55"/>
    </row>
    <row r="6" spans="1:5">
      <c r="A6" s="54">
        <v>4</v>
      </c>
      <c r="B6" s="55" t="s">
        <v>233</v>
      </c>
      <c r="C6" s="55" t="s">
        <v>239</v>
      </c>
      <c r="D6" s="55">
        <v>2</v>
      </c>
      <c r="E6" s="55"/>
    </row>
    <row r="7" spans="1:5">
      <c r="A7" s="54">
        <v>5</v>
      </c>
      <c r="B7" s="55" t="s">
        <v>234</v>
      </c>
      <c r="C7" t="s">
        <v>235</v>
      </c>
      <c r="D7" s="55">
        <v>2</v>
      </c>
      <c r="E7" s="55"/>
    </row>
    <row r="8" spans="1:5">
      <c r="A8" s="54">
        <v>6</v>
      </c>
      <c r="B8" s="55"/>
      <c r="C8" s="55"/>
      <c r="D8" s="55"/>
      <c r="E8" s="55"/>
    </row>
    <row r="9" spans="1:5">
      <c r="A9" s="54">
        <v>7</v>
      </c>
      <c r="B9" s="55"/>
      <c r="C9" s="55"/>
      <c r="D9" s="55"/>
      <c r="E9" s="55"/>
    </row>
    <row r="10" spans="1:5">
      <c r="A10" s="54">
        <v>8</v>
      </c>
      <c r="B10" s="55"/>
      <c r="C10" s="55"/>
      <c r="D10" s="55"/>
      <c r="E10" s="55"/>
    </row>
    <row r="11" spans="1:5">
      <c r="A11" s="54">
        <v>9</v>
      </c>
      <c r="B11" s="55"/>
      <c r="C11" s="55"/>
      <c r="D11" s="55"/>
      <c r="E11" s="55"/>
    </row>
    <row r="12" spans="1:5">
      <c r="A12" s="54">
        <v>10</v>
      </c>
      <c r="B12" s="55"/>
      <c r="C12" s="55"/>
      <c r="D12" s="55"/>
      <c r="E12" s="55"/>
    </row>
    <row r="13" spans="1:5">
      <c r="A13" s="56"/>
      <c r="B13" s="57" t="s">
        <v>148</v>
      </c>
      <c r="C13" s="56"/>
      <c r="D13" s="56"/>
      <c r="E13" s="56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WBS</vt:lpstr>
      <vt:lpstr>Effort</vt:lpstr>
      <vt:lpstr>Schedule</vt:lpstr>
      <vt:lpstr>Cost</vt:lpstr>
      <vt:lpstr>HR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Tan</dc:creator>
  <cp:lastModifiedBy>Administrator</cp:lastModifiedBy>
  <dcterms:created xsi:type="dcterms:W3CDTF">2022-07-11T04:05:07Z</dcterms:created>
  <dcterms:modified xsi:type="dcterms:W3CDTF">2022-08-24T10:31:28Z</dcterms:modified>
</cp:coreProperties>
</file>