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0" i="1" l="1"/>
  <c r="F198" i="1"/>
  <c r="F196" i="1"/>
  <c r="F194" i="1"/>
  <c r="F192" i="1"/>
  <c r="F190" i="1"/>
  <c r="F188" i="1"/>
  <c r="F186" i="1"/>
  <c r="F184" i="1"/>
  <c r="F182" i="1"/>
  <c r="F180" i="1"/>
  <c r="F178" i="1"/>
  <c r="F176" i="1"/>
  <c r="F174" i="1"/>
  <c r="F172" i="1"/>
  <c r="F170" i="1"/>
  <c r="F168" i="1"/>
  <c r="F166" i="1"/>
  <c r="F164" i="1"/>
  <c r="F162" i="1"/>
  <c r="F160" i="1"/>
  <c r="F158" i="1"/>
  <c r="F156" i="1"/>
  <c r="F154" i="1"/>
  <c r="F152" i="1"/>
  <c r="F150" i="1"/>
  <c r="F148" i="1"/>
  <c r="F146" i="1"/>
  <c r="F144" i="1"/>
  <c r="F142" i="1"/>
  <c r="F140" i="1"/>
  <c r="F138" i="1"/>
  <c r="F136" i="1"/>
  <c r="F134" i="1"/>
  <c r="F132" i="1"/>
  <c r="F130" i="1"/>
  <c r="F128" i="1"/>
  <c r="F126" i="1"/>
  <c r="F124" i="1"/>
  <c r="F122" i="1"/>
  <c r="F120" i="1"/>
  <c r="F118" i="1"/>
  <c r="F116" i="1"/>
  <c r="F114" i="1"/>
  <c r="F112" i="1"/>
  <c r="F110" i="1"/>
  <c r="F108" i="1"/>
  <c r="F106" i="1"/>
  <c r="F104" i="1"/>
  <c r="F102" i="1"/>
  <c r="F100" i="1"/>
  <c r="F98" i="1"/>
  <c r="F96" i="1"/>
  <c r="F94" i="1"/>
  <c r="F92" i="1"/>
  <c r="F90" i="1"/>
  <c r="F88" i="1"/>
  <c r="F86" i="1"/>
  <c r="F84" i="1"/>
  <c r="F82" i="1"/>
  <c r="F80" i="1"/>
  <c r="F78" i="1"/>
  <c r="F76" i="1"/>
  <c r="F74" i="1"/>
  <c r="F72" i="1"/>
  <c r="F70" i="1"/>
  <c r="F68" i="1"/>
  <c r="F66" i="1"/>
  <c r="F64" i="1"/>
  <c r="F62" i="1"/>
  <c r="F60" i="1"/>
  <c r="F58" i="1"/>
  <c r="F56" i="1"/>
  <c r="F54" i="1"/>
  <c r="F52" i="1"/>
  <c r="F50" i="1"/>
  <c r="F48" i="1"/>
  <c r="F46" i="1"/>
  <c r="F44" i="1"/>
  <c r="F42" i="1"/>
  <c r="F40" i="1"/>
  <c r="F38" i="1"/>
  <c r="F36" i="1"/>
  <c r="F34" i="1"/>
  <c r="F32" i="1"/>
  <c r="F30" i="1"/>
  <c r="F28" i="1"/>
  <c r="F26" i="1"/>
  <c r="F24" i="1"/>
  <c r="F22" i="1"/>
  <c r="F20" i="1"/>
  <c r="F18" i="1"/>
  <c r="F16" i="1"/>
  <c r="F14" i="1"/>
  <c r="F12" i="1"/>
  <c r="F10" i="1"/>
  <c r="F8" i="1"/>
  <c r="F6" i="1"/>
  <c r="F4" i="1"/>
  <c r="F2" i="1"/>
  <c r="F3" i="1"/>
  <c r="F5" i="1"/>
  <c r="F7" i="1"/>
  <c r="F9" i="1"/>
  <c r="F11" i="1"/>
  <c r="F13" i="1"/>
  <c r="F15" i="1"/>
  <c r="F17" i="1"/>
  <c r="F19" i="1"/>
  <c r="F21" i="1"/>
  <c r="F23" i="1"/>
  <c r="F25" i="1"/>
  <c r="F27" i="1"/>
  <c r="F29" i="1"/>
  <c r="F31" i="1"/>
  <c r="F33" i="1"/>
  <c r="F35" i="1"/>
  <c r="F37" i="1"/>
  <c r="F39" i="1"/>
  <c r="F41" i="1"/>
  <c r="F43" i="1"/>
  <c r="F45" i="1"/>
  <c r="F47" i="1"/>
  <c r="F49" i="1"/>
  <c r="F51" i="1"/>
  <c r="F53" i="1"/>
  <c r="F55" i="1"/>
  <c r="F57" i="1"/>
  <c r="F59" i="1"/>
  <c r="F61" i="1"/>
  <c r="F63" i="1"/>
  <c r="F65" i="1"/>
  <c r="F67" i="1"/>
  <c r="F69" i="1"/>
  <c r="F71" i="1"/>
  <c r="F73" i="1"/>
  <c r="F75" i="1"/>
  <c r="F77" i="1"/>
  <c r="F79" i="1"/>
  <c r="F81" i="1"/>
  <c r="F83" i="1"/>
  <c r="F85" i="1"/>
  <c r="F87" i="1"/>
  <c r="F89" i="1"/>
  <c r="F91" i="1"/>
  <c r="F93" i="1"/>
  <c r="F95" i="1"/>
  <c r="F97" i="1"/>
  <c r="F99" i="1"/>
  <c r="F101" i="1"/>
  <c r="F103" i="1"/>
  <c r="F105" i="1"/>
  <c r="F107" i="1"/>
  <c r="F109" i="1"/>
  <c r="F111" i="1"/>
  <c r="F113" i="1"/>
  <c r="F115" i="1"/>
  <c r="F117" i="1"/>
  <c r="F119" i="1"/>
  <c r="F121" i="1"/>
  <c r="F123" i="1"/>
  <c r="F125" i="1"/>
  <c r="F127" i="1"/>
  <c r="F129" i="1"/>
  <c r="F131" i="1"/>
  <c r="F133" i="1"/>
  <c r="F135" i="1"/>
  <c r="F137" i="1"/>
  <c r="F139" i="1"/>
  <c r="F141" i="1"/>
  <c r="F143" i="1"/>
  <c r="F145" i="1"/>
  <c r="F147" i="1"/>
  <c r="F149" i="1"/>
  <c r="F151" i="1"/>
  <c r="F153" i="1"/>
  <c r="F155" i="1"/>
  <c r="F157" i="1"/>
  <c r="F159" i="1"/>
  <c r="F161" i="1"/>
  <c r="F163" i="1"/>
  <c r="F165" i="1"/>
  <c r="F167" i="1"/>
  <c r="F169" i="1"/>
  <c r="F171" i="1"/>
  <c r="F173" i="1"/>
  <c r="F175" i="1"/>
  <c r="F177" i="1"/>
  <c r="F179" i="1"/>
  <c r="F181" i="1"/>
  <c r="F183" i="1"/>
  <c r="F185" i="1"/>
  <c r="F187" i="1"/>
  <c r="F189" i="1"/>
  <c r="F191" i="1"/>
  <c r="F193" i="1"/>
  <c r="F195" i="1"/>
  <c r="F197" i="1"/>
  <c r="F199" i="1"/>
  <c r="F201" i="1"/>
  <c r="F202" i="1"/>
  <c r="E200" i="1"/>
  <c r="E198" i="1"/>
  <c r="E196" i="1"/>
  <c r="E194" i="1"/>
  <c r="E192" i="1"/>
  <c r="E190" i="1"/>
  <c r="E188" i="1"/>
  <c r="E186" i="1"/>
  <c r="E184" i="1"/>
  <c r="E182" i="1"/>
  <c r="E180" i="1"/>
  <c r="E178" i="1"/>
  <c r="E176" i="1"/>
  <c r="E174" i="1"/>
  <c r="E172" i="1"/>
  <c r="E170" i="1"/>
  <c r="E168" i="1"/>
  <c r="E166" i="1"/>
  <c r="E164" i="1"/>
  <c r="E162" i="1"/>
  <c r="E160" i="1"/>
  <c r="E158" i="1"/>
  <c r="E156" i="1"/>
  <c r="E154" i="1"/>
  <c r="E152" i="1"/>
  <c r="E150" i="1"/>
  <c r="E148" i="1"/>
  <c r="E146" i="1"/>
  <c r="E144" i="1"/>
  <c r="E142" i="1"/>
  <c r="E140" i="1"/>
  <c r="E138" i="1"/>
  <c r="E136" i="1"/>
  <c r="E134" i="1"/>
  <c r="E132" i="1"/>
  <c r="E130" i="1"/>
  <c r="E128" i="1"/>
  <c r="E126" i="1"/>
  <c r="E124" i="1"/>
  <c r="E122" i="1"/>
  <c r="E120" i="1"/>
  <c r="E118" i="1"/>
  <c r="E116" i="1"/>
  <c r="E114" i="1"/>
  <c r="E112" i="1"/>
  <c r="E110" i="1"/>
  <c r="E108" i="1"/>
  <c r="E106" i="1"/>
  <c r="E104" i="1"/>
  <c r="E102" i="1"/>
  <c r="E100" i="1"/>
  <c r="E98" i="1"/>
  <c r="E96" i="1"/>
  <c r="E94" i="1"/>
  <c r="E92" i="1"/>
  <c r="E90" i="1"/>
  <c r="E88" i="1"/>
  <c r="E86" i="1"/>
  <c r="E84" i="1"/>
  <c r="E82" i="1"/>
  <c r="E80" i="1"/>
  <c r="E78" i="1"/>
  <c r="E76" i="1"/>
  <c r="E74" i="1"/>
  <c r="E72" i="1"/>
  <c r="E70" i="1"/>
  <c r="E68" i="1"/>
  <c r="E66" i="1"/>
  <c r="E64" i="1"/>
  <c r="E62" i="1"/>
  <c r="E60" i="1"/>
  <c r="E58" i="1"/>
  <c r="E56" i="1"/>
  <c r="E54" i="1"/>
  <c r="E52" i="1"/>
  <c r="E50" i="1"/>
  <c r="E48" i="1"/>
  <c r="E46" i="1"/>
  <c r="E44" i="1"/>
  <c r="E42" i="1"/>
  <c r="E40" i="1"/>
  <c r="E38" i="1"/>
  <c r="E36" i="1"/>
  <c r="E34" i="1"/>
  <c r="E32" i="1"/>
  <c r="E30" i="1"/>
  <c r="E28" i="1"/>
  <c r="E26" i="1"/>
  <c r="E24" i="1"/>
  <c r="E22" i="1"/>
  <c r="E20" i="1"/>
  <c r="E18" i="1"/>
  <c r="E16" i="1"/>
  <c r="E14" i="1"/>
  <c r="E12" i="1"/>
  <c r="E10" i="1"/>
  <c r="E8" i="1"/>
  <c r="E6" i="1"/>
  <c r="E4" i="1"/>
  <c r="E2" i="1"/>
  <c r="E3" i="1"/>
  <c r="E5" i="1"/>
  <c r="E7" i="1"/>
  <c r="E9" i="1"/>
  <c r="E11" i="1"/>
  <c r="E13" i="1"/>
  <c r="E15" i="1"/>
  <c r="E17" i="1"/>
  <c r="E19" i="1"/>
  <c r="E21" i="1"/>
  <c r="E23" i="1"/>
  <c r="E25" i="1"/>
  <c r="E27" i="1"/>
  <c r="E29" i="1"/>
  <c r="E31" i="1"/>
  <c r="E33" i="1"/>
  <c r="E35" i="1"/>
  <c r="E37" i="1"/>
  <c r="E39" i="1"/>
  <c r="E41" i="1"/>
  <c r="E43" i="1"/>
  <c r="E45" i="1"/>
  <c r="E47" i="1"/>
  <c r="E49" i="1"/>
  <c r="E51" i="1"/>
  <c r="E53" i="1"/>
  <c r="E55" i="1"/>
  <c r="E57" i="1"/>
  <c r="E59" i="1"/>
  <c r="E61" i="1"/>
  <c r="E63" i="1"/>
  <c r="E65" i="1"/>
  <c r="E67" i="1"/>
  <c r="E69" i="1"/>
  <c r="E71" i="1"/>
  <c r="E73" i="1"/>
  <c r="E75" i="1"/>
  <c r="E77" i="1"/>
  <c r="E79" i="1"/>
  <c r="E81" i="1"/>
  <c r="E83" i="1"/>
  <c r="E85" i="1"/>
  <c r="E87" i="1"/>
  <c r="E89" i="1"/>
  <c r="E91" i="1"/>
  <c r="E93" i="1"/>
  <c r="E95" i="1"/>
  <c r="E97" i="1"/>
  <c r="E99" i="1"/>
  <c r="E101" i="1"/>
  <c r="E103" i="1"/>
  <c r="E105" i="1"/>
  <c r="E107" i="1"/>
  <c r="E109" i="1"/>
  <c r="E111" i="1"/>
  <c r="E113" i="1"/>
  <c r="E115" i="1"/>
  <c r="E117" i="1"/>
  <c r="E119" i="1"/>
  <c r="E121" i="1"/>
  <c r="E123" i="1"/>
  <c r="E125" i="1"/>
  <c r="E127" i="1"/>
  <c r="E129" i="1"/>
  <c r="E131" i="1"/>
  <c r="E133" i="1"/>
  <c r="E135" i="1"/>
  <c r="E137" i="1"/>
  <c r="E139" i="1"/>
  <c r="E141" i="1"/>
  <c r="E143" i="1"/>
  <c r="E145" i="1"/>
  <c r="E147" i="1"/>
  <c r="E149" i="1"/>
  <c r="E151" i="1"/>
  <c r="E153" i="1"/>
  <c r="E155" i="1"/>
  <c r="E157" i="1"/>
  <c r="E159" i="1"/>
  <c r="E161" i="1"/>
  <c r="E163" i="1"/>
  <c r="E165" i="1"/>
  <c r="E167" i="1"/>
  <c r="E169" i="1"/>
  <c r="E171" i="1"/>
  <c r="E173" i="1"/>
  <c r="E175" i="1"/>
  <c r="E177" i="1"/>
  <c r="E179" i="1"/>
  <c r="E181" i="1"/>
  <c r="E183" i="1"/>
  <c r="E185" i="1"/>
  <c r="E187" i="1"/>
  <c r="E189" i="1"/>
  <c r="E191" i="1"/>
  <c r="E193" i="1"/>
  <c r="E195" i="1"/>
  <c r="E197" i="1"/>
  <c r="E199" i="1"/>
  <c r="E201" i="1"/>
  <c r="E202" i="1"/>
  <c r="C201" i="1"/>
  <c r="C199" i="1"/>
  <c r="C197" i="1"/>
  <c r="C195" i="1"/>
  <c r="C193" i="1"/>
  <c r="C191" i="1"/>
  <c r="C189" i="1"/>
  <c r="C187" i="1"/>
  <c r="C185" i="1"/>
  <c r="C183" i="1"/>
  <c r="C181" i="1"/>
  <c r="C179" i="1"/>
  <c r="C177" i="1"/>
  <c r="C175" i="1"/>
  <c r="C173" i="1"/>
  <c r="C171" i="1"/>
  <c r="C169" i="1"/>
  <c r="C167" i="1"/>
  <c r="C165" i="1"/>
  <c r="C163" i="1"/>
  <c r="C161" i="1"/>
  <c r="C159" i="1"/>
  <c r="C157" i="1"/>
  <c r="C155" i="1"/>
  <c r="C153" i="1"/>
  <c r="C151" i="1"/>
  <c r="C149" i="1"/>
  <c r="C147" i="1"/>
  <c r="C145" i="1"/>
  <c r="C143" i="1"/>
  <c r="C141" i="1"/>
  <c r="C139" i="1"/>
  <c r="C137" i="1"/>
  <c r="C135" i="1"/>
  <c r="C133" i="1"/>
  <c r="C131" i="1"/>
  <c r="C129" i="1"/>
  <c r="C127" i="1"/>
  <c r="C125" i="1"/>
  <c r="C123" i="1"/>
  <c r="C121" i="1"/>
  <c r="C119" i="1"/>
  <c r="C117" i="1"/>
  <c r="C115" i="1"/>
  <c r="C113" i="1"/>
  <c r="C111" i="1"/>
  <c r="C109" i="1"/>
  <c r="C107" i="1"/>
  <c r="C105" i="1"/>
  <c r="C103" i="1"/>
  <c r="C101" i="1"/>
  <c r="C99" i="1"/>
  <c r="C97" i="1"/>
  <c r="C95" i="1"/>
  <c r="C93" i="1"/>
  <c r="C91" i="1"/>
  <c r="C89" i="1"/>
  <c r="C87" i="1"/>
  <c r="C85" i="1"/>
  <c r="C83" i="1"/>
  <c r="C81" i="1"/>
  <c r="C79" i="1"/>
  <c r="C77" i="1"/>
  <c r="C75" i="1"/>
  <c r="C73" i="1"/>
  <c r="C71" i="1"/>
  <c r="C69" i="1"/>
  <c r="C67" i="1"/>
  <c r="C65" i="1"/>
  <c r="C63" i="1"/>
  <c r="C61" i="1"/>
  <c r="C59" i="1"/>
  <c r="C57" i="1"/>
  <c r="C55" i="1"/>
  <c r="C53" i="1"/>
  <c r="C51" i="1"/>
  <c r="C49" i="1"/>
  <c r="C47" i="1"/>
  <c r="C45" i="1"/>
  <c r="C43" i="1"/>
  <c r="C41" i="1"/>
  <c r="C39" i="1"/>
  <c r="C37" i="1"/>
  <c r="C35" i="1"/>
  <c r="C33" i="1"/>
  <c r="C31" i="1"/>
  <c r="C29" i="1"/>
  <c r="C27" i="1"/>
  <c r="C25" i="1"/>
  <c r="C23" i="1"/>
  <c r="C21" i="1"/>
  <c r="C19" i="1"/>
  <c r="C17" i="1"/>
  <c r="C15" i="1"/>
  <c r="C13" i="1"/>
  <c r="C11" i="1"/>
  <c r="C9" i="1"/>
  <c r="C7" i="1"/>
  <c r="C5" i="1"/>
  <c r="C3" i="1"/>
  <c r="C2" i="1"/>
  <c r="C4" i="1"/>
  <c r="C6" i="1"/>
  <c r="C8" i="1"/>
  <c r="C10" i="1"/>
  <c r="C12" i="1"/>
  <c r="C14" i="1"/>
  <c r="C16" i="1"/>
  <c r="C18" i="1"/>
  <c r="C20" i="1"/>
  <c r="C22" i="1"/>
  <c r="C24" i="1"/>
  <c r="C26" i="1"/>
  <c r="C28" i="1"/>
  <c r="C30" i="1"/>
  <c r="C32" i="1"/>
  <c r="C34" i="1"/>
  <c r="C36" i="1"/>
  <c r="C38" i="1"/>
  <c r="C40" i="1"/>
  <c r="C42" i="1"/>
  <c r="C44" i="1"/>
  <c r="C46" i="1"/>
  <c r="C48" i="1"/>
  <c r="C50" i="1"/>
  <c r="C52" i="1"/>
  <c r="C54" i="1"/>
  <c r="C56" i="1"/>
  <c r="C58" i="1"/>
  <c r="C60" i="1"/>
  <c r="C62" i="1"/>
  <c r="C64" i="1"/>
  <c r="C66" i="1"/>
  <c r="C68" i="1"/>
  <c r="C70" i="1"/>
  <c r="C72" i="1"/>
  <c r="C74" i="1"/>
  <c r="C76" i="1"/>
  <c r="C78" i="1"/>
  <c r="C80" i="1"/>
  <c r="C82" i="1"/>
  <c r="C84" i="1"/>
  <c r="C86" i="1"/>
  <c r="C88" i="1"/>
  <c r="C90" i="1"/>
  <c r="C92" i="1"/>
  <c r="C94" i="1"/>
  <c r="C96" i="1"/>
  <c r="C98" i="1"/>
  <c r="C100" i="1"/>
  <c r="C102" i="1"/>
  <c r="C104" i="1"/>
  <c r="C106" i="1"/>
  <c r="C108" i="1"/>
  <c r="C110" i="1"/>
  <c r="C112" i="1"/>
  <c r="C114" i="1"/>
  <c r="C116" i="1"/>
  <c r="C118" i="1"/>
  <c r="C120" i="1"/>
  <c r="C122" i="1"/>
  <c r="C124" i="1"/>
  <c r="C126" i="1"/>
  <c r="C128" i="1"/>
  <c r="C130" i="1"/>
  <c r="C132" i="1"/>
  <c r="C134" i="1"/>
  <c r="C136" i="1"/>
  <c r="C138" i="1"/>
  <c r="C140" i="1"/>
  <c r="C142" i="1"/>
  <c r="C144" i="1"/>
  <c r="C146" i="1"/>
  <c r="C148" i="1"/>
  <c r="C150" i="1"/>
  <c r="C152" i="1"/>
  <c r="C154" i="1"/>
  <c r="C156" i="1"/>
  <c r="C158" i="1"/>
  <c r="C160" i="1"/>
  <c r="C162" i="1"/>
  <c r="C164" i="1"/>
  <c r="C166" i="1"/>
  <c r="C168" i="1"/>
  <c r="C170" i="1"/>
  <c r="C172" i="1"/>
  <c r="C174" i="1"/>
  <c r="C176" i="1"/>
  <c r="C178" i="1"/>
  <c r="C180" i="1"/>
  <c r="C182" i="1"/>
  <c r="C184" i="1"/>
  <c r="C186" i="1"/>
  <c r="C188" i="1"/>
  <c r="C190" i="1"/>
  <c r="C192" i="1"/>
  <c r="C194" i="1"/>
  <c r="C196" i="1"/>
  <c r="C198" i="1"/>
  <c r="C200" i="1"/>
  <c r="C202" i="1"/>
  <c r="B97" i="1"/>
  <c r="B99" i="1"/>
  <c r="B101" i="1"/>
  <c r="B103" i="1"/>
  <c r="B105" i="1"/>
  <c r="B107" i="1"/>
  <c r="B109" i="1"/>
  <c r="B111" i="1"/>
  <c r="B113" i="1"/>
  <c r="B115" i="1"/>
  <c r="B117" i="1"/>
  <c r="B119" i="1"/>
  <c r="B121" i="1"/>
  <c r="B123" i="1"/>
  <c r="B125" i="1"/>
  <c r="B127" i="1"/>
  <c r="B129" i="1"/>
  <c r="B131" i="1"/>
  <c r="B133" i="1"/>
  <c r="B135" i="1"/>
  <c r="B137" i="1"/>
  <c r="B139" i="1"/>
  <c r="B141" i="1"/>
  <c r="B143" i="1"/>
  <c r="B145" i="1"/>
  <c r="B147" i="1"/>
  <c r="B149" i="1"/>
  <c r="B151" i="1"/>
  <c r="B153" i="1"/>
  <c r="B155" i="1"/>
  <c r="B157" i="1"/>
  <c r="B159" i="1"/>
  <c r="B161" i="1"/>
  <c r="B163" i="1"/>
  <c r="B165" i="1"/>
  <c r="B167" i="1"/>
  <c r="B169" i="1"/>
  <c r="B171" i="1"/>
  <c r="B173" i="1"/>
  <c r="B175" i="1"/>
  <c r="B177" i="1"/>
  <c r="B179" i="1"/>
  <c r="B181" i="1"/>
  <c r="B183" i="1"/>
  <c r="B185" i="1"/>
  <c r="B187" i="1"/>
  <c r="B189" i="1"/>
  <c r="B191" i="1"/>
  <c r="B193" i="1"/>
  <c r="B195" i="1"/>
  <c r="B197" i="1"/>
  <c r="B199" i="1"/>
  <c r="B201" i="1"/>
  <c r="B200" i="1"/>
  <c r="B198" i="1"/>
  <c r="B196" i="1"/>
  <c r="B194" i="1"/>
  <c r="B192" i="1"/>
  <c r="B190" i="1"/>
  <c r="B188" i="1"/>
  <c r="B186" i="1"/>
  <c r="B184" i="1"/>
  <c r="B182" i="1"/>
  <c r="B180" i="1"/>
  <c r="B178" i="1"/>
  <c r="B176" i="1"/>
  <c r="B174" i="1"/>
  <c r="B172" i="1"/>
  <c r="B170" i="1"/>
  <c r="B168" i="1"/>
  <c r="B166" i="1"/>
  <c r="B164" i="1"/>
  <c r="B162" i="1"/>
  <c r="B160" i="1"/>
  <c r="B158" i="1"/>
  <c r="B156" i="1"/>
  <c r="B154" i="1"/>
  <c r="B152" i="1"/>
  <c r="B150" i="1"/>
  <c r="B148" i="1"/>
  <c r="B146" i="1"/>
  <c r="B144" i="1"/>
  <c r="B142" i="1"/>
  <c r="B140" i="1"/>
  <c r="B138" i="1"/>
  <c r="B136" i="1"/>
  <c r="B134" i="1"/>
  <c r="B132" i="1"/>
  <c r="B130" i="1"/>
  <c r="B128" i="1"/>
  <c r="B126" i="1"/>
  <c r="B124" i="1"/>
  <c r="B122" i="1"/>
  <c r="B120" i="1"/>
  <c r="B118" i="1"/>
  <c r="B116" i="1"/>
  <c r="B114" i="1"/>
  <c r="B112" i="1"/>
  <c r="B110" i="1"/>
  <c r="B108" i="1"/>
  <c r="B106" i="1"/>
  <c r="B104" i="1"/>
  <c r="B102" i="1"/>
  <c r="B100" i="1"/>
  <c r="B98" i="1"/>
  <c r="B96" i="1"/>
  <c r="B94" i="1"/>
  <c r="B92" i="1"/>
  <c r="B90" i="1"/>
  <c r="B88" i="1"/>
  <c r="B86" i="1"/>
  <c r="B84" i="1"/>
  <c r="B82" i="1"/>
  <c r="B80" i="1"/>
  <c r="B78" i="1"/>
  <c r="B76" i="1"/>
  <c r="B74" i="1"/>
  <c r="B72" i="1"/>
  <c r="B70" i="1"/>
  <c r="B68" i="1"/>
  <c r="B66" i="1"/>
  <c r="B64" i="1"/>
  <c r="B62" i="1"/>
  <c r="B60" i="1"/>
  <c r="B58" i="1"/>
  <c r="B56" i="1"/>
  <c r="B54" i="1"/>
  <c r="B52" i="1"/>
  <c r="B50" i="1"/>
  <c r="B48" i="1"/>
  <c r="B46" i="1"/>
  <c r="B44" i="1"/>
  <c r="B42" i="1"/>
  <c r="B40" i="1"/>
  <c r="B38" i="1"/>
  <c r="B36" i="1"/>
  <c r="B34" i="1"/>
  <c r="B32" i="1"/>
  <c r="B30" i="1"/>
  <c r="B28" i="1"/>
  <c r="B26" i="1"/>
  <c r="B24" i="1"/>
  <c r="B22" i="1"/>
  <c r="B20" i="1"/>
  <c r="B18" i="1"/>
  <c r="B16" i="1"/>
  <c r="B14" i="1"/>
  <c r="B12" i="1"/>
  <c r="B10" i="1"/>
  <c r="B8" i="1"/>
  <c r="B6" i="1"/>
  <c r="B4" i="1"/>
  <c r="B2" i="1"/>
  <c r="B3" i="1"/>
  <c r="B5" i="1"/>
  <c r="B7" i="1"/>
  <c r="B9" i="1"/>
  <c r="B11" i="1"/>
  <c r="B13" i="1"/>
  <c r="B15" i="1"/>
  <c r="B17" i="1"/>
  <c r="B19" i="1"/>
  <c r="B21" i="1"/>
  <c r="B23" i="1"/>
  <c r="B25" i="1"/>
  <c r="B27" i="1"/>
  <c r="B29" i="1"/>
  <c r="B31" i="1"/>
  <c r="B33" i="1"/>
  <c r="B35" i="1"/>
  <c r="B37" i="1"/>
  <c r="B39" i="1"/>
  <c r="B41" i="1"/>
  <c r="B43" i="1"/>
  <c r="B45" i="1"/>
  <c r="B47" i="1"/>
  <c r="B49" i="1"/>
  <c r="B51" i="1"/>
  <c r="B53" i="1"/>
  <c r="B55" i="1"/>
  <c r="B57" i="1"/>
  <c r="B59" i="1"/>
  <c r="B61" i="1"/>
  <c r="B63" i="1"/>
  <c r="B65" i="1"/>
  <c r="B67" i="1"/>
  <c r="B69" i="1"/>
  <c r="B71" i="1"/>
  <c r="B73" i="1"/>
  <c r="B75" i="1"/>
  <c r="B77" i="1"/>
  <c r="B79" i="1"/>
  <c r="B81" i="1"/>
  <c r="B83" i="1"/>
  <c r="B85" i="1"/>
  <c r="B87" i="1"/>
  <c r="B89" i="1"/>
  <c r="B91" i="1"/>
  <c r="B93" i="1"/>
  <c r="B95" i="1"/>
  <c r="B202" i="1"/>
</calcChain>
</file>

<file path=xl/sharedStrings.xml><?xml version="1.0" encoding="utf-8"?>
<sst xmlns="http://schemas.openxmlformats.org/spreadsheetml/2006/main" count="208" uniqueCount="208">
  <si>
    <t>0.904492, -0.734271</t>
  </si>
  <si>
    <t>-0.076977, -0.610284</t>
  </si>
  <si>
    <t>0.071537, -0.244855</t>
  </si>
  <si>
    <t>0.063972, 0.377204</t>
  </si>
  <si>
    <t>-0.200980, -0.422123</t>
  </si>
  <si>
    <t>0.227214, 0.160587</t>
  </si>
  <si>
    <t>0.137059, -1.123017</t>
  </si>
  <si>
    <t>-0.503186, 0.244446</t>
  </si>
  <si>
    <t>0.077919, 0.635861</t>
  </si>
  <si>
    <t>-0.142199, -0.047537</t>
  </si>
  <si>
    <t>-0.500874, -0.767444</t>
  </si>
  <si>
    <t>-0.576459, 0.193932</t>
  </si>
  <si>
    <t>-0.217855, -0.041716</t>
  </si>
  <si>
    <t>-0.293290, 0.719272</t>
  </si>
  <si>
    <t>-0.009039, -0.056828</t>
  </si>
  <si>
    <t>-0.037072, 0.062355</t>
  </si>
  <si>
    <t>-0.707769, -0.739197</t>
  </si>
  <si>
    <t>-0.008329, 0.830387</t>
  </si>
  <si>
    <t>0.295713, 0.243736</t>
  </si>
  <si>
    <t>-0.295544, -0.501365</t>
  </si>
  <si>
    <t>-1.201029, -0.531746</t>
  </si>
  <si>
    <t>-0.329762, -0.187595</t>
  </si>
  <si>
    <t>-0.787456, -0.214478</t>
  </si>
  <si>
    <t>0.039972, 0.367714</t>
  </si>
  <si>
    <t>-1.093586, -0.532758</t>
  </si>
  <si>
    <t>-1.341932, -0.036435</t>
  </si>
  <si>
    <t>-1.014251, 0.280256</t>
  </si>
  <si>
    <t>0.144941, -0.273578</t>
  </si>
  <si>
    <t>-0.585978, -1.387336</t>
  </si>
  <si>
    <t>-0.602440, -0.115023</t>
  </si>
  <si>
    <t>-1.659667, -0.648405</t>
  </si>
  <si>
    <t>-0.267716, -0.252673</t>
  </si>
  <si>
    <t>-0.140541, -0.643529</t>
  </si>
  <si>
    <t>-0.196117, -1.123056</t>
  </si>
  <si>
    <t>-1.020374, -1.430069</t>
  </si>
  <si>
    <t>-0.388475, -0.349872</t>
  </si>
  <si>
    <t>-0.455535, -1.017532</t>
  </si>
  <si>
    <t>0.812873, -1.672877</t>
  </si>
  <si>
    <t>-1.041154, -1.269256</t>
  </si>
  <si>
    <t>-0.481544, -0.567341</t>
  </si>
  <si>
    <t>-1.232713, 0.886825</t>
  </si>
  <si>
    <t>1.254596, -0.087378</t>
  </si>
  <si>
    <t>-0.023204, -2.142495</t>
  </si>
  <si>
    <t>-0.211660, -0.830412</t>
  </si>
  <si>
    <t>-0.066833, 0.692243</t>
  </si>
  <si>
    <t>0.900625, -0.964539</t>
  </si>
  <si>
    <t>-0.809648, 0.013273</t>
  </si>
  <si>
    <t>1.212510, -1.411552</t>
  </si>
  <si>
    <t>-1.843435, -1.789628</t>
  </si>
  <si>
    <t>0.010153, 0.196366</t>
  </si>
  <si>
    <t>0.772173, 1.298723</t>
  </si>
  <si>
    <t>0.102979, -1.901334</t>
  </si>
  <si>
    <t>-1.638331, -1.067758</t>
  </si>
  <si>
    <t>0.210022, -0.327111</t>
  </si>
  <si>
    <t>-0.236404, 0.362739</t>
  </si>
  <si>
    <t>0.851978, -0.126356</t>
  </si>
  <si>
    <t>-0.739888, 1.213332</t>
  </si>
  <si>
    <t>-1.112933, -1.300831</t>
  </si>
  <si>
    <t>-0.082730, 1.251771</t>
  </si>
  <si>
    <t>-0.207725, -0.227101</t>
  </si>
  <si>
    <t>1.820183, 0.865135</t>
  </si>
  <si>
    <t>-0.054810, -0.564823</t>
  </si>
  <si>
    <t>-1.888635, -0.212826</t>
  </si>
  <si>
    <t>-2.264860, -2.417253</t>
  </si>
  <si>
    <t>-0.350006, 0.592664</t>
  </si>
  <si>
    <t>-0.283119, -0.945597</t>
  </si>
  <si>
    <t>-4.229182, -2.871543</t>
  </si>
  <si>
    <t>-4.266074, 3.068622</t>
  </si>
  <si>
    <t>0.174419, 1.601185</t>
  </si>
  <si>
    <t>-0.474223, -4.242482</t>
  </si>
  <si>
    <t>-3.436905, 0.780784</t>
  </si>
  <si>
    <t>-2.460849, 2.166428</t>
  </si>
  <si>
    <t>-2.529907, -2.621235</t>
  </si>
  <si>
    <t>0.541002, -0.249963</t>
  </si>
  <si>
    <t>-3.904455, -4.918171</t>
  </si>
  <si>
    <t>4.562410, -0.889669</t>
  </si>
  <si>
    <t>-1.372230, -1.769838</t>
  </si>
  <si>
    <t>-1.003536, -2.516354</t>
  </si>
  <si>
    <t>1.800765, 0.542979</t>
  </si>
  <si>
    <t>2.931473, -5.977912</t>
  </si>
  <si>
    <t>-7.191242, -5.981460</t>
  </si>
  <si>
    <t>-3.134485, -2.733574</t>
  </si>
  <si>
    <t>2.553703, 5.472943</t>
  </si>
  <si>
    <t>-1.001453, -7.365623</t>
  </si>
  <si>
    <t>-3.699234, -1.315696</t>
  </si>
  <si>
    <t>-5.215873, 1.684524</t>
  </si>
  <si>
    <t>4.674105, -0.240020</t>
  </si>
  <si>
    <t>-4.913309, -14.711486</t>
  </si>
  <si>
    <t>-0.476034, 7.053445</t>
  </si>
  <si>
    <t>7.048498, -14.873188</t>
  </si>
  <si>
    <t>3.888137, 2.465687</t>
  </si>
  <si>
    <t>-1.049787, -2.250984</t>
  </si>
  <si>
    <t>12.985694, -9.202885</t>
  </si>
  <si>
    <t>5.035690, 2.565212</t>
  </si>
  <si>
    <t>1.752576, -14.137415</t>
  </si>
  <si>
    <t>0.548170, -7.399328</t>
  </si>
  <si>
    <t>-2.693739, 7.044557</t>
  </si>
  <si>
    <t>7.156237, 0.777967</t>
  </si>
  <si>
    <t>-4.386728, -20.859633</t>
  </si>
  <si>
    <t>-17.738558, 24.711201</t>
  </si>
  <si>
    <t>127.062155, 67.892691</t>
  </si>
  <si>
    <t>-3.862076, -13.697677</t>
  </si>
  <si>
    <t>8.859017, 29.229343</t>
  </si>
  <si>
    <t>11.069295, -15.444556</t>
  </si>
  <si>
    <t>-3.986882, -3.947328</t>
  </si>
  <si>
    <t>8.866532, -2.003870</t>
  </si>
  <si>
    <t>-8.087886, 13.840315</t>
  </si>
  <si>
    <t>-4.210992, -1.755231</t>
  </si>
  <si>
    <t>4.705716, 2.040850</t>
  </si>
  <si>
    <t>7.063432, 10.378714</t>
  </si>
  <si>
    <t>3.024566, -2.580265</t>
  </si>
  <si>
    <t>-0.589238, 8.763101</t>
  </si>
  <si>
    <t>9.629356, -5.122536</t>
  </si>
  <si>
    <t>-4.300369, 8.099547</t>
  </si>
  <si>
    <t>7.695256, 4.749482</t>
  </si>
  <si>
    <t>2.857659, 4.876189</t>
  </si>
  <si>
    <t>0.689931, 6.382223</t>
  </si>
  <si>
    <t>-5.308395, -1.957916</t>
  </si>
  <si>
    <t>2.620999, 3.992101</t>
  </si>
  <si>
    <t>4.138350, -2.462920</t>
  </si>
  <si>
    <t>-1.047499, 7.337568</t>
  </si>
  <si>
    <t>0.425002, 8.439632</t>
  </si>
  <si>
    <t>5.707519, -0.370024</t>
  </si>
  <si>
    <t>-2.652194, 3.369018</t>
  </si>
  <si>
    <t>4.429849, 0.333085</t>
  </si>
  <si>
    <t>3.520650, 0.623693</t>
  </si>
  <si>
    <t>-2.271979, 2.710345</t>
  </si>
  <si>
    <t>2.601107, 6.848383</t>
  </si>
  <si>
    <t>-2.105889, 2.292364</t>
  </si>
  <si>
    <t>2.110998, -0.419299</t>
  </si>
  <si>
    <t>-1.806307, 5.181771</t>
  </si>
  <si>
    <t>0.635738, 3.185822</t>
  </si>
  <si>
    <t>-0.998296, -1.254006</t>
  </si>
  <si>
    <t>-3.631799, 2.770028</t>
  </si>
  <si>
    <t>1.895332, 0.096860</t>
  </si>
  <si>
    <t>-4.791759, 3.138916</t>
  </si>
  <si>
    <t>2.443956, 1.742004</t>
  </si>
  <si>
    <t>1.550204, 3.377196</t>
  </si>
  <si>
    <t>-1.137089, -2.529226</t>
  </si>
  <si>
    <t>-0.685914, 1.186116</t>
  </si>
  <si>
    <t>1.183121, 0.957915</t>
  </si>
  <si>
    <t>1.078477, -0.822909</t>
  </si>
  <si>
    <t>-1.206979, 2.298589</t>
  </si>
  <si>
    <t>1.699317, -0.327335</t>
  </si>
  <si>
    <t>0.466894, 0.783271</t>
  </si>
  <si>
    <t>-1.199462, 0.863905</t>
  </si>
  <si>
    <t>1.689542, -0.686916</t>
  </si>
  <si>
    <t>0.226199, 0.529061</t>
  </si>
  <si>
    <t>-0.240179, 0.603435</t>
  </si>
  <si>
    <t>0.779309, 1.824485</t>
  </si>
  <si>
    <t>0.732366, -1.616177</t>
  </si>
  <si>
    <t>1.079176, 1.098558</t>
  </si>
  <si>
    <t>-0.313959, 0.232378</t>
  </si>
  <si>
    <t>1.153379, -0.058027</t>
  </si>
  <si>
    <t>-0.675115, 0.436167</t>
  </si>
  <si>
    <t>1.492148, 1.485829</t>
  </si>
  <si>
    <t>1.052329, -0.548968</t>
  </si>
  <si>
    <t>0.469607, 0.369343</t>
  </si>
  <si>
    <t>1.730253, 1.255759</t>
  </si>
  <si>
    <t>0.299576, 0.471025</t>
  </si>
  <si>
    <t>0.252203, -0.743309</t>
  </si>
  <si>
    <t>0.443037, 0.842537</t>
  </si>
  <si>
    <t>0.762755, 0.899052</t>
  </si>
  <si>
    <t>0.521224, 1.829566</t>
  </si>
  <si>
    <t>0.648764, 0.945593</t>
  </si>
  <si>
    <t>1.517723, 0.336823</t>
  </si>
  <si>
    <t>-0.413094, 0.876583</t>
  </si>
  <si>
    <t>0.747512, 0.844129</t>
  </si>
  <si>
    <t>0.278816, 1.388846</t>
  </si>
  <si>
    <t>0.293034, 1.067229</t>
  </si>
  <si>
    <t>-1.138531, 0.706863</t>
  </si>
  <si>
    <t>0.638489, 0.341517</t>
  </si>
  <si>
    <t>0.257683, 1.219601</t>
  </si>
  <si>
    <t>0.404541, 1.121854</t>
  </si>
  <si>
    <t>-0.456395, 0.166131</t>
  </si>
  <si>
    <t>-0.870289, 0.235001</t>
  </si>
  <si>
    <t>-0.222059, 0.467185</t>
  </si>
  <si>
    <t>0.028027, 0.433309</t>
  </si>
  <si>
    <t>0.015582, 0.297432</t>
  </si>
  <si>
    <t>0.153141, 0.439802</t>
  </si>
  <si>
    <t>-1.182612, 0.492627</t>
  </si>
  <si>
    <t>0.088738, 0.620678</t>
  </si>
  <si>
    <t>0.335145, 0.091674</t>
  </si>
  <si>
    <t>0.105283, 0.202881</t>
  </si>
  <si>
    <t>-0.477630, 0.778138</t>
  </si>
  <si>
    <t>-0.202715, -0.159911</t>
  </si>
  <si>
    <t>0.124028, 0.307152</t>
  </si>
  <si>
    <t>-0.146373, -0.028368</t>
  </si>
  <si>
    <t>-0.072087, 0.331943</t>
  </si>
  <si>
    <t>-0.493276, 0.057485</t>
  </si>
  <si>
    <t>-0.269578, 0.901397</t>
  </si>
  <si>
    <t>0.227819, -0.035132</t>
  </si>
  <si>
    <t>-0.213957, -0.574445</t>
  </si>
  <si>
    <t>0.199046, 0.094753</t>
  </si>
  <si>
    <t>-0.038428, 0.593364</t>
  </si>
  <si>
    <t>0.512057, -0.227452</t>
  </si>
  <si>
    <t>-0.247437, 0.051125</t>
  </si>
  <si>
    <t>0.499647, -0.096728</t>
  </si>
  <si>
    <t>0.118376, 0.484147</t>
  </si>
  <si>
    <t>0.388351, 0.146999</t>
  </si>
  <si>
    <t>0.957743, 0.665461</t>
  </si>
  <si>
    <t>Cn</t>
  </si>
  <si>
    <t>n</t>
  </si>
  <si>
    <t>Argument</t>
  </si>
  <si>
    <t>Modulus</t>
  </si>
  <si>
    <t>Order</t>
  </si>
  <si>
    <t>Thủ thuật(2)</t>
  </si>
  <si>
    <t>Thủ thuật(1)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</si>
</sst>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"/>
  <sheetViews>
    <sheetView tabSelected="1" topLeftCell="A175" workbookViewId="0">
      <selection activeCell="F2" sqref="F2:F202"/>
    </sheetView>
  </sheetViews>
  <sheetFormatPr defaultRowHeight="15" x14ac:dyDescent="0.25"/>
  <cols>
    <col min="1" max="1" width="20.42578125" bestFit="1" customWidth="1"/>
    <col min="2" max="2" width="37.42578125" customWidth="1"/>
    <col min="3" max="3" width="32.5703125" customWidth="1"/>
    <col min="4" max="4" width="18.42578125" customWidth="1"/>
    <col min="5" max="5" width="21.140625" customWidth="1"/>
    <col min="6" max="6" width="26.28515625" customWidth="1"/>
    <col min="7" max="7" width="22.5703125" customWidth="1"/>
    <col min="8" max="8" width="20.5703125" customWidth="1"/>
  </cols>
  <sheetData>
    <row r="1" spans="1:7" x14ac:dyDescent="0.25">
      <c r="A1" s="1" t="s">
        <v>207</v>
      </c>
      <c r="B1" s="1" t="s">
        <v>206</v>
      </c>
      <c r="C1" t="s">
        <v>201</v>
      </c>
      <c r="D1" t="s">
        <v>202</v>
      </c>
      <c r="E1" t="s">
        <v>203</v>
      </c>
      <c r="F1" t="s">
        <v>204</v>
      </c>
      <c r="G1" t="s">
        <v>205</v>
      </c>
    </row>
    <row r="2" spans="1:7" x14ac:dyDescent="0.25">
      <c r="A2" t="s">
        <v>100</v>
      </c>
      <c r="B2" t="str">
        <f>"=COMPLEX("&amp;A2</f>
        <v>=COMPLEX(127.062155, 67.892691</v>
      </c>
      <c r="C2" t="str">
        <f>COMPLEX(127.062155, 67.892691)</f>
        <v>127.062155+67.892691i</v>
      </c>
      <c r="D2">
        <v>0</v>
      </c>
      <c r="E2">
        <f>IMARGUMENT(C2)</f>
        <v>0.49073032238882602</v>
      </c>
      <c r="F2">
        <f>IMABS(C2)</f>
        <v>144.06321086407004</v>
      </c>
      <c r="G2">
        <v>1</v>
      </c>
    </row>
    <row r="3" spans="1:7" x14ac:dyDescent="0.25">
      <c r="A3" t="s">
        <v>101</v>
      </c>
      <c r="B3" t="str">
        <f>"=COMPLEX("&amp;A3</f>
        <v>=COMPLEX(-3.862076, -13.697677</v>
      </c>
      <c r="C3" t="str">
        <f>COMPLEX(-3.862076, -13.697677)</f>
        <v>-3.862076-13.697677i</v>
      </c>
      <c r="D3">
        <v>1</v>
      </c>
      <c r="E3">
        <f>IMARGUMENT(C3)</f>
        <v>-1.8456134273017362</v>
      </c>
      <c r="F3">
        <f>IMABS(C3)</f>
        <v>14.231724639905909</v>
      </c>
      <c r="G3">
        <v>2</v>
      </c>
    </row>
    <row r="4" spans="1:7" x14ac:dyDescent="0.25">
      <c r="A4" t="s">
        <v>99</v>
      </c>
      <c r="B4" t="str">
        <f>"=COMPLEX("&amp;A4</f>
        <v>=COMPLEX(-17.738558, 24.711201</v>
      </c>
      <c r="C4" t="str">
        <f>COMPLEX(-17.738558, 24.711201)</f>
        <v>-17.738558+24.711201i</v>
      </c>
      <c r="D4">
        <v>-1</v>
      </c>
      <c r="E4">
        <f>IMARGUMENT(C4)</f>
        <v>2.1933918863262081</v>
      </c>
      <c r="F4">
        <f>IMABS(C4)</f>
        <v>30.418742491788926</v>
      </c>
      <c r="G4">
        <v>3</v>
      </c>
    </row>
    <row r="5" spans="1:7" x14ac:dyDescent="0.25">
      <c r="A5" t="s">
        <v>102</v>
      </c>
      <c r="B5" t="str">
        <f>"=COMPLEX("&amp;A5</f>
        <v>=COMPLEX(8.859017, 29.229343</v>
      </c>
      <c r="C5" t="str">
        <f>COMPLEX(8.859017, 29.229343)</f>
        <v>8.859017+29.229343i</v>
      </c>
      <c r="D5">
        <v>2</v>
      </c>
      <c r="E5">
        <f>IMARGUMENT(C5)</f>
        <v>1.2765103629621322</v>
      </c>
      <c r="F5">
        <f>IMABS(C5)</f>
        <v>30.542375061837252</v>
      </c>
      <c r="G5">
        <v>4</v>
      </c>
    </row>
    <row r="6" spans="1:7" x14ac:dyDescent="0.25">
      <c r="A6" t="s">
        <v>98</v>
      </c>
      <c r="B6" t="str">
        <f>"=COMPLEX("&amp;A6</f>
        <v>=COMPLEX(-4.386728, -20.859633</v>
      </c>
      <c r="C6" t="str">
        <f>COMPLEX(-4.386728, -20.859633)</f>
        <v>-4.386728-20.859633i</v>
      </c>
      <c r="D6">
        <v>-2</v>
      </c>
      <c r="E6">
        <f>IMARGUMENT(C6)</f>
        <v>-1.7780734075552274</v>
      </c>
      <c r="F6">
        <f>IMABS(C6)</f>
        <v>21.315901844413549</v>
      </c>
      <c r="G6">
        <v>5</v>
      </c>
    </row>
    <row r="7" spans="1:7" x14ac:dyDescent="0.25">
      <c r="A7" t="s">
        <v>103</v>
      </c>
      <c r="B7" t="str">
        <f>"=COMPLEX("&amp;A7</f>
        <v>=COMPLEX(11.069295, -15.444556</v>
      </c>
      <c r="C7" t="str">
        <f>COMPLEX(11.069295, -15.444556)</f>
        <v>11.069295-15.444556i</v>
      </c>
      <c r="D7">
        <v>3</v>
      </c>
      <c r="E7">
        <f>IMARGUMENT(C7)</f>
        <v>-0.94894224399816274</v>
      </c>
      <c r="F7">
        <f>IMABS(C7)</f>
        <v>19.001673658763877</v>
      </c>
      <c r="G7">
        <v>6</v>
      </c>
    </row>
    <row r="8" spans="1:7" x14ac:dyDescent="0.25">
      <c r="A8" t="s">
        <v>97</v>
      </c>
      <c r="B8" t="str">
        <f>"=COMPLEX("&amp;A8</f>
        <v>=COMPLEX(7.156237, 0.777967</v>
      </c>
      <c r="C8" t="str">
        <f>COMPLEX(7.156237, 0.777967)</f>
        <v>7.156237+0.777967i</v>
      </c>
      <c r="D8">
        <v>-3</v>
      </c>
      <c r="E8">
        <f>IMARGUMENT(C8)</f>
        <v>0.10828649410259555</v>
      </c>
      <c r="F8">
        <f>IMABS(C8)</f>
        <v>7.1983998675579279</v>
      </c>
      <c r="G8">
        <v>7</v>
      </c>
    </row>
    <row r="9" spans="1:7" x14ac:dyDescent="0.25">
      <c r="A9" t="s">
        <v>104</v>
      </c>
      <c r="B9" t="str">
        <f>"=COMPLEX("&amp;A9</f>
        <v>=COMPLEX(-3.986882, -3.947328</v>
      </c>
      <c r="C9" t="str">
        <f>COMPLEX(-3.986882, -3.947328)</f>
        <v>-3.986882-3.947328i</v>
      </c>
      <c r="D9">
        <v>4</v>
      </c>
      <c r="E9">
        <f>IMARGUMENT(C9)</f>
        <v>-2.3611796963225613</v>
      </c>
      <c r="F9">
        <f>IMABS(C9)</f>
        <v>5.6104034098724131</v>
      </c>
      <c r="G9">
        <v>8</v>
      </c>
    </row>
    <row r="10" spans="1:7" x14ac:dyDescent="0.25">
      <c r="A10" t="s">
        <v>96</v>
      </c>
      <c r="B10" t="str">
        <f>"=COMPLEX("&amp;A10</f>
        <v>=COMPLEX(-2.693739, 7.044557</v>
      </c>
      <c r="C10" t="str">
        <f>COMPLEX(-2.693739, 7.044557)</f>
        <v>-2.693739+7.044557i</v>
      </c>
      <c r="D10">
        <v>-4</v>
      </c>
      <c r="E10">
        <f>IMARGUMENT(C10)</f>
        <v>1.9360264980276487</v>
      </c>
      <c r="F10">
        <f>IMABS(C10)</f>
        <v>7.5420165159173438</v>
      </c>
      <c r="G10">
        <v>9</v>
      </c>
    </row>
    <row r="11" spans="1:7" x14ac:dyDescent="0.25">
      <c r="A11" t="s">
        <v>105</v>
      </c>
      <c r="B11" t="str">
        <f>"=COMPLEX("&amp;A11</f>
        <v>=COMPLEX(8.866532, -2.003870</v>
      </c>
      <c r="C11" t="str">
        <f>COMPLEX(8.866532, -2.00387)</f>
        <v>8.866532-2.00387i</v>
      </c>
      <c r="D11">
        <v>5</v>
      </c>
      <c r="E11">
        <f>IMARGUMENT(C11)</f>
        <v>-0.22226967606814432</v>
      </c>
      <c r="F11">
        <f>IMABS(C11)</f>
        <v>9.0901531716425978</v>
      </c>
      <c r="G11">
        <v>10</v>
      </c>
    </row>
    <row r="12" spans="1:7" x14ac:dyDescent="0.25">
      <c r="A12" t="s">
        <v>95</v>
      </c>
      <c r="B12" t="str">
        <f>"=COMPLEX("&amp;A12</f>
        <v>=COMPLEX(0.548170, -7.399328</v>
      </c>
      <c r="C12" t="str">
        <f>COMPLEX(0.54817, -7.399328)</f>
        <v>0.54817-7.399328i</v>
      </c>
      <c r="D12">
        <v>-5</v>
      </c>
      <c r="E12">
        <f>IMARGUMENT(C12)</f>
        <v>-1.4968476614121038</v>
      </c>
      <c r="F12">
        <f>IMABS(C12)</f>
        <v>7.4196054612414537</v>
      </c>
      <c r="G12">
        <v>11</v>
      </c>
    </row>
    <row r="13" spans="1:7" x14ac:dyDescent="0.25">
      <c r="A13" t="s">
        <v>106</v>
      </c>
      <c r="B13" t="str">
        <f>"=COMPLEX("&amp;A13</f>
        <v>=COMPLEX(-8.087886, 13.840315</v>
      </c>
      <c r="C13" t="str">
        <f>COMPLEX(-8.087886, 13.840315)</f>
        <v>-8.087886+13.840315i</v>
      </c>
      <c r="D13">
        <v>6</v>
      </c>
      <c r="E13">
        <f>IMARGUMENT(C13)</f>
        <v>2.0996450354535932</v>
      </c>
      <c r="F13">
        <f>IMABS(C13)</f>
        <v>16.030228296821633</v>
      </c>
      <c r="G13">
        <v>12</v>
      </c>
    </row>
    <row r="14" spans="1:7" x14ac:dyDescent="0.25">
      <c r="A14" t="s">
        <v>94</v>
      </c>
      <c r="B14" t="str">
        <f>"=COMPLEX("&amp;A14</f>
        <v>=COMPLEX(1.752576, -14.137415</v>
      </c>
      <c r="C14" t="str">
        <f>COMPLEX(1.752576, -14.137415)</f>
        <v>1.752576-14.137415i</v>
      </c>
      <c r="D14">
        <v>-6</v>
      </c>
      <c r="E14">
        <f>IMARGUMENT(C14)</f>
        <v>-1.4474583547248689</v>
      </c>
      <c r="F14">
        <f>IMABS(C14)</f>
        <v>14.245631804802517</v>
      </c>
      <c r="G14">
        <v>13</v>
      </c>
    </row>
    <row r="15" spans="1:7" x14ac:dyDescent="0.25">
      <c r="A15" t="s">
        <v>107</v>
      </c>
      <c r="B15" t="str">
        <f>"=COMPLEX("&amp;A15</f>
        <v>=COMPLEX(-4.210992, -1.755231</v>
      </c>
      <c r="C15" t="str">
        <f>COMPLEX(-4.210992, -1.755231)</f>
        <v>-4.210992-1.755231i</v>
      </c>
      <c r="D15">
        <v>7</v>
      </c>
      <c r="E15">
        <f>IMARGUMENT(C15)</f>
        <v>-2.7466698148608382</v>
      </c>
      <c r="F15">
        <f>IMABS(C15)</f>
        <v>4.5621584241918871</v>
      </c>
      <c r="G15">
        <v>14</v>
      </c>
    </row>
    <row r="16" spans="1:7" x14ac:dyDescent="0.25">
      <c r="A16" t="s">
        <v>93</v>
      </c>
      <c r="B16" t="str">
        <f>"=COMPLEX("&amp;A16</f>
        <v>=COMPLEX(5.035690, 2.565212</v>
      </c>
      <c r="C16" t="str">
        <f>COMPLEX(5.03569, 2.565212)</f>
        <v>5.03569+2.565212i</v>
      </c>
      <c r="D16">
        <v>-7</v>
      </c>
      <c r="E16">
        <f>IMARGUMENT(C16)</f>
        <v>0.47114426833054263</v>
      </c>
      <c r="F16">
        <f>IMABS(C16)</f>
        <v>5.6514145469115951</v>
      </c>
      <c r="G16">
        <v>15</v>
      </c>
    </row>
    <row r="17" spans="1:7" x14ac:dyDescent="0.25">
      <c r="A17" t="s">
        <v>108</v>
      </c>
      <c r="B17" t="str">
        <f>"=COMPLEX("&amp;A17</f>
        <v>=COMPLEX(4.705716, 2.040850</v>
      </c>
      <c r="C17" t="str">
        <f>COMPLEX(4.705716, 2.04085)</f>
        <v>4.705716+2.04085i</v>
      </c>
      <c r="D17">
        <v>8</v>
      </c>
      <c r="E17">
        <f>IMARGUMENT(C17)</f>
        <v>0.40921308372799986</v>
      </c>
      <c r="F17">
        <f>IMABS(C17)</f>
        <v>5.1292135649781638</v>
      </c>
      <c r="G17">
        <v>16</v>
      </c>
    </row>
    <row r="18" spans="1:7" x14ac:dyDescent="0.25">
      <c r="A18" t="s">
        <v>92</v>
      </c>
      <c r="B18" t="str">
        <f>"=COMPLEX("&amp;A18</f>
        <v>=COMPLEX(12.985694, -9.202885</v>
      </c>
      <c r="C18" t="str">
        <f>COMPLEX(12.985694, -9.202885)</f>
        <v>12.985694-9.202885i</v>
      </c>
      <c r="D18">
        <v>-8</v>
      </c>
      <c r="E18">
        <f>IMARGUMENT(C18)</f>
        <v>-0.61653714382294711</v>
      </c>
      <c r="F18">
        <f>IMABS(C18)</f>
        <v>15.916071782473871</v>
      </c>
      <c r="G18">
        <v>17</v>
      </c>
    </row>
    <row r="19" spans="1:7" x14ac:dyDescent="0.25">
      <c r="A19" t="s">
        <v>109</v>
      </c>
      <c r="B19" t="str">
        <f>"=COMPLEX("&amp;A19</f>
        <v>=COMPLEX(7.063432, 10.378714</v>
      </c>
      <c r="C19" t="str">
        <f>COMPLEX(7.063432, 10.378714)</f>
        <v>7.063432+10.378714i</v>
      </c>
      <c r="D19">
        <v>9</v>
      </c>
      <c r="E19">
        <f>IMARGUMENT(C19)</f>
        <v>0.97323061989897908</v>
      </c>
      <c r="F19">
        <f>IMABS(C19)</f>
        <v>12.554273213229829</v>
      </c>
      <c r="G19">
        <v>18</v>
      </c>
    </row>
    <row r="20" spans="1:7" x14ac:dyDescent="0.25">
      <c r="A20" t="s">
        <v>91</v>
      </c>
      <c r="B20" t="str">
        <f>"=COMPLEX("&amp;A20</f>
        <v>=COMPLEX(-1.049787, -2.250984</v>
      </c>
      <c r="C20" t="str">
        <f>COMPLEX(-1.049787, -2.250984)</f>
        <v>-1.049787-2.250984i</v>
      </c>
      <c r="D20">
        <v>-9</v>
      </c>
      <c r="E20">
        <f>IMARGUMENT(C20)</f>
        <v>-2.0071782373241289</v>
      </c>
      <c r="F20">
        <f>IMABS(C20)</f>
        <v>2.4837434878877893</v>
      </c>
      <c r="G20">
        <v>19</v>
      </c>
    </row>
    <row r="21" spans="1:7" x14ac:dyDescent="0.25">
      <c r="A21" t="s">
        <v>110</v>
      </c>
      <c r="B21" t="str">
        <f>"=COMPLEX("&amp;A21</f>
        <v>=COMPLEX(3.024566, -2.580265</v>
      </c>
      <c r="C21" t="str">
        <f>COMPLEX(3.024566, -2.580265)</f>
        <v>3.024566-2.580265i</v>
      </c>
      <c r="D21">
        <v>10</v>
      </c>
      <c r="E21">
        <f>IMARGUMENT(C21)</f>
        <v>-0.70629250527470111</v>
      </c>
      <c r="F21">
        <f>IMABS(C21)</f>
        <v>3.9756467346308573</v>
      </c>
      <c r="G21">
        <v>20</v>
      </c>
    </row>
    <row r="22" spans="1:7" x14ac:dyDescent="0.25">
      <c r="A22" t="s">
        <v>90</v>
      </c>
      <c r="B22" t="str">
        <f>"=COMPLEX("&amp;A22</f>
        <v>=COMPLEX(3.888137, 2.465687</v>
      </c>
      <c r="C22" t="str">
        <f>COMPLEX(3.888137, 2.465687)</f>
        <v>3.888137+2.465687i</v>
      </c>
      <c r="D22">
        <v>-10</v>
      </c>
      <c r="E22">
        <f>IMARGUMENT(C22)</f>
        <v>0.56515662052474425</v>
      </c>
      <c r="F22">
        <f>IMABS(C22)</f>
        <v>4.6040440606859958</v>
      </c>
      <c r="G22">
        <v>21</v>
      </c>
    </row>
    <row r="23" spans="1:7" x14ac:dyDescent="0.25">
      <c r="A23" t="s">
        <v>111</v>
      </c>
      <c r="B23" t="str">
        <f>"=COMPLEX("&amp;A23</f>
        <v>=COMPLEX(-0.589238, 8.763101</v>
      </c>
      <c r="C23" t="str">
        <f>COMPLEX(-0.589238, 8.763101)</f>
        <v>-0.589238+8.763101i</v>
      </c>
      <c r="D23">
        <v>11</v>
      </c>
      <c r="E23">
        <f>IMARGUMENT(C23)</f>
        <v>1.6379360705410435</v>
      </c>
      <c r="F23">
        <f>IMABS(C23)</f>
        <v>8.7828890780223912</v>
      </c>
      <c r="G23">
        <v>22</v>
      </c>
    </row>
    <row r="24" spans="1:7" x14ac:dyDescent="0.25">
      <c r="A24" t="s">
        <v>89</v>
      </c>
      <c r="B24" t="str">
        <f>"=COMPLEX("&amp;A24</f>
        <v>=COMPLEX(7.048498, -14.873188</v>
      </c>
      <c r="C24" t="str">
        <f>COMPLEX(7.048498, -14.873188)</f>
        <v>7.048498-14.873188i</v>
      </c>
      <c r="D24">
        <v>-11</v>
      </c>
      <c r="E24">
        <f>IMARGUMENT(C24)</f>
        <v>-1.1282407018191292</v>
      </c>
      <c r="F24">
        <f>IMABS(C24)</f>
        <v>16.45882879610053</v>
      </c>
      <c r="G24">
        <v>23</v>
      </c>
    </row>
    <row r="25" spans="1:7" x14ac:dyDescent="0.25">
      <c r="A25" t="s">
        <v>112</v>
      </c>
      <c r="B25" t="str">
        <f>"=COMPLEX("&amp;A25</f>
        <v>=COMPLEX(9.629356, -5.122536</v>
      </c>
      <c r="C25" t="str">
        <f>COMPLEX(9.629356, -5.122536)</f>
        <v>9.629356-5.122536i</v>
      </c>
      <c r="D25">
        <v>12</v>
      </c>
      <c r="E25">
        <f>IMARGUMENT(C25)</f>
        <v>-0.48889591292439721</v>
      </c>
      <c r="F25">
        <f>IMABS(C25)</f>
        <v>10.907101908666297</v>
      </c>
      <c r="G25">
        <v>24</v>
      </c>
    </row>
    <row r="26" spans="1:7" x14ac:dyDescent="0.25">
      <c r="A26" t="s">
        <v>88</v>
      </c>
      <c r="B26" t="str">
        <f>"=COMPLEX("&amp;A26</f>
        <v>=COMPLEX(-0.476034, 7.053445</v>
      </c>
      <c r="C26" t="str">
        <f>COMPLEX(-0.476034, 7.053445)</f>
        <v>-0.476034+7.053445i</v>
      </c>
      <c r="D26">
        <v>-12</v>
      </c>
      <c r="E26">
        <f>IMARGUMENT(C26)</f>
        <v>1.6381837120362759</v>
      </c>
      <c r="F26">
        <f>IMABS(C26)</f>
        <v>7.069490415665121</v>
      </c>
      <c r="G26">
        <v>25</v>
      </c>
    </row>
    <row r="27" spans="1:7" x14ac:dyDescent="0.25">
      <c r="A27" t="s">
        <v>113</v>
      </c>
      <c r="B27" t="str">
        <f>"=COMPLEX("&amp;A27</f>
        <v>=COMPLEX(-4.300369, 8.099547</v>
      </c>
      <c r="C27" t="str">
        <f>COMPLEX(-4.300369, 8.099547)</f>
        <v>-4.300369+8.099547i</v>
      </c>
      <c r="D27">
        <v>13</v>
      </c>
      <c r="E27">
        <f>IMARGUMENT(C27)</f>
        <v>2.0588880479678169</v>
      </c>
      <c r="F27">
        <f>IMABS(C27)</f>
        <v>9.170378135135433</v>
      </c>
      <c r="G27">
        <v>26</v>
      </c>
    </row>
    <row r="28" spans="1:7" x14ac:dyDescent="0.25">
      <c r="A28" t="s">
        <v>87</v>
      </c>
      <c r="B28" t="str">
        <f>"=COMPLEX("&amp;A28</f>
        <v>=COMPLEX(-4.913309, -14.711486</v>
      </c>
      <c r="C28" t="str">
        <f>COMPLEX(-4.913309, -14.711486)</f>
        <v>-4.913309-14.711486i</v>
      </c>
      <c r="D28">
        <v>-13</v>
      </c>
      <c r="E28">
        <f>IMARGUMENT(C28)</f>
        <v>-1.8931267444259305</v>
      </c>
      <c r="F28">
        <f>IMABS(C28)</f>
        <v>15.510268394121264</v>
      </c>
      <c r="G28">
        <v>27</v>
      </c>
    </row>
    <row r="29" spans="1:7" x14ac:dyDescent="0.25">
      <c r="A29" t="s">
        <v>114</v>
      </c>
      <c r="B29" t="str">
        <f>"=COMPLEX("&amp;A29</f>
        <v>=COMPLEX(7.695256, 4.749482</v>
      </c>
      <c r="C29" t="str">
        <f>COMPLEX(7.695256, 4.749482)</f>
        <v>7.695256+4.749482i</v>
      </c>
      <c r="D29">
        <v>14</v>
      </c>
      <c r="E29">
        <f>IMARGUMENT(C29)</f>
        <v>0.55296783048138476</v>
      </c>
      <c r="F29">
        <f>IMABS(C29)</f>
        <v>9.0429278540669564</v>
      </c>
      <c r="G29">
        <v>28</v>
      </c>
    </row>
    <row r="30" spans="1:7" x14ac:dyDescent="0.25">
      <c r="A30" t="s">
        <v>86</v>
      </c>
      <c r="B30" t="str">
        <f>"=COMPLEX("&amp;A30</f>
        <v>=COMPLEX(4.674105, -0.240020</v>
      </c>
      <c r="C30" t="str">
        <f>COMPLEX(4.674105, -0.24002)</f>
        <v>4.674105-0.24002i</v>
      </c>
      <c r="D30">
        <v>-14</v>
      </c>
      <c r="E30">
        <f>IMARGUMENT(C30)</f>
        <v>-5.1305942315579271E-2</v>
      </c>
      <c r="F30">
        <f>IMABS(C30)</f>
        <v>4.6802635771316341</v>
      </c>
      <c r="G30">
        <v>29</v>
      </c>
    </row>
    <row r="31" spans="1:7" x14ac:dyDescent="0.25">
      <c r="A31" t="s">
        <v>115</v>
      </c>
      <c r="B31" t="str">
        <f>"=COMPLEX("&amp;A31</f>
        <v>=COMPLEX(2.857659, 4.876189</v>
      </c>
      <c r="C31" t="str">
        <f>COMPLEX(2.857659, 4.876189)</f>
        <v>2.857659+4.876189i</v>
      </c>
      <c r="D31">
        <v>15</v>
      </c>
      <c r="E31">
        <f>IMARGUMENT(C31)</f>
        <v>1.0407021500933786</v>
      </c>
      <c r="F31">
        <f>IMABS(C31)</f>
        <v>5.651852273724252</v>
      </c>
      <c r="G31">
        <v>30</v>
      </c>
    </row>
    <row r="32" spans="1:7" x14ac:dyDescent="0.25">
      <c r="A32" t="s">
        <v>85</v>
      </c>
      <c r="B32" t="str">
        <f>"=COMPLEX("&amp;A32</f>
        <v>=COMPLEX(-5.215873, 1.684524</v>
      </c>
      <c r="C32" t="str">
        <f>COMPLEX(-5.215873, 1.684524)</f>
        <v>-5.215873+1.684524i</v>
      </c>
      <c r="D32">
        <v>-15</v>
      </c>
      <c r="E32">
        <f>IMARGUMENT(C32)</f>
        <v>2.8292059877973861</v>
      </c>
      <c r="F32">
        <f>IMABS(C32)</f>
        <v>5.481145159426541</v>
      </c>
      <c r="G32">
        <v>31</v>
      </c>
    </row>
    <row r="33" spans="1:7" x14ac:dyDescent="0.25">
      <c r="A33" t="s">
        <v>116</v>
      </c>
      <c r="B33" t="str">
        <f>"=COMPLEX("&amp;A33</f>
        <v>=COMPLEX(0.689931, 6.382223</v>
      </c>
      <c r="C33" t="str">
        <f>COMPLEX(0.689931, 6.382223)</f>
        <v>0.689931+6.382223i</v>
      </c>
      <c r="D33">
        <v>16</v>
      </c>
      <c r="E33">
        <f>IMARGUMENT(C33)</f>
        <v>1.4631125044679536</v>
      </c>
      <c r="F33">
        <f>IMABS(C33)</f>
        <v>6.4194061412633801</v>
      </c>
      <c r="G33">
        <v>32</v>
      </c>
    </row>
    <row r="34" spans="1:7" x14ac:dyDescent="0.25">
      <c r="A34" t="s">
        <v>84</v>
      </c>
      <c r="B34" t="str">
        <f>"=COMPLEX("&amp;A34</f>
        <v>=COMPLEX(-3.699234, -1.315696</v>
      </c>
      <c r="C34" t="str">
        <f>COMPLEX(-3.699234, -1.315696)</f>
        <v>-3.699234-1.315696i</v>
      </c>
      <c r="D34">
        <v>-16</v>
      </c>
      <c r="E34">
        <f>IMARGUMENT(C34)</f>
        <v>-2.7998780997475752</v>
      </c>
      <c r="F34">
        <f>IMABS(C34)</f>
        <v>3.9262435165399507</v>
      </c>
      <c r="G34">
        <v>33</v>
      </c>
    </row>
    <row r="35" spans="1:7" x14ac:dyDescent="0.25">
      <c r="A35" t="s">
        <v>117</v>
      </c>
      <c r="B35" t="str">
        <f>"=COMPLEX("&amp;A35</f>
        <v>=COMPLEX(-5.308395, -1.957916</v>
      </c>
      <c r="C35" t="str">
        <f>COMPLEX(-5.308395, -1.957916)</f>
        <v>-5.308395-1.957916i</v>
      </c>
      <c r="D35">
        <v>17</v>
      </c>
      <c r="E35">
        <f>IMARGUMENT(C35)</f>
        <v>-2.7882388124539914</v>
      </c>
      <c r="F35">
        <f>IMABS(C35)</f>
        <v>5.6579583366335422</v>
      </c>
      <c r="G35">
        <v>34</v>
      </c>
    </row>
    <row r="36" spans="1:7" x14ac:dyDescent="0.25">
      <c r="A36" t="s">
        <v>83</v>
      </c>
      <c r="B36" t="str">
        <f>"=COMPLEX("&amp;A36</f>
        <v>=COMPLEX(-1.001453, -7.365623</v>
      </c>
      <c r="C36" t="str">
        <f>COMPLEX(-1.001453, -7.365623)</f>
        <v>-1.001453-7.365623i</v>
      </c>
      <c r="D36">
        <v>-17</v>
      </c>
      <c r="E36">
        <f>IMARGUMENT(C36)</f>
        <v>-1.7059308038366343</v>
      </c>
      <c r="F36">
        <f>IMABS(C36)</f>
        <v>7.4333915737930827</v>
      </c>
      <c r="G36">
        <v>35</v>
      </c>
    </row>
    <row r="37" spans="1:7" x14ac:dyDescent="0.25">
      <c r="A37" t="s">
        <v>118</v>
      </c>
      <c r="B37" t="str">
        <f>"=COMPLEX("&amp;A37</f>
        <v>=COMPLEX(2.620999, 3.992101</v>
      </c>
      <c r="C37" t="str">
        <f>COMPLEX(2.620999, 3.992101)</f>
        <v>2.620999+3.992101i</v>
      </c>
      <c r="D37">
        <v>18</v>
      </c>
      <c r="E37">
        <f>IMARGUMENT(C37)</f>
        <v>0.98983291939562468</v>
      </c>
      <c r="F37">
        <f>IMABS(C37)</f>
        <v>4.7756157877494712</v>
      </c>
      <c r="G37">
        <v>36</v>
      </c>
    </row>
    <row r="38" spans="1:7" x14ac:dyDescent="0.25">
      <c r="A38" t="s">
        <v>82</v>
      </c>
      <c r="B38" t="str">
        <f>"=COMPLEX("&amp;A38</f>
        <v>=COMPLEX(2.553703, 5.472943</v>
      </c>
      <c r="C38" t="str">
        <f>COMPLEX(2.553703, 5.472943)</f>
        <v>2.553703+5.472943i</v>
      </c>
      <c r="D38">
        <v>-18</v>
      </c>
      <c r="E38">
        <f>IMARGUMENT(C38)</f>
        <v>1.1342197421204743</v>
      </c>
      <c r="F38">
        <f>IMABS(C38)</f>
        <v>6.0394125619515346</v>
      </c>
      <c r="G38">
        <v>37</v>
      </c>
    </row>
    <row r="39" spans="1:7" x14ac:dyDescent="0.25">
      <c r="A39" t="s">
        <v>119</v>
      </c>
      <c r="B39" t="str">
        <f>"=COMPLEX("&amp;A39</f>
        <v>=COMPLEX(4.138350, -2.462920</v>
      </c>
      <c r="C39" t="str">
        <f>COMPLEX(4.13835, -2.46292)</f>
        <v>4.13835-2.46292i</v>
      </c>
      <c r="D39">
        <v>19</v>
      </c>
      <c r="E39">
        <f>IMARGUMENT(C39)</f>
        <v>-0.53684230129752064</v>
      </c>
      <c r="F39">
        <f>IMABS(C39)</f>
        <v>4.8157985473750866</v>
      </c>
      <c r="G39">
        <v>38</v>
      </c>
    </row>
    <row r="40" spans="1:7" x14ac:dyDescent="0.25">
      <c r="A40" t="s">
        <v>81</v>
      </c>
      <c r="B40" t="str">
        <f>"=COMPLEX("&amp;A40</f>
        <v>=COMPLEX(-3.134485, -2.733574</v>
      </c>
      <c r="C40" t="str">
        <f>COMPLEX(-3.134485, -2.733574)</f>
        <v>-3.134485-2.733574i</v>
      </c>
      <c r="D40">
        <v>-19</v>
      </c>
      <c r="E40">
        <f>IMARGUMENT(C40)</f>
        <v>-2.4244093731592997</v>
      </c>
      <c r="F40">
        <f>IMABS(C40)</f>
        <v>4.1590170748268154</v>
      </c>
      <c r="G40">
        <v>39</v>
      </c>
    </row>
    <row r="41" spans="1:7" x14ac:dyDescent="0.25">
      <c r="A41" t="s">
        <v>120</v>
      </c>
      <c r="B41" t="str">
        <f>"=COMPLEX("&amp;A41</f>
        <v>=COMPLEX(-1.047499, 7.337568</v>
      </c>
      <c r="C41" t="str">
        <f>COMPLEX(-1.047499, 7.337568)</f>
        <v>-1.047499+7.337568i</v>
      </c>
      <c r="D41">
        <v>20</v>
      </c>
      <c r="E41">
        <f>IMARGUMENT(C41)</f>
        <v>1.7125965496114428</v>
      </c>
      <c r="F41">
        <f>IMABS(C41)</f>
        <v>7.4119604902903387</v>
      </c>
      <c r="G41">
        <v>40</v>
      </c>
    </row>
    <row r="42" spans="1:7" x14ac:dyDescent="0.25">
      <c r="A42" t="s">
        <v>80</v>
      </c>
      <c r="B42" t="str">
        <f>"=COMPLEX("&amp;A42</f>
        <v>=COMPLEX(-7.191242, -5.981460</v>
      </c>
      <c r="C42" t="str">
        <f>COMPLEX(-7.191242, -5.98146)</f>
        <v>-7.191242-5.98146i</v>
      </c>
      <c r="D42">
        <v>-20</v>
      </c>
      <c r="E42">
        <f>IMARGUMENT(C42)</f>
        <v>-2.4477776572480976</v>
      </c>
      <c r="F42">
        <f>IMABS(C42)</f>
        <v>9.353706497114608</v>
      </c>
      <c r="G42">
        <v>41</v>
      </c>
    </row>
    <row r="43" spans="1:7" x14ac:dyDescent="0.25">
      <c r="A43" t="s">
        <v>121</v>
      </c>
      <c r="B43" t="str">
        <f>"=COMPLEX("&amp;A43</f>
        <v>=COMPLEX(0.425002, 8.439632</v>
      </c>
      <c r="C43" t="str">
        <f>COMPLEX(0.425002, 8.439632)</f>
        <v>0.425002+8.439632i</v>
      </c>
      <c r="D43">
        <v>21</v>
      </c>
      <c r="E43">
        <f>IMARGUMENT(C43)</f>
        <v>1.5204809470332288</v>
      </c>
      <c r="F43">
        <f>IMABS(C43)</f>
        <v>8.450326324789355</v>
      </c>
      <c r="G43">
        <v>42</v>
      </c>
    </row>
    <row r="44" spans="1:7" x14ac:dyDescent="0.25">
      <c r="A44" t="s">
        <v>79</v>
      </c>
      <c r="B44" t="str">
        <f>"=COMPLEX("&amp;A44</f>
        <v>=COMPLEX(2.931473, -5.977912</v>
      </c>
      <c r="C44" t="str">
        <f>COMPLEX(2.931473, -5.977912)</f>
        <v>2.931473-5.977912i</v>
      </c>
      <c r="D44">
        <v>-21</v>
      </c>
      <c r="E44">
        <f>IMARGUMENT(C44)</f>
        <v>-1.1148709869688225</v>
      </c>
      <c r="F44">
        <f>IMABS(C44)</f>
        <v>6.6580001373890791</v>
      </c>
      <c r="G44">
        <v>43</v>
      </c>
    </row>
    <row r="45" spans="1:7" x14ac:dyDescent="0.25">
      <c r="A45" t="s">
        <v>122</v>
      </c>
      <c r="B45" t="str">
        <f>"=COMPLEX("&amp;A45</f>
        <v>=COMPLEX(5.707519, -0.370024</v>
      </c>
      <c r="C45" t="str">
        <f>COMPLEX(5.707519, -0.370024)</f>
        <v>5.707519-0.370024i</v>
      </c>
      <c r="D45">
        <v>22</v>
      </c>
      <c r="E45">
        <f>IMARGUMENT(C45)</f>
        <v>-6.4740370210878015E-2</v>
      </c>
      <c r="F45">
        <f>IMABS(C45)</f>
        <v>5.7195009306701747</v>
      </c>
      <c r="G45">
        <v>44</v>
      </c>
    </row>
    <row r="46" spans="1:7" x14ac:dyDescent="0.25">
      <c r="A46" t="s">
        <v>78</v>
      </c>
      <c r="B46" t="str">
        <f>"=COMPLEX("&amp;A46</f>
        <v>=COMPLEX(1.800765, 0.542979</v>
      </c>
      <c r="C46" t="str">
        <f>COMPLEX(1.800765, 0.542979)</f>
        <v>1.800765+0.542979i</v>
      </c>
      <c r="D46">
        <v>-22</v>
      </c>
      <c r="E46">
        <f>IMARGUMENT(C46)</f>
        <v>0.29285698596896903</v>
      </c>
      <c r="F46">
        <f>IMABS(C46)</f>
        <v>1.8808457617960062</v>
      </c>
      <c r="G46">
        <v>45</v>
      </c>
    </row>
    <row r="47" spans="1:7" x14ac:dyDescent="0.25">
      <c r="A47" t="s">
        <v>123</v>
      </c>
      <c r="B47" t="str">
        <f>"=COMPLEX("&amp;A47</f>
        <v>=COMPLEX(-2.652194, 3.369018</v>
      </c>
      <c r="C47" t="str">
        <f>COMPLEX(-2.652194, 3.369018)</f>
        <v>-2.652194+3.369018i</v>
      </c>
      <c r="D47">
        <v>23</v>
      </c>
      <c r="E47">
        <f>IMARGUMENT(C47)</f>
        <v>2.2377023943739136</v>
      </c>
      <c r="F47">
        <f>IMABS(C47)</f>
        <v>4.2877051318811557</v>
      </c>
      <c r="G47">
        <v>46</v>
      </c>
    </row>
    <row r="48" spans="1:7" x14ac:dyDescent="0.25">
      <c r="A48" t="s">
        <v>77</v>
      </c>
      <c r="B48" t="str">
        <f>"=COMPLEX("&amp;A48</f>
        <v>=COMPLEX(-1.003536, -2.516354</v>
      </c>
      <c r="C48" t="str">
        <f>COMPLEX(-1.003536, -2.516354)</f>
        <v>-1.003536-2.516354i</v>
      </c>
      <c r="D48">
        <v>-23</v>
      </c>
      <c r="E48">
        <f>IMARGUMENT(C48)</f>
        <v>-1.950272601950948</v>
      </c>
      <c r="F48">
        <f>IMABS(C48)</f>
        <v>2.7090813861181799</v>
      </c>
      <c r="G48">
        <v>47</v>
      </c>
    </row>
    <row r="49" spans="1:7" x14ac:dyDescent="0.25">
      <c r="A49" t="s">
        <v>124</v>
      </c>
      <c r="B49" t="str">
        <f>"=COMPLEX("&amp;A49</f>
        <v>=COMPLEX(4.429849, 0.333085</v>
      </c>
      <c r="C49" t="str">
        <f>COMPLEX(4.429849, 0.333085)</f>
        <v>4.429849+0.333085i</v>
      </c>
      <c r="D49">
        <v>24</v>
      </c>
      <c r="E49">
        <f>IMARGUMENT(C49)</f>
        <v>7.5049826883614307E-2</v>
      </c>
      <c r="F49">
        <f>IMABS(C49)</f>
        <v>4.4423538557870419</v>
      </c>
      <c r="G49">
        <v>48</v>
      </c>
    </row>
    <row r="50" spans="1:7" x14ac:dyDescent="0.25">
      <c r="A50" t="s">
        <v>76</v>
      </c>
      <c r="B50" t="str">
        <f>"=COMPLEX("&amp;A50</f>
        <v>=COMPLEX(-1.372230, -1.769838</v>
      </c>
      <c r="C50" t="str">
        <f>COMPLEX(-1.37223, -1.769838)</f>
        <v>-1.37223-1.769838i</v>
      </c>
      <c r="D50">
        <v>-24</v>
      </c>
      <c r="E50">
        <f>IMARGUMENT(C50)</f>
        <v>-2.2303201199425469</v>
      </c>
      <c r="F50">
        <f>IMABS(C50)</f>
        <v>2.2394958627208936</v>
      </c>
      <c r="G50">
        <v>49</v>
      </c>
    </row>
    <row r="51" spans="1:7" x14ac:dyDescent="0.25">
      <c r="A51" t="s">
        <v>125</v>
      </c>
      <c r="B51" t="str">
        <f>"=COMPLEX("&amp;A51</f>
        <v>=COMPLEX(3.520650, 0.623693</v>
      </c>
      <c r="C51" t="str">
        <f>COMPLEX(3.52065, 0.623693)</f>
        <v>3.52065+0.623693i</v>
      </c>
      <c r="D51">
        <v>25</v>
      </c>
      <c r="E51">
        <f>IMARGUMENT(C51)</f>
        <v>0.17533372826371685</v>
      </c>
      <c r="F51">
        <f>IMABS(C51)</f>
        <v>3.5754677149638754</v>
      </c>
      <c r="G51">
        <v>50</v>
      </c>
    </row>
    <row r="52" spans="1:7" x14ac:dyDescent="0.25">
      <c r="A52" t="s">
        <v>75</v>
      </c>
      <c r="B52" t="str">
        <f>"=COMPLEX("&amp;A52</f>
        <v>=COMPLEX(4.562410, -0.889669</v>
      </c>
      <c r="C52" t="str">
        <f>COMPLEX(4.56241, -0.889669)</f>
        <v>4.56241-0.889669i</v>
      </c>
      <c r="D52">
        <v>-25</v>
      </c>
      <c r="E52">
        <f>IMARGUMENT(C52)</f>
        <v>-0.19258307686427428</v>
      </c>
      <c r="F52">
        <f>IMABS(C52)</f>
        <v>4.6483433541059549</v>
      </c>
      <c r="G52">
        <v>51</v>
      </c>
    </row>
    <row r="53" spans="1:7" x14ac:dyDescent="0.25">
      <c r="A53" t="s">
        <v>126</v>
      </c>
      <c r="B53" t="str">
        <f>"=COMPLEX("&amp;A53</f>
        <v>=COMPLEX(-2.271979, 2.710345</v>
      </c>
      <c r="C53" t="str">
        <f>COMPLEX(-2.271979, 2.710345)</f>
        <v>-2.271979+2.710345i</v>
      </c>
      <c r="D53">
        <v>26</v>
      </c>
      <c r="E53">
        <f>IMARGUMENT(C53)</f>
        <v>2.2684362349016602</v>
      </c>
      <c r="F53">
        <f>IMABS(C53)</f>
        <v>3.5366451045398941</v>
      </c>
      <c r="G53">
        <v>52</v>
      </c>
    </row>
    <row r="54" spans="1:7" x14ac:dyDescent="0.25">
      <c r="A54" t="s">
        <v>74</v>
      </c>
      <c r="B54" t="str">
        <f>"=COMPLEX("&amp;A54</f>
        <v>=COMPLEX(-3.904455, -4.918171</v>
      </c>
      <c r="C54" t="str">
        <f>COMPLEX(-3.904455, -4.918171)</f>
        <v>-3.904455-4.918171i</v>
      </c>
      <c r="D54">
        <v>-26</v>
      </c>
      <c r="E54">
        <f>IMARGUMENT(C54)</f>
        <v>-2.2417965762835466</v>
      </c>
      <c r="F54">
        <f>IMABS(C54)</f>
        <v>6.2795839696803162</v>
      </c>
      <c r="G54">
        <v>53</v>
      </c>
    </row>
    <row r="55" spans="1:7" x14ac:dyDescent="0.25">
      <c r="A55" t="s">
        <v>127</v>
      </c>
      <c r="B55" t="str">
        <f>"=COMPLEX("&amp;A55</f>
        <v>=COMPLEX(2.601107, 6.848383</v>
      </c>
      <c r="C55" t="str">
        <f>COMPLEX(2.601107, 6.848383)</f>
        <v>2.601107+6.848383i</v>
      </c>
      <c r="D55">
        <v>27</v>
      </c>
      <c r="E55">
        <f>IMARGUMENT(C55)</f>
        <v>1.2078124624427822</v>
      </c>
      <c r="F55">
        <f>IMABS(C55)</f>
        <v>7.3257154831550748</v>
      </c>
      <c r="G55">
        <v>54</v>
      </c>
    </row>
    <row r="56" spans="1:7" x14ac:dyDescent="0.25">
      <c r="A56" t="s">
        <v>73</v>
      </c>
      <c r="B56" t="str">
        <f>"=COMPLEX("&amp;A56</f>
        <v>=COMPLEX(0.541002, -0.249963</v>
      </c>
      <c r="C56" t="str">
        <f>COMPLEX(0.541002, -0.249963)</f>
        <v>0.541002-0.249963i</v>
      </c>
      <c r="D56">
        <v>-27</v>
      </c>
      <c r="E56">
        <f>IMARGUMENT(C56)</f>
        <v>-0.4328187776048667</v>
      </c>
      <c r="F56">
        <f>IMABS(C56)</f>
        <v>0.59595693248170201</v>
      </c>
      <c r="G56">
        <v>55</v>
      </c>
    </row>
    <row r="57" spans="1:7" x14ac:dyDescent="0.25">
      <c r="A57" t="s">
        <v>128</v>
      </c>
      <c r="B57" t="str">
        <f>"=COMPLEX("&amp;A57</f>
        <v>=COMPLEX(-2.105889, 2.292364</v>
      </c>
      <c r="C57" t="str">
        <f>COMPLEX(-2.105889, 2.292364)</f>
        <v>-2.105889+2.292364i</v>
      </c>
      <c r="D57">
        <v>28</v>
      </c>
      <c r="E57">
        <f>IMARGUMENT(C57)</f>
        <v>2.3138223511447915</v>
      </c>
      <c r="F57">
        <f>IMABS(C57)</f>
        <v>3.1128284868937124</v>
      </c>
      <c r="G57">
        <v>56</v>
      </c>
    </row>
    <row r="58" spans="1:7" x14ac:dyDescent="0.25">
      <c r="A58" t="s">
        <v>72</v>
      </c>
      <c r="B58" t="str">
        <f>"=COMPLEX("&amp;A58</f>
        <v>=COMPLEX(-2.529907, -2.621235</v>
      </c>
      <c r="C58" t="str">
        <f>COMPLEX(-2.529907, -2.621235)</f>
        <v>-2.529907-2.621235i</v>
      </c>
      <c r="D58">
        <v>-28</v>
      </c>
      <c r="E58">
        <f>IMARGUMENT(C58)</f>
        <v>-2.3384666868372603</v>
      </c>
      <c r="F58">
        <f>IMABS(C58)</f>
        <v>3.6429798728340517</v>
      </c>
      <c r="G58">
        <v>57</v>
      </c>
    </row>
    <row r="59" spans="1:7" x14ac:dyDescent="0.25">
      <c r="A59" t="s">
        <v>129</v>
      </c>
      <c r="B59" t="str">
        <f>"=COMPLEX("&amp;A59</f>
        <v>=COMPLEX(2.110998, -0.419299</v>
      </c>
      <c r="C59" t="str">
        <f>COMPLEX(2.110998, -0.419299)</f>
        <v>2.110998-0.419299i</v>
      </c>
      <c r="D59">
        <v>29</v>
      </c>
      <c r="E59">
        <f>IMARGUMENT(C59)</f>
        <v>-0.19607401714611597</v>
      </c>
      <c r="F59">
        <f>IMABS(C59)</f>
        <v>2.1522370239834183</v>
      </c>
      <c r="G59">
        <v>58</v>
      </c>
    </row>
    <row r="60" spans="1:7" x14ac:dyDescent="0.25">
      <c r="A60" t="s">
        <v>71</v>
      </c>
      <c r="B60" t="str">
        <f>"=COMPLEX("&amp;A60</f>
        <v>=COMPLEX(-2.460849, 2.166428</v>
      </c>
      <c r="C60" t="str">
        <f>COMPLEX(-2.460849, 2.166428)</f>
        <v>-2.460849+2.166428i</v>
      </c>
      <c r="D60">
        <v>-29</v>
      </c>
      <c r="E60">
        <f>IMARGUMENT(C60)</f>
        <v>2.4197361039980212</v>
      </c>
      <c r="F60">
        <f>IMABS(C60)</f>
        <v>3.2785954431715121</v>
      </c>
      <c r="G60">
        <v>59</v>
      </c>
    </row>
    <row r="61" spans="1:7" x14ac:dyDescent="0.25">
      <c r="A61" t="s">
        <v>130</v>
      </c>
      <c r="B61" t="str">
        <f>"=COMPLEX("&amp;A61</f>
        <v>=COMPLEX(-1.806307, 5.181771</v>
      </c>
      <c r="C61" t="str">
        <f>COMPLEX(-1.806307, 5.181771)</f>
        <v>-1.806307+5.181771i</v>
      </c>
      <c r="D61">
        <v>30</v>
      </c>
      <c r="E61">
        <f>IMARGUMENT(C61)</f>
        <v>1.9062133420451952</v>
      </c>
      <c r="F61">
        <f>IMABS(C61)</f>
        <v>5.4875764846323554</v>
      </c>
      <c r="G61">
        <v>60</v>
      </c>
    </row>
    <row r="62" spans="1:7" x14ac:dyDescent="0.25">
      <c r="A62" t="s">
        <v>70</v>
      </c>
      <c r="B62" t="str">
        <f>"=COMPLEX("&amp;A62</f>
        <v>=COMPLEX(-3.436905, 0.780784</v>
      </c>
      <c r="C62" t="str">
        <f>COMPLEX(-3.436905, 0.780784)</f>
        <v>-3.436905+0.780784i</v>
      </c>
      <c r="D62">
        <v>-30</v>
      </c>
      <c r="E62">
        <f>IMARGUMENT(C62)</f>
        <v>2.9182075688174063</v>
      </c>
      <c r="F62">
        <f>IMABS(C62)</f>
        <v>3.524477214237737</v>
      </c>
      <c r="G62">
        <v>61</v>
      </c>
    </row>
    <row r="63" spans="1:7" x14ac:dyDescent="0.25">
      <c r="A63" t="s">
        <v>131</v>
      </c>
      <c r="B63" t="str">
        <f>"=COMPLEX("&amp;A63</f>
        <v>=COMPLEX(0.635738, 3.185822</v>
      </c>
      <c r="C63" t="str">
        <f>COMPLEX(0.635738, 3.185822)</f>
        <v>0.635738+3.185822i</v>
      </c>
      <c r="D63">
        <v>31</v>
      </c>
      <c r="E63">
        <f>IMARGUMENT(C63)</f>
        <v>1.3738313172017587</v>
      </c>
      <c r="F63">
        <f>IMABS(C63)</f>
        <v>3.2486342700168636</v>
      </c>
      <c r="G63">
        <v>62</v>
      </c>
    </row>
    <row r="64" spans="1:7" x14ac:dyDescent="0.25">
      <c r="A64" t="s">
        <v>69</v>
      </c>
      <c r="B64" t="str">
        <f>"=COMPLEX("&amp;A64</f>
        <v>=COMPLEX(-0.474223, -4.242482</v>
      </c>
      <c r="C64" t="str">
        <f>COMPLEX(-0.474223, -4.242482)</f>
        <v>-0.474223-4.242482i</v>
      </c>
      <c r="D64">
        <v>-31</v>
      </c>
      <c r="E64">
        <f>IMARGUMENT(C64)</f>
        <v>-1.6821138497553474</v>
      </c>
      <c r="F64">
        <f>IMABS(C64)</f>
        <v>4.2689039546531147</v>
      </c>
      <c r="G64">
        <v>63</v>
      </c>
    </row>
    <row r="65" spans="1:7" x14ac:dyDescent="0.25">
      <c r="A65" t="s">
        <v>132</v>
      </c>
      <c r="B65" t="str">
        <f>"=COMPLEX("&amp;A65</f>
        <v>=COMPLEX(-0.998296, -1.254006</v>
      </c>
      <c r="C65" t="str">
        <f>COMPLEX(-0.998296, -1.254006)</f>
        <v>-0.998296-1.254006i</v>
      </c>
      <c r="D65">
        <v>32</v>
      </c>
      <c r="E65">
        <f>IMARGUMENT(C65)</f>
        <v>-2.2431458199839942</v>
      </c>
      <c r="F65">
        <f>IMABS(C65)</f>
        <v>1.6028493228160905</v>
      </c>
      <c r="G65">
        <v>64</v>
      </c>
    </row>
    <row r="66" spans="1:7" x14ac:dyDescent="0.25">
      <c r="A66" t="s">
        <v>68</v>
      </c>
      <c r="B66" t="str">
        <f>"=COMPLEX("&amp;A66</f>
        <v>=COMPLEX(0.174419, 1.601185</v>
      </c>
      <c r="C66" t="str">
        <f>COMPLEX(0.174419, 1.601185)</f>
        <v>0.174419+1.601185i</v>
      </c>
      <c r="D66">
        <v>-32</v>
      </c>
      <c r="E66">
        <f>IMARGUMENT(C66)</f>
        <v>1.4622929465877823</v>
      </c>
      <c r="F66">
        <f>IMABS(C66)</f>
        <v>1.6106568199917699</v>
      </c>
      <c r="G66">
        <v>65</v>
      </c>
    </row>
    <row r="67" spans="1:7" x14ac:dyDescent="0.25">
      <c r="A67" t="s">
        <v>133</v>
      </c>
      <c r="B67" t="str">
        <f>"=COMPLEX("&amp;A67</f>
        <v>=COMPLEX(-3.631799, 2.770028</v>
      </c>
      <c r="C67" t="str">
        <f>COMPLEX(-3.631799, 2.770028)</f>
        <v>-3.631799+2.770028i</v>
      </c>
      <c r="D67">
        <v>33</v>
      </c>
      <c r="E67">
        <f>IMARGUMENT(C67)</f>
        <v>2.4900034111793281</v>
      </c>
      <c r="F67">
        <f>IMABS(C67)</f>
        <v>4.5676054007745677</v>
      </c>
      <c r="G67">
        <v>66</v>
      </c>
    </row>
    <row r="68" spans="1:7" x14ac:dyDescent="0.25">
      <c r="A68" t="s">
        <v>67</v>
      </c>
      <c r="B68" t="str">
        <f>"=COMPLEX("&amp;A68</f>
        <v>=COMPLEX(-4.266074, 3.068622</v>
      </c>
      <c r="C68" t="str">
        <f>COMPLEX(-4.266074, 3.068622)</f>
        <v>-4.266074+3.068622i</v>
      </c>
      <c r="D68">
        <v>-33</v>
      </c>
      <c r="E68">
        <f>IMARGUMENT(C68)</f>
        <v>2.5180253628047273</v>
      </c>
      <c r="F68">
        <f>IMABS(C68)</f>
        <v>5.2550764363955729</v>
      </c>
      <c r="G68">
        <v>67</v>
      </c>
    </row>
    <row r="69" spans="1:7" x14ac:dyDescent="0.25">
      <c r="A69" t="s">
        <v>134</v>
      </c>
      <c r="B69" t="str">
        <f>"=COMPLEX("&amp;A69</f>
        <v>=COMPLEX(1.895332, 0.096860</v>
      </c>
      <c r="C69" t="str">
        <f>COMPLEX(1.895332, 0.09686)</f>
        <v>1.895332+0.09686i</v>
      </c>
      <c r="D69">
        <v>34</v>
      </c>
      <c r="E69">
        <f>IMARGUMENT(C69)</f>
        <v>5.1060083278651629E-2</v>
      </c>
      <c r="F69">
        <f>IMABS(C69)</f>
        <v>1.8978053772249672</v>
      </c>
      <c r="G69">
        <v>68</v>
      </c>
    </row>
    <row r="70" spans="1:7" x14ac:dyDescent="0.25">
      <c r="A70" t="s">
        <v>66</v>
      </c>
      <c r="B70" t="str">
        <f>"=COMPLEX("&amp;A70</f>
        <v>=COMPLEX(-4.229182, -2.871543</v>
      </c>
      <c r="C70" t="str">
        <f>COMPLEX(-4.229182, -2.871543)</f>
        <v>-4.229182-2.871543i</v>
      </c>
      <c r="D70">
        <v>-34</v>
      </c>
      <c r="E70">
        <f>IMARGUMENT(C70)</f>
        <v>-2.5451117050917578</v>
      </c>
      <c r="F70">
        <f>IMABS(C70)</f>
        <v>5.1119213207925061</v>
      </c>
      <c r="G70">
        <v>69</v>
      </c>
    </row>
    <row r="71" spans="1:7" x14ac:dyDescent="0.25">
      <c r="A71" t="s">
        <v>135</v>
      </c>
      <c r="B71" t="str">
        <f>"=COMPLEX("&amp;A71</f>
        <v>=COMPLEX(-4.791759, 3.138916</v>
      </c>
      <c r="C71" t="str">
        <f>COMPLEX(-4.791759, 3.138916)</f>
        <v>-4.791759+3.138916i</v>
      </c>
      <c r="D71">
        <v>35</v>
      </c>
      <c r="E71">
        <f>IMARGUMENT(C71)</f>
        <v>2.561664687886275</v>
      </c>
      <c r="F71">
        <f>IMABS(C71)</f>
        <v>5.7283285493359228</v>
      </c>
      <c r="G71">
        <v>70</v>
      </c>
    </row>
    <row r="72" spans="1:7" x14ac:dyDescent="0.25">
      <c r="A72" t="s">
        <v>65</v>
      </c>
      <c r="B72" t="str">
        <f>"=COMPLEX("&amp;A72</f>
        <v>=COMPLEX(-0.283119, -0.945597</v>
      </c>
      <c r="C72" t="str">
        <f>COMPLEX(-0.283119, -0.945597)</f>
        <v>-0.283119-0.945597i</v>
      </c>
      <c r="D72">
        <v>-35</v>
      </c>
      <c r="E72">
        <f>IMARGUMENT(C72)</f>
        <v>-1.8617096160110196</v>
      </c>
      <c r="F72">
        <f>IMABS(C72)</f>
        <v>0.98707145362937121</v>
      </c>
      <c r="G72">
        <v>71</v>
      </c>
    </row>
    <row r="73" spans="1:7" x14ac:dyDescent="0.25">
      <c r="A73" t="s">
        <v>136</v>
      </c>
      <c r="B73" t="str">
        <f>"=COMPLEX("&amp;A73</f>
        <v>=COMPLEX(2.443956, 1.742004</v>
      </c>
      <c r="C73" t="str">
        <f>COMPLEX(2.443956, 1.742004)</f>
        <v>2.443956+1.742004i</v>
      </c>
      <c r="D73">
        <v>36</v>
      </c>
      <c r="E73">
        <f>IMARGUMENT(C73)</f>
        <v>0.61925203154303043</v>
      </c>
      <c r="F73">
        <f>IMABS(C73)</f>
        <v>3.0012495507624819</v>
      </c>
      <c r="G73">
        <v>72</v>
      </c>
    </row>
    <row r="74" spans="1:7" x14ac:dyDescent="0.25">
      <c r="A74" t="s">
        <v>64</v>
      </c>
      <c r="B74" t="str">
        <f>"=COMPLEX("&amp;A74</f>
        <v>=COMPLEX(-0.350006, 0.592664</v>
      </c>
      <c r="C74" t="str">
        <f>COMPLEX(-0.350006, 0.592664)</f>
        <v>-0.350006+0.592664i</v>
      </c>
      <c r="D74">
        <v>-36</v>
      </c>
      <c r="E74">
        <f>IMARGUMENT(C74)</f>
        <v>2.1042486721530991</v>
      </c>
      <c r="F74">
        <f>IMABS(C74)</f>
        <v>0.6882984940648933</v>
      </c>
      <c r="G74">
        <v>73</v>
      </c>
    </row>
    <row r="75" spans="1:7" x14ac:dyDescent="0.25">
      <c r="A75" t="s">
        <v>137</v>
      </c>
      <c r="B75" t="str">
        <f>"=COMPLEX("&amp;A75</f>
        <v>=COMPLEX(1.550204, 3.377196</v>
      </c>
      <c r="C75" t="str">
        <f>COMPLEX(1.550204, 3.377196)</f>
        <v>1.550204+3.377196i</v>
      </c>
      <c r="D75">
        <v>37</v>
      </c>
      <c r="E75">
        <f>IMARGUMENT(C75)</f>
        <v>1.1404658806980879</v>
      </c>
      <c r="F75">
        <f>IMABS(C75)</f>
        <v>3.7159904822310832</v>
      </c>
      <c r="G75">
        <v>74</v>
      </c>
    </row>
    <row r="76" spans="1:7" x14ac:dyDescent="0.25">
      <c r="A76" t="s">
        <v>63</v>
      </c>
      <c r="B76" t="str">
        <f>"=COMPLEX("&amp;A76</f>
        <v>=COMPLEX(-2.264860, -2.417253</v>
      </c>
      <c r="C76" t="str">
        <f>COMPLEX(-2.26486, -2.417253)</f>
        <v>-2.26486-2.417253i</v>
      </c>
      <c r="D76">
        <v>-37</v>
      </c>
      <c r="E76">
        <f>IMARGUMENT(C76)</f>
        <v>-2.3236580646874216</v>
      </c>
      <c r="F76">
        <f>IMABS(C76)</f>
        <v>3.312507039329728</v>
      </c>
      <c r="G76">
        <v>75</v>
      </c>
    </row>
    <row r="77" spans="1:7" x14ac:dyDescent="0.25">
      <c r="A77" t="s">
        <v>138</v>
      </c>
      <c r="B77" t="str">
        <f>"=COMPLEX("&amp;A77</f>
        <v>=COMPLEX(-1.137089, -2.529226</v>
      </c>
      <c r="C77" t="str">
        <f>COMPLEX(-1.137089, -2.529226)</f>
        <v>-1.137089-2.529226i</v>
      </c>
      <c r="D77">
        <v>38</v>
      </c>
      <c r="E77">
        <f>IMARGUMENT(C77)</f>
        <v>-1.9933007858793343</v>
      </c>
      <c r="F77">
        <f>IMABS(C77)</f>
        <v>2.7730769107612216</v>
      </c>
      <c r="G77">
        <v>76</v>
      </c>
    </row>
    <row r="78" spans="1:7" x14ac:dyDescent="0.25">
      <c r="A78" t="s">
        <v>62</v>
      </c>
      <c r="B78" t="str">
        <f>"=COMPLEX("&amp;A78</f>
        <v>=COMPLEX(-1.888635, -0.212826</v>
      </c>
      <c r="C78" t="str">
        <f>COMPLEX(-1.888635, -0.212826)</f>
        <v>-1.888635-0.212826i</v>
      </c>
      <c r="D78">
        <v>-38</v>
      </c>
      <c r="E78">
        <f>IMARGUMENT(C78)</f>
        <v>-3.0293783065625801</v>
      </c>
      <c r="F78">
        <f>IMABS(C78)</f>
        <v>1.9005886113257127</v>
      </c>
      <c r="G78">
        <v>77</v>
      </c>
    </row>
    <row r="79" spans="1:7" x14ac:dyDescent="0.25">
      <c r="A79" t="s">
        <v>139</v>
      </c>
      <c r="B79" t="str">
        <f>"=COMPLEX("&amp;A79</f>
        <v>=COMPLEX(-0.685914, 1.186116</v>
      </c>
      <c r="C79" t="str">
        <f>COMPLEX(-0.685914, 1.186116)</f>
        <v>-0.685914+1.186116i</v>
      </c>
      <c r="D79">
        <v>39</v>
      </c>
      <c r="E79">
        <f>IMARGUMENT(C79)</f>
        <v>2.0950964410233963</v>
      </c>
      <c r="F79">
        <f>IMABS(C79)</f>
        <v>1.3701639248104585</v>
      </c>
      <c r="G79">
        <v>78</v>
      </c>
    </row>
    <row r="80" spans="1:7" x14ac:dyDescent="0.25">
      <c r="A80" t="s">
        <v>61</v>
      </c>
      <c r="B80" t="str">
        <f>"=COMPLEX("&amp;A80</f>
        <v>=COMPLEX(-0.054810, -0.564823</v>
      </c>
      <c r="C80" t="str">
        <f>COMPLEX(-0.05481, -0.564823)</f>
        <v>-0.05481-0.564823i</v>
      </c>
      <c r="D80">
        <v>-39</v>
      </c>
      <c r="E80">
        <f>IMARGUMENT(C80)</f>
        <v>-1.6675326919322733</v>
      </c>
      <c r="F80">
        <f>IMABS(C80)</f>
        <v>0.56747612939136027</v>
      </c>
      <c r="G80">
        <v>79</v>
      </c>
    </row>
    <row r="81" spans="1:7" x14ac:dyDescent="0.25">
      <c r="A81" t="s">
        <v>140</v>
      </c>
      <c r="B81" t="str">
        <f>"=COMPLEX("&amp;A81</f>
        <v>=COMPLEX(1.183121, 0.957915</v>
      </c>
      <c r="C81" t="str">
        <f>COMPLEX(1.183121, 0.957915)</f>
        <v>1.183121+0.957915i</v>
      </c>
      <c r="D81">
        <v>40</v>
      </c>
      <c r="E81">
        <f>IMARGUMENT(C81)</f>
        <v>0.68059800542634008</v>
      </c>
      <c r="F81">
        <f>IMABS(C81)</f>
        <v>1.5222931543779603</v>
      </c>
      <c r="G81">
        <v>80</v>
      </c>
    </row>
    <row r="82" spans="1:7" x14ac:dyDescent="0.25">
      <c r="A82" t="s">
        <v>60</v>
      </c>
      <c r="B82" t="str">
        <f>"=COMPLEX("&amp;A82</f>
        <v>=COMPLEX(1.820183, 0.865135</v>
      </c>
      <c r="C82" t="str">
        <f>COMPLEX(1.820183, 0.865135)</f>
        <v>1.820183+0.865135i</v>
      </c>
      <c r="D82">
        <v>-40</v>
      </c>
      <c r="E82">
        <f>IMARGUMENT(C82)</f>
        <v>0.44369398634756346</v>
      </c>
      <c r="F82">
        <f>IMABS(C82)</f>
        <v>2.0153224857858358</v>
      </c>
      <c r="G82">
        <v>81</v>
      </c>
    </row>
    <row r="83" spans="1:7" x14ac:dyDescent="0.25">
      <c r="A83" t="s">
        <v>141</v>
      </c>
      <c r="B83" t="str">
        <f>"=COMPLEX("&amp;A83</f>
        <v>=COMPLEX(1.078477, -0.822909</v>
      </c>
      <c r="C83" t="str">
        <f>COMPLEX(1.078477, -0.822909)</f>
        <v>1.078477-0.822909i</v>
      </c>
      <c r="D83">
        <v>41</v>
      </c>
      <c r="E83">
        <f>IMARGUMENT(C83)</f>
        <v>-0.65178752160513875</v>
      </c>
      <c r="F83">
        <f>IMABS(C83)</f>
        <v>1.3565735740497085</v>
      </c>
      <c r="G83">
        <v>82</v>
      </c>
    </row>
    <row r="84" spans="1:7" x14ac:dyDescent="0.25">
      <c r="A84" t="s">
        <v>59</v>
      </c>
      <c r="B84" t="str">
        <f>"=COMPLEX("&amp;A84</f>
        <v>=COMPLEX(-0.207725, -0.227101</v>
      </c>
      <c r="C84" t="str">
        <f>COMPLEX(-0.207725, -0.227101)</f>
        <v>-0.207725-0.227101i</v>
      </c>
      <c r="D84">
        <v>-41</v>
      </c>
      <c r="E84">
        <f>IMARGUMENT(C84)</f>
        <v>-2.31166359561192</v>
      </c>
      <c r="F84">
        <f>IMABS(C84)</f>
        <v>0.30777352034572431</v>
      </c>
      <c r="G84">
        <v>83</v>
      </c>
    </row>
    <row r="85" spans="1:7" x14ac:dyDescent="0.25">
      <c r="A85" t="s">
        <v>142</v>
      </c>
      <c r="B85" t="str">
        <f>"=COMPLEX("&amp;A85</f>
        <v>=COMPLEX(-1.206979, 2.298589</v>
      </c>
      <c r="C85" t="str">
        <f>COMPLEX(-1.206979, 2.298589)</f>
        <v>-1.206979+2.298589i</v>
      </c>
      <c r="D85">
        <v>42</v>
      </c>
      <c r="E85">
        <f>IMARGUMENT(C85)</f>
        <v>2.054318279262124</v>
      </c>
      <c r="F85">
        <f>IMABS(C85)</f>
        <v>2.5962106419476059</v>
      </c>
      <c r="G85">
        <v>84</v>
      </c>
    </row>
    <row r="86" spans="1:7" x14ac:dyDescent="0.25">
      <c r="A86" t="s">
        <v>58</v>
      </c>
      <c r="B86" t="str">
        <f>"=COMPLEX("&amp;A86</f>
        <v>=COMPLEX(-0.082730, 1.251771</v>
      </c>
      <c r="C86" t="str">
        <f>COMPLEX(-0.08273, 1.251771)</f>
        <v>-0.08273+1.251771i</v>
      </c>
      <c r="D86">
        <v>-42</v>
      </c>
      <c r="E86">
        <f>IMARGUMENT(C86)</f>
        <v>1.636790715208889</v>
      </c>
      <c r="F86">
        <f>IMABS(C86)</f>
        <v>1.2545018490783504</v>
      </c>
      <c r="G86">
        <v>85</v>
      </c>
    </row>
    <row r="87" spans="1:7" x14ac:dyDescent="0.25">
      <c r="A87" t="s">
        <v>143</v>
      </c>
      <c r="B87" t="str">
        <f>"=COMPLEX("&amp;A87</f>
        <v>=COMPLEX(1.699317, -0.327335</v>
      </c>
      <c r="C87" t="str">
        <f>COMPLEX(1.699317, -0.327335)</f>
        <v>1.699317-0.327335i</v>
      </c>
      <c r="D87">
        <v>43</v>
      </c>
      <c r="E87">
        <f>IMARGUMENT(C87)</f>
        <v>-0.1902965666925798</v>
      </c>
      <c r="F87">
        <f>IMABS(C87)</f>
        <v>1.7305566932966974</v>
      </c>
      <c r="G87">
        <v>86</v>
      </c>
    </row>
    <row r="88" spans="1:7" x14ac:dyDescent="0.25">
      <c r="A88" t="s">
        <v>57</v>
      </c>
      <c r="B88" t="str">
        <f>"=COMPLEX("&amp;A88</f>
        <v>=COMPLEX(-1.112933, -1.300831</v>
      </c>
      <c r="C88" t="str">
        <f>COMPLEX(-1.112933, -1.300831)</f>
        <v>-1.112933-1.300831i</v>
      </c>
      <c r="D88">
        <v>-43</v>
      </c>
      <c r="E88">
        <f>IMARGUMENT(C88)</f>
        <v>-2.2785067644242272</v>
      </c>
      <c r="F88">
        <f>IMABS(C88)</f>
        <v>1.7119524388983476</v>
      </c>
      <c r="G88">
        <v>87</v>
      </c>
    </row>
    <row r="89" spans="1:7" x14ac:dyDescent="0.25">
      <c r="A89" t="s">
        <v>144</v>
      </c>
      <c r="B89" t="str">
        <f>"=COMPLEX("&amp;A89</f>
        <v>=COMPLEX(0.466894, 0.783271</v>
      </c>
      <c r="C89" t="str">
        <f>COMPLEX(0.466894, 0.783271)</f>
        <v>0.466894+0.783271i</v>
      </c>
      <c r="D89">
        <v>44</v>
      </c>
      <c r="E89">
        <f>IMARGUMENT(C89)</f>
        <v>1.0332624482369095</v>
      </c>
      <c r="F89">
        <f>IMABS(C89)</f>
        <v>0.91186811912523846</v>
      </c>
      <c r="G89">
        <v>88</v>
      </c>
    </row>
    <row r="90" spans="1:7" x14ac:dyDescent="0.25">
      <c r="A90" t="s">
        <v>56</v>
      </c>
      <c r="B90" t="str">
        <f>"=COMPLEX("&amp;A90</f>
        <v>=COMPLEX(-0.739888, 1.213332</v>
      </c>
      <c r="C90" t="str">
        <f>COMPLEX(-0.739888, 1.213332)</f>
        <v>-0.739888+1.213332i</v>
      </c>
      <c r="D90">
        <v>-44</v>
      </c>
      <c r="E90">
        <f>IMARGUMENT(C90)</f>
        <v>2.118389451982396</v>
      </c>
      <c r="F90">
        <f>IMABS(C90)</f>
        <v>1.4211294081708392</v>
      </c>
      <c r="G90">
        <v>89</v>
      </c>
    </row>
    <row r="91" spans="1:7" x14ac:dyDescent="0.25">
      <c r="A91" t="s">
        <v>145</v>
      </c>
      <c r="B91" t="str">
        <f>"=COMPLEX("&amp;A91</f>
        <v>=COMPLEX(-1.199462, 0.863905</v>
      </c>
      <c r="C91" t="str">
        <f>COMPLEX(-1.199462, 0.863905)</f>
        <v>-1.199462+0.863905i</v>
      </c>
      <c r="D91">
        <v>45</v>
      </c>
      <c r="E91">
        <f>IMARGUMENT(C91)</f>
        <v>2.5174090932098605</v>
      </c>
      <c r="F91">
        <f>IMABS(C91)</f>
        <v>1.4781883974882903</v>
      </c>
      <c r="G91">
        <v>90</v>
      </c>
    </row>
    <row r="92" spans="1:7" x14ac:dyDescent="0.25">
      <c r="A92" t="s">
        <v>55</v>
      </c>
      <c r="B92" t="str">
        <f>"=COMPLEX("&amp;A92</f>
        <v>=COMPLEX(0.851978, -0.126356</v>
      </c>
      <c r="C92" t="str">
        <f>COMPLEX(0.851978, -0.126356)</f>
        <v>0.851978-0.126356i</v>
      </c>
      <c r="D92">
        <v>-45</v>
      </c>
      <c r="E92">
        <f>IMARGUMENT(C92)</f>
        <v>-0.14723574305803341</v>
      </c>
      <c r="F92">
        <f>IMABS(C92)</f>
        <v>0.86129690073748666</v>
      </c>
      <c r="G92">
        <v>91</v>
      </c>
    </row>
    <row r="93" spans="1:7" x14ac:dyDescent="0.25">
      <c r="A93" t="s">
        <v>146</v>
      </c>
      <c r="B93" t="str">
        <f>"=COMPLEX("&amp;A93</f>
        <v>=COMPLEX(1.689542, -0.686916</v>
      </c>
      <c r="C93" t="str">
        <f>COMPLEX(1.689542, -0.686916)</f>
        <v>1.689542-0.686916i</v>
      </c>
      <c r="D93">
        <v>46</v>
      </c>
      <c r="E93">
        <f>IMARGUMENT(C93)</f>
        <v>-0.38615675353964757</v>
      </c>
      <c r="F93">
        <f>IMABS(C93)</f>
        <v>1.823843677736664</v>
      </c>
      <c r="G93">
        <v>92</v>
      </c>
    </row>
    <row r="94" spans="1:7" x14ac:dyDescent="0.25">
      <c r="A94" t="s">
        <v>54</v>
      </c>
      <c r="B94" t="str">
        <f>"=COMPLEX("&amp;A94</f>
        <v>=COMPLEX(-0.236404, 0.362739</v>
      </c>
      <c r="C94" t="str">
        <f>COMPLEX(-0.236404, 0.362739)</f>
        <v>-0.236404+0.362739i</v>
      </c>
      <c r="D94">
        <v>-46</v>
      </c>
      <c r="E94">
        <f>IMARGUMENT(C94)</f>
        <v>2.1483792308959728</v>
      </c>
      <c r="F94">
        <f>IMABS(C94)</f>
        <v>0.43297394071352607</v>
      </c>
      <c r="G94">
        <v>93</v>
      </c>
    </row>
    <row r="95" spans="1:7" x14ac:dyDescent="0.25">
      <c r="A95" t="s">
        <v>147</v>
      </c>
      <c r="B95" t="str">
        <f>"=COMPLEX("&amp;A95</f>
        <v>=COMPLEX(0.226199, 0.529061</v>
      </c>
      <c r="C95" t="str">
        <f>COMPLEX(0.226199, 0.529061)</f>
        <v>0.226199+0.529061i</v>
      </c>
      <c r="D95">
        <v>47</v>
      </c>
      <c r="E95">
        <f>IMARGUMENT(C95)</f>
        <v>1.1667694374284443</v>
      </c>
      <c r="F95">
        <f>IMABS(C95)</f>
        <v>0.57538815535427912</v>
      </c>
      <c r="G95">
        <v>94</v>
      </c>
    </row>
    <row r="96" spans="1:7" x14ac:dyDescent="0.25">
      <c r="A96" t="s">
        <v>53</v>
      </c>
      <c r="B96" t="str">
        <f>"=COMPLEX("&amp;A96</f>
        <v>=COMPLEX(0.210022, -0.327111</v>
      </c>
      <c r="C96" t="str">
        <f>COMPLEX(0.210022, -0.327111)</f>
        <v>0.210022-0.327111i</v>
      </c>
      <c r="D96">
        <v>-47</v>
      </c>
      <c r="E96">
        <f>IMARGUMENT(C96)</f>
        <v>-1.0000293479015783</v>
      </c>
      <c r="F96">
        <f>IMABS(C96)</f>
        <v>0.38872978636194061</v>
      </c>
      <c r="G96">
        <v>95</v>
      </c>
    </row>
    <row r="97" spans="1:7" x14ac:dyDescent="0.25">
      <c r="A97" t="s">
        <v>148</v>
      </c>
      <c r="B97" t="str">
        <f>"=COMPLEX("&amp;A97</f>
        <v>=COMPLEX(-0.240179, 0.603435</v>
      </c>
      <c r="C97" t="str">
        <f>COMPLEX(-0.240179, 0.603435)</f>
        <v>-0.240179+0.603435i</v>
      </c>
      <c r="D97">
        <v>48</v>
      </c>
      <c r="E97">
        <f>IMARGUMENT(C97)</f>
        <v>1.9495943585714399</v>
      </c>
      <c r="F97">
        <f>IMABS(C97)</f>
        <v>0.64947652095052677</v>
      </c>
      <c r="G97">
        <v>96</v>
      </c>
    </row>
    <row r="98" spans="1:7" x14ac:dyDescent="0.25">
      <c r="A98" t="s">
        <v>52</v>
      </c>
      <c r="B98" t="str">
        <f>"=COMPLEX("&amp;A98</f>
        <v>=COMPLEX(-1.638331, -1.067758</v>
      </c>
      <c r="C98" t="str">
        <f>COMPLEX(-1.638331, -1.067758)</f>
        <v>-1.638331-1.067758i</v>
      </c>
      <c r="D98">
        <v>-48</v>
      </c>
      <c r="E98">
        <f>IMARGUMENT(C98)</f>
        <v>-2.5639985680319057</v>
      </c>
      <c r="F98">
        <f>IMABS(C98)</f>
        <v>1.9555652922173168</v>
      </c>
      <c r="G98">
        <v>97</v>
      </c>
    </row>
    <row r="99" spans="1:7" x14ac:dyDescent="0.25">
      <c r="A99" t="s">
        <v>149</v>
      </c>
      <c r="B99" t="str">
        <f>"=COMPLEX("&amp;A99</f>
        <v>=COMPLEX(0.779309, 1.824485</v>
      </c>
      <c r="C99" t="str">
        <f>COMPLEX(0.779309, 1.824485)</f>
        <v>0.779309+1.824485i</v>
      </c>
      <c r="D99">
        <v>49</v>
      </c>
      <c r="E99">
        <f>IMARGUMENT(C99)</f>
        <v>1.1671151832549613</v>
      </c>
      <c r="F99">
        <f>IMABS(C99)</f>
        <v>1.9839526286446458</v>
      </c>
      <c r="G99">
        <v>98</v>
      </c>
    </row>
    <row r="100" spans="1:7" x14ac:dyDescent="0.25">
      <c r="A100" t="s">
        <v>51</v>
      </c>
      <c r="B100" t="str">
        <f>"=COMPLEX("&amp;A100</f>
        <v>=COMPLEX(0.102979, -1.901334</v>
      </c>
      <c r="C100" t="str">
        <f>COMPLEX(0.102979, -1.901334)</f>
        <v>0.102979-1.901334i</v>
      </c>
      <c r="D100">
        <v>-49</v>
      </c>
      <c r="E100">
        <f>IMARGUMENT(C100)</f>
        <v>-1.5166877473156171</v>
      </c>
      <c r="F100">
        <f>IMABS(C100)</f>
        <v>1.9041207036312064</v>
      </c>
      <c r="G100">
        <v>99</v>
      </c>
    </row>
    <row r="101" spans="1:7" x14ac:dyDescent="0.25">
      <c r="A101" t="s">
        <v>150</v>
      </c>
      <c r="B101" t="str">
        <f>"=COMPLEX("&amp;A101</f>
        <v>=COMPLEX(0.732366, -1.616177</v>
      </c>
      <c r="C101" t="str">
        <f>COMPLEX(0.732366, -1.616177)</f>
        <v>0.732366-1.616177i</v>
      </c>
      <c r="D101">
        <v>50</v>
      </c>
      <c r="E101">
        <f>IMARGUMENT(C101)</f>
        <v>-1.1453283134918968</v>
      </c>
      <c r="F101">
        <f>IMABS(C101)</f>
        <v>1.7743697622775811</v>
      </c>
      <c r="G101">
        <v>100</v>
      </c>
    </row>
    <row r="102" spans="1:7" x14ac:dyDescent="0.25">
      <c r="A102" t="s">
        <v>50</v>
      </c>
      <c r="B102" t="str">
        <f>"=COMPLEX("&amp;A102</f>
        <v>=COMPLEX(0.772173, 1.298723</v>
      </c>
      <c r="C102" t="str">
        <f>COMPLEX(0.772173, 1.298723)</f>
        <v>0.772173+1.298723i</v>
      </c>
      <c r="D102">
        <v>-50</v>
      </c>
      <c r="E102">
        <f>IMARGUMENT(C102)</f>
        <v>1.0343840085983924</v>
      </c>
      <c r="F102">
        <f>IMABS(C102)</f>
        <v>1.510937646846487</v>
      </c>
      <c r="G102">
        <v>101</v>
      </c>
    </row>
    <row r="103" spans="1:7" x14ac:dyDescent="0.25">
      <c r="A103" t="s">
        <v>151</v>
      </c>
      <c r="B103" t="str">
        <f>"=COMPLEX("&amp;A103</f>
        <v>=COMPLEX(1.079176, 1.098558</v>
      </c>
      <c r="C103" t="str">
        <f>COMPLEX(1.079176, 1.098558)</f>
        <v>1.079176+1.098558i</v>
      </c>
      <c r="D103">
        <v>51</v>
      </c>
      <c r="E103">
        <f>IMARGUMENT(C103)</f>
        <v>0.79429800528175298</v>
      </c>
      <c r="F103">
        <f>IMABS(C103)</f>
        <v>1.539951466228725</v>
      </c>
      <c r="G103">
        <v>102</v>
      </c>
    </row>
    <row r="104" spans="1:7" x14ac:dyDescent="0.25">
      <c r="A104" t="s">
        <v>49</v>
      </c>
      <c r="B104" t="str">
        <f>"=COMPLEX("&amp;A104</f>
        <v>=COMPLEX(0.010153, 0.196366</v>
      </c>
      <c r="C104" t="str">
        <f>COMPLEX(0.010153, 0.196366)</f>
        <v>0.010153+0.196366i</v>
      </c>
      <c r="D104">
        <v>-51</v>
      </c>
      <c r="E104">
        <f>IMARGUMENT(C104)</f>
        <v>1.5191378575611132</v>
      </c>
      <c r="F104">
        <f>IMABS(C104)</f>
        <v>0.19662830255332014</v>
      </c>
      <c r="G104">
        <v>103</v>
      </c>
    </row>
    <row r="105" spans="1:7" x14ac:dyDescent="0.25">
      <c r="A105" t="s">
        <v>152</v>
      </c>
      <c r="B105" t="str">
        <f>"=COMPLEX("&amp;A105</f>
        <v>=COMPLEX(-0.313959, 0.232378</v>
      </c>
      <c r="C105" t="str">
        <f>COMPLEX(-0.313959, 0.232378)</f>
        <v>-0.313959+0.232378i</v>
      </c>
      <c r="D105">
        <v>52</v>
      </c>
      <c r="E105">
        <f>IMARGUMENT(C105)</f>
        <v>2.5044228426562709</v>
      </c>
      <c r="F105">
        <f>IMABS(C105)</f>
        <v>0.39060182867595489</v>
      </c>
      <c r="G105">
        <v>104</v>
      </c>
    </row>
    <row r="106" spans="1:7" x14ac:dyDescent="0.25">
      <c r="A106" t="s">
        <v>48</v>
      </c>
      <c r="B106" t="str">
        <f>"=COMPLEX("&amp;A106</f>
        <v>=COMPLEX(-1.843435, -1.789628</v>
      </c>
      <c r="C106" t="str">
        <f>COMPLEX(-1.843435, -1.789628)</f>
        <v>-1.843435-1.789628i</v>
      </c>
      <c r="D106">
        <v>-52</v>
      </c>
      <c r="E106">
        <f>IMARGUMENT(C106)</f>
        <v>-2.3710037754656805</v>
      </c>
      <c r="F106">
        <f>IMABS(C106)</f>
        <v>2.5692452155465815</v>
      </c>
      <c r="G106">
        <v>105</v>
      </c>
    </row>
    <row r="107" spans="1:7" x14ac:dyDescent="0.25">
      <c r="A107" t="s">
        <v>153</v>
      </c>
      <c r="B107" t="str">
        <f>"=COMPLEX("&amp;A107</f>
        <v>=COMPLEX(1.153379, -0.058027</v>
      </c>
      <c r="C107" t="str">
        <f>COMPLEX(1.153379, -0.058027)</f>
        <v>1.153379-0.058027i</v>
      </c>
      <c r="D107">
        <v>53</v>
      </c>
      <c r="E107">
        <f>IMARGUMENT(C107)</f>
        <v>-5.0268052448839362E-2</v>
      </c>
      <c r="F107">
        <f>IMABS(C107)</f>
        <v>1.1548377593281229</v>
      </c>
      <c r="G107">
        <v>106</v>
      </c>
    </row>
    <row r="108" spans="1:7" x14ac:dyDescent="0.25">
      <c r="A108" t="s">
        <v>47</v>
      </c>
      <c r="B108" t="str">
        <f>"=COMPLEX("&amp;A108</f>
        <v>=COMPLEX(1.212510, -1.411552</v>
      </c>
      <c r="C108" t="str">
        <f>COMPLEX(1.21251, -1.411552)</f>
        <v>1.21251-1.411552i</v>
      </c>
      <c r="D108">
        <v>-53</v>
      </c>
      <c r="E108">
        <f>IMARGUMENT(C108)</f>
        <v>-0.86110581626730243</v>
      </c>
      <c r="F108">
        <f>IMABS(C108)</f>
        <v>1.8608222775977288</v>
      </c>
      <c r="G108">
        <v>107</v>
      </c>
    </row>
    <row r="109" spans="1:7" x14ac:dyDescent="0.25">
      <c r="A109" t="s">
        <v>154</v>
      </c>
      <c r="B109" t="str">
        <f>"=COMPLEX("&amp;A109</f>
        <v>=COMPLEX(-0.675115, 0.436167</v>
      </c>
      <c r="C109" t="str">
        <f>COMPLEX(-0.675115, 0.436167)</f>
        <v>-0.675115+0.436167i</v>
      </c>
      <c r="D109">
        <v>54</v>
      </c>
      <c r="E109">
        <f>IMARGUMENT(C109)</f>
        <v>2.5679898906441356</v>
      </c>
      <c r="F109">
        <f>IMABS(C109)</f>
        <v>0.80375488497053627</v>
      </c>
      <c r="G109">
        <v>108</v>
      </c>
    </row>
    <row r="110" spans="1:7" x14ac:dyDescent="0.25">
      <c r="A110" t="s">
        <v>46</v>
      </c>
      <c r="B110" t="str">
        <f>"=COMPLEX("&amp;A110</f>
        <v>=COMPLEX(-0.809648, 0.013273</v>
      </c>
      <c r="C110" t="str">
        <f>COMPLEX(-0.809648, 0.013273)</f>
        <v>-0.809648+0.013273i</v>
      </c>
      <c r="D110">
        <v>-54</v>
      </c>
      <c r="E110">
        <f>IMARGUMENT(C110)</f>
        <v>3.1252005780709027</v>
      </c>
      <c r="F110">
        <f>IMABS(C110)</f>
        <v>0.80975678844514787</v>
      </c>
      <c r="G110">
        <v>109</v>
      </c>
    </row>
    <row r="111" spans="1:7" x14ac:dyDescent="0.25">
      <c r="A111" t="s">
        <v>155</v>
      </c>
      <c r="B111" t="str">
        <f>"=COMPLEX("&amp;A111</f>
        <v>=COMPLEX(1.492148, 1.485829</v>
      </c>
      <c r="C111" t="str">
        <f>COMPLEX(1.492148, 1.485829)</f>
        <v>1.492148+1.485829i</v>
      </c>
      <c r="D111">
        <v>55</v>
      </c>
      <c r="E111">
        <f>IMARGUMENT(C111)</f>
        <v>0.78327625630540121</v>
      </c>
      <c r="F111">
        <f>IMABS(C111)</f>
        <v>2.1057524714802072</v>
      </c>
      <c r="G111">
        <v>110</v>
      </c>
    </row>
    <row r="112" spans="1:7" x14ac:dyDescent="0.25">
      <c r="A112" t="s">
        <v>45</v>
      </c>
      <c r="B112" t="str">
        <f>"=COMPLEX("&amp;A112</f>
        <v>=COMPLEX(0.900625, -0.964539</v>
      </c>
      <c r="C112" t="str">
        <f>COMPLEX(0.900625, -0.964539)</f>
        <v>0.900625-0.964539i</v>
      </c>
      <c r="D112">
        <v>-55</v>
      </c>
      <c r="E112">
        <f>IMARGUMENT(C112)</f>
        <v>-0.8196519881318407</v>
      </c>
      <c r="F112">
        <f>IMABS(C112)</f>
        <v>1.3196442221849038</v>
      </c>
      <c r="G112">
        <v>111</v>
      </c>
    </row>
    <row r="113" spans="1:7" x14ac:dyDescent="0.25">
      <c r="A113" t="s">
        <v>156</v>
      </c>
      <c r="B113" t="str">
        <f>"=COMPLEX("&amp;A113</f>
        <v>=COMPLEX(1.052329, -0.548968</v>
      </c>
      <c r="C113" t="str">
        <f>COMPLEX(1.052329, -0.548968)</f>
        <v>1.052329-0.548968i</v>
      </c>
      <c r="D113">
        <v>56</v>
      </c>
      <c r="E113">
        <f>IMARGUMENT(C113)</f>
        <v>-0.48083258921453387</v>
      </c>
      <c r="F113">
        <f>IMABS(C113)</f>
        <v>1.1869128819188879</v>
      </c>
      <c r="G113">
        <v>112</v>
      </c>
    </row>
    <row r="114" spans="1:7" x14ac:dyDescent="0.25">
      <c r="A114" t="s">
        <v>44</v>
      </c>
      <c r="B114" t="str">
        <f>"=COMPLEX("&amp;A114</f>
        <v>=COMPLEX(-0.066833, 0.692243</v>
      </c>
      <c r="C114" t="str">
        <f>COMPLEX(-0.066833, 0.692243)</f>
        <v>-0.066833+0.692243i</v>
      </c>
      <c r="D114">
        <v>-56</v>
      </c>
      <c r="E114">
        <f>IMARGUMENT(C114)</f>
        <v>1.6670436018543024</v>
      </c>
      <c r="F114">
        <f>IMABS(C114)</f>
        <v>0.69546173218804785</v>
      </c>
      <c r="G114">
        <v>113</v>
      </c>
    </row>
    <row r="115" spans="1:7" x14ac:dyDescent="0.25">
      <c r="A115" t="s">
        <v>157</v>
      </c>
      <c r="B115" t="str">
        <f>"=COMPLEX("&amp;A115</f>
        <v>=COMPLEX(0.469607, 0.369343</v>
      </c>
      <c r="C115" t="str">
        <f>COMPLEX(0.469607, 0.369343)</f>
        <v>0.469607+0.369343i</v>
      </c>
      <c r="D115">
        <v>57</v>
      </c>
      <c r="E115">
        <f>IMARGUMENT(C115)</f>
        <v>0.66645103384771986</v>
      </c>
      <c r="F115">
        <f>IMABS(C115)</f>
        <v>0.59744873093680606</v>
      </c>
      <c r="G115">
        <v>114</v>
      </c>
    </row>
    <row r="116" spans="1:7" x14ac:dyDescent="0.25">
      <c r="A116" t="s">
        <v>43</v>
      </c>
      <c r="B116" t="str">
        <f>"=COMPLEX("&amp;A116</f>
        <v>=COMPLEX(-0.211660, -0.830412</v>
      </c>
      <c r="C116" t="str">
        <f>COMPLEX(-0.21166, -0.830412)</f>
        <v>-0.21166-0.830412i</v>
      </c>
      <c r="D116">
        <v>-57</v>
      </c>
      <c r="E116">
        <f>IMARGUMENT(C116)</f>
        <v>-1.8203678207462595</v>
      </c>
      <c r="F116">
        <f>IMABS(C116)</f>
        <v>0.85696210262998218</v>
      </c>
      <c r="G116">
        <v>115</v>
      </c>
    </row>
    <row r="117" spans="1:7" x14ac:dyDescent="0.25">
      <c r="A117" t="s">
        <v>158</v>
      </c>
      <c r="B117" t="str">
        <f>"=COMPLEX("&amp;A117</f>
        <v>=COMPLEX(1.730253, 1.255759</v>
      </c>
      <c r="C117" t="str">
        <f>COMPLEX(1.730253, 1.255759)</f>
        <v>1.730253+1.255759i</v>
      </c>
      <c r="D117">
        <v>58</v>
      </c>
      <c r="E117">
        <f>IMARGUMENT(C117)</f>
        <v>0.6278101750054299</v>
      </c>
      <c r="F117">
        <f>IMABS(C117)</f>
        <v>2.1379209784484554</v>
      </c>
      <c r="G117">
        <v>116</v>
      </c>
    </row>
    <row r="118" spans="1:7" x14ac:dyDescent="0.25">
      <c r="A118" t="s">
        <v>42</v>
      </c>
      <c r="B118" t="str">
        <f>"=COMPLEX("&amp;A118</f>
        <v>=COMPLEX(-0.023204, -2.142495</v>
      </c>
      <c r="C118" t="str">
        <f>COMPLEX(-0.023204, -2.142495)</f>
        <v>-0.023204-2.142495i</v>
      </c>
      <c r="D118">
        <v>-58</v>
      </c>
      <c r="E118">
        <f>IMARGUMENT(C118)</f>
        <v>-1.5816262670339043</v>
      </c>
      <c r="F118">
        <f>IMABS(C118)</f>
        <v>2.1426206501947562</v>
      </c>
      <c r="G118">
        <v>117</v>
      </c>
    </row>
    <row r="119" spans="1:7" x14ac:dyDescent="0.25">
      <c r="A119" t="s">
        <v>159</v>
      </c>
      <c r="B119" t="str">
        <f>"=COMPLEX("&amp;A119</f>
        <v>=COMPLEX(0.299576, 0.471025</v>
      </c>
      <c r="C119" t="str">
        <f>COMPLEX(0.299576, 0.471025)</f>
        <v>0.299576+0.471025i</v>
      </c>
      <c r="D119">
        <v>59</v>
      </c>
      <c r="E119">
        <f>IMARGUMENT(C119)</f>
        <v>1.0043197779154671</v>
      </c>
      <c r="F119">
        <f>IMABS(C119)</f>
        <v>0.55822068252708079</v>
      </c>
      <c r="G119">
        <v>118</v>
      </c>
    </row>
    <row r="120" spans="1:7" x14ac:dyDescent="0.25">
      <c r="A120" t="s">
        <v>41</v>
      </c>
      <c r="B120" t="str">
        <f>"=COMPLEX("&amp;A120</f>
        <v>=COMPLEX(1.254596, -0.087378</v>
      </c>
      <c r="C120" t="str">
        <f>COMPLEX(1.254596, -0.087378)</f>
        <v>1.254596-0.087378i</v>
      </c>
      <c r="D120">
        <v>-59</v>
      </c>
      <c r="E120">
        <f>IMARGUMENT(C120)</f>
        <v>-6.9534041932683213E-2</v>
      </c>
      <c r="F120">
        <f>IMABS(C120)</f>
        <v>1.2576350973553496</v>
      </c>
      <c r="G120">
        <v>119</v>
      </c>
    </row>
    <row r="121" spans="1:7" x14ac:dyDescent="0.25">
      <c r="A121" t="s">
        <v>160</v>
      </c>
      <c r="B121" t="str">
        <f>"=COMPLEX("&amp;A121</f>
        <v>=COMPLEX(0.252203, -0.743309</v>
      </c>
      <c r="C121" t="str">
        <f>COMPLEX(0.252203, -0.743309)</f>
        <v>0.252203-0.743309i</v>
      </c>
      <c r="D121">
        <v>60</v>
      </c>
      <c r="E121">
        <f>IMARGUMENT(C121)</f>
        <v>-1.2436875225422737</v>
      </c>
      <c r="F121">
        <f>IMABS(C121)</f>
        <v>0.78492969283242175</v>
      </c>
      <c r="G121">
        <v>120</v>
      </c>
    </row>
    <row r="122" spans="1:7" x14ac:dyDescent="0.25">
      <c r="A122" t="s">
        <v>40</v>
      </c>
      <c r="B122" t="str">
        <f>"=COMPLEX("&amp;A122</f>
        <v>=COMPLEX(-1.232713, 0.886825</v>
      </c>
      <c r="C122" t="str">
        <f>COMPLEX(-1.232713, 0.886825)</f>
        <v>-1.232713+0.886825i</v>
      </c>
      <c r="D122">
        <v>-60</v>
      </c>
      <c r="E122">
        <f>IMARGUMENT(C122)</f>
        <v>2.5179588425185964</v>
      </c>
      <c r="F122">
        <f>IMABS(C122)</f>
        <v>1.518565086189591</v>
      </c>
      <c r="G122">
        <v>121</v>
      </c>
    </row>
    <row r="123" spans="1:7" x14ac:dyDescent="0.25">
      <c r="A123" t="s">
        <v>161</v>
      </c>
      <c r="B123" t="str">
        <f>"=COMPLEX("&amp;A123</f>
        <v>=COMPLEX(0.443037, 0.842537</v>
      </c>
      <c r="C123" t="str">
        <f>COMPLEX(0.443037, 0.842537)</f>
        <v>0.443037+0.842537i</v>
      </c>
      <c r="D123">
        <v>61</v>
      </c>
      <c r="E123">
        <f>IMARGUMENT(C123)</f>
        <v>1.0866935217765792</v>
      </c>
      <c r="F123">
        <f>IMABS(C123)</f>
        <v>0.95191931367001892</v>
      </c>
      <c r="G123">
        <v>122</v>
      </c>
    </row>
    <row r="124" spans="1:7" x14ac:dyDescent="0.25">
      <c r="A124" t="s">
        <v>39</v>
      </c>
      <c r="B124" t="str">
        <f>"=COMPLEX("&amp;A124</f>
        <v>=COMPLEX(-0.481544, -0.567341</v>
      </c>
      <c r="C124" t="str">
        <f>COMPLEX(-0.481544, -0.567341)</f>
        <v>-0.481544-0.567341i</v>
      </c>
      <c r="D124">
        <v>-61</v>
      </c>
      <c r="E124">
        <f>IMARGUMENT(C124)</f>
        <v>-2.2745779070768326</v>
      </c>
      <c r="F124">
        <f>IMABS(C124)</f>
        <v>0.74415081416134987</v>
      </c>
      <c r="G124">
        <v>123</v>
      </c>
    </row>
    <row r="125" spans="1:7" x14ac:dyDescent="0.25">
      <c r="A125" t="s">
        <v>162</v>
      </c>
      <c r="B125" t="str">
        <f>"=COMPLEX("&amp;A125</f>
        <v>=COMPLEX(0.762755, 0.899052</v>
      </c>
      <c r="C125" t="str">
        <f>COMPLEX(0.762755, 0.899052)</f>
        <v>0.762755+0.899052i</v>
      </c>
      <c r="D125">
        <v>62</v>
      </c>
      <c r="E125">
        <f>IMARGUMENT(C125)</f>
        <v>0.86723234229806201</v>
      </c>
      <c r="F125">
        <f>IMABS(C125)</f>
        <v>1.1790206481351375</v>
      </c>
      <c r="G125">
        <v>124</v>
      </c>
    </row>
    <row r="126" spans="1:7" x14ac:dyDescent="0.25">
      <c r="A126" t="s">
        <v>38</v>
      </c>
      <c r="B126" t="str">
        <f>"=COMPLEX("&amp;A126</f>
        <v>=COMPLEX(-1.041154, -1.269256</v>
      </c>
      <c r="C126" t="str">
        <f>COMPLEX(-1.041154, -1.269256)</f>
        <v>-1.041154-1.269256i</v>
      </c>
      <c r="D126">
        <v>-62</v>
      </c>
      <c r="E126">
        <f>IMARGUMENT(C126)</f>
        <v>-2.257785469537728</v>
      </c>
      <c r="F126">
        <f>IMABS(C126)</f>
        <v>1.641649306414741</v>
      </c>
      <c r="G126">
        <v>125</v>
      </c>
    </row>
    <row r="127" spans="1:7" x14ac:dyDescent="0.25">
      <c r="A127" t="s">
        <v>163</v>
      </c>
      <c r="B127" t="str">
        <f>"=COMPLEX("&amp;A127</f>
        <v>=COMPLEX(0.521224, 1.829566</v>
      </c>
      <c r="C127" t="str">
        <f>COMPLEX(0.521224, 1.829566)</f>
        <v>0.521224+1.829566i</v>
      </c>
      <c r="D127">
        <v>63</v>
      </c>
      <c r="E127">
        <f>IMARGUMENT(C127)</f>
        <v>1.2932594438178755</v>
      </c>
      <c r="F127">
        <f>IMABS(C127)</f>
        <v>1.9023633213800144</v>
      </c>
      <c r="G127">
        <v>126</v>
      </c>
    </row>
    <row r="128" spans="1:7" x14ac:dyDescent="0.25">
      <c r="A128" t="s">
        <v>37</v>
      </c>
      <c r="B128" t="str">
        <f>"=COMPLEX("&amp;A128</f>
        <v>=COMPLEX(0.812873, -1.672877</v>
      </c>
      <c r="C128" t="str">
        <f>COMPLEX(0.812873, -1.672877)</f>
        <v>0.812873-1.672877i</v>
      </c>
      <c r="D128">
        <v>-63</v>
      </c>
      <c r="E128">
        <f>IMARGUMENT(C128)</f>
        <v>-1.1184815404443396</v>
      </c>
      <c r="F128">
        <f>IMABS(C128)</f>
        <v>1.8599139687786637</v>
      </c>
      <c r="G128">
        <v>127</v>
      </c>
    </row>
    <row r="129" spans="1:7" x14ac:dyDescent="0.25">
      <c r="A129" t="s">
        <v>164</v>
      </c>
      <c r="B129" t="str">
        <f>"=COMPLEX("&amp;A129</f>
        <v>=COMPLEX(0.648764, 0.945593</v>
      </c>
      <c r="C129" t="str">
        <f>COMPLEX(0.648764, 0.945593)</f>
        <v>0.648764+0.945593i</v>
      </c>
      <c r="D129">
        <v>64</v>
      </c>
      <c r="E129">
        <f>IMARGUMENT(C129)</f>
        <v>0.96946555556398539</v>
      </c>
      <c r="F129">
        <f>IMABS(C129)</f>
        <v>1.1467523051404782</v>
      </c>
      <c r="G129">
        <v>128</v>
      </c>
    </row>
    <row r="130" spans="1:7" x14ac:dyDescent="0.25">
      <c r="A130" t="s">
        <v>36</v>
      </c>
      <c r="B130" t="str">
        <f>"=COMPLEX("&amp;A130</f>
        <v>=COMPLEX(-0.455535, -1.017532</v>
      </c>
      <c r="C130" t="str">
        <f>COMPLEX(-0.455535, -1.017532)</f>
        <v>-0.455535-1.017532i</v>
      </c>
      <c r="D130">
        <v>-64</v>
      </c>
      <c r="E130">
        <f>IMARGUMENT(C130)</f>
        <v>-1.9917244015772166</v>
      </c>
      <c r="F130">
        <f>IMABS(C130)</f>
        <v>1.1148468537198284</v>
      </c>
      <c r="G130">
        <v>129</v>
      </c>
    </row>
    <row r="131" spans="1:7" x14ac:dyDescent="0.25">
      <c r="A131" t="s">
        <v>165</v>
      </c>
      <c r="B131" t="str">
        <f>"=COMPLEX("&amp;A131</f>
        <v>=COMPLEX(1.517723, 0.336823</v>
      </c>
      <c r="C131" t="str">
        <f>COMPLEX(1.517723, 0.336823)</f>
        <v>1.517723+0.336823i</v>
      </c>
      <c r="D131">
        <v>65</v>
      </c>
      <c r="E131">
        <f>IMARGUMENT(C131)</f>
        <v>0.21838715163836167</v>
      </c>
      <c r="F131">
        <f>IMABS(C131)</f>
        <v>1.5546487828631905</v>
      </c>
      <c r="G131">
        <v>130</v>
      </c>
    </row>
    <row r="132" spans="1:7" x14ac:dyDescent="0.25">
      <c r="A132" t="s">
        <v>35</v>
      </c>
      <c r="B132" t="str">
        <f>"=COMPLEX("&amp;A132</f>
        <v>=COMPLEX(-0.388475, -0.349872</v>
      </c>
      <c r="C132" t="str">
        <f>COMPLEX(-0.388475, -0.349872)</f>
        <v>-0.388475-0.349872i</v>
      </c>
      <c r="D132">
        <v>-65</v>
      </c>
      <c r="E132">
        <f>IMARGUMENT(C132)</f>
        <v>-2.4084299345664872</v>
      </c>
      <c r="F132">
        <f>IMABS(C132)</f>
        <v>0.52280325363276003</v>
      </c>
      <c r="G132">
        <v>131</v>
      </c>
    </row>
    <row r="133" spans="1:7" x14ac:dyDescent="0.25">
      <c r="A133" t="s">
        <v>166</v>
      </c>
      <c r="B133" t="str">
        <f>"=COMPLEX("&amp;A133</f>
        <v>=COMPLEX(-0.413094, 0.876583</v>
      </c>
      <c r="C133" t="str">
        <f>COMPLEX(-0.413094, 0.876583)</f>
        <v>-0.413094+0.876583i</v>
      </c>
      <c r="D133">
        <v>66</v>
      </c>
      <c r="E133">
        <f>IMARGUMENT(C133)</f>
        <v>2.0111845339798098</v>
      </c>
      <c r="F133">
        <f>IMABS(C133)</f>
        <v>0.96904303760204591</v>
      </c>
      <c r="G133">
        <v>132</v>
      </c>
    </row>
    <row r="134" spans="1:7" x14ac:dyDescent="0.25">
      <c r="A134" t="s">
        <v>34</v>
      </c>
      <c r="B134" t="str">
        <f>"=COMPLEX("&amp;A134</f>
        <v>=COMPLEX(-1.020374, -1.430069</v>
      </c>
      <c r="C134" t="str">
        <f>COMPLEX(-1.020374, -1.430069)</f>
        <v>-1.020374-1.430069i</v>
      </c>
      <c r="D134">
        <v>-66</v>
      </c>
      <c r="E134">
        <f>IMARGUMENT(C134)</f>
        <v>-2.1905345092549218</v>
      </c>
      <c r="F134">
        <f>IMABS(C134)</f>
        <v>1.7567755817511239</v>
      </c>
      <c r="G134">
        <v>133</v>
      </c>
    </row>
    <row r="135" spans="1:7" x14ac:dyDescent="0.25">
      <c r="A135" t="s">
        <v>167</v>
      </c>
      <c r="B135" t="str">
        <f>"=COMPLEX("&amp;A135</f>
        <v>=COMPLEX(0.747512, 0.844129</v>
      </c>
      <c r="C135" t="str">
        <f>COMPLEX(0.747512, 0.844129)</f>
        <v>0.747512+0.844129i</v>
      </c>
      <c r="D135">
        <v>67</v>
      </c>
      <c r="E135">
        <f>IMARGUMENT(C135)</f>
        <v>0.84602652710464954</v>
      </c>
      <c r="F135">
        <f>IMABS(C135)</f>
        <v>1.1275317994562282</v>
      </c>
      <c r="G135">
        <v>134</v>
      </c>
    </row>
    <row r="136" spans="1:7" x14ac:dyDescent="0.25">
      <c r="A136" t="s">
        <v>33</v>
      </c>
      <c r="B136" t="str">
        <f>"=COMPLEX("&amp;A136</f>
        <v>=COMPLEX(-0.196117, -1.123056</v>
      </c>
      <c r="C136" t="str">
        <f>COMPLEX(-0.196117, -1.123056)</f>
        <v>-0.196117-1.123056i</v>
      </c>
      <c r="D136">
        <v>-67</v>
      </c>
      <c r="E136">
        <f>IMARGUMENT(C136)</f>
        <v>-1.7436810044152984</v>
      </c>
      <c r="F136">
        <f>IMABS(C136)</f>
        <v>1.1400511641259792</v>
      </c>
      <c r="G136">
        <v>135</v>
      </c>
    </row>
    <row r="137" spans="1:7" x14ac:dyDescent="0.25">
      <c r="A137" t="s">
        <v>168</v>
      </c>
      <c r="B137" t="str">
        <f>"=COMPLEX("&amp;A137</f>
        <v>=COMPLEX(0.278816, 1.388846</v>
      </c>
      <c r="C137" t="str">
        <f>COMPLEX(0.278816, 1.388846)</f>
        <v>0.278816+1.388846i</v>
      </c>
      <c r="D137">
        <v>68</v>
      </c>
      <c r="E137">
        <f>IMARGUMENT(C137)</f>
        <v>1.3726761420313842</v>
      </c>
      <c r="F137">
        <f>IMABS(C137)</f>
        <v>1.4165562373488743</v>
      </c>
      <c r="G137">
        <v>136</v>
      </c>
    </row>
    <row r="138" spans="1:7" x14ac:dyDescent="0.25">
      <c r="A138" t="s">
        <v>32</v>
      </c>
      <c r="B138" t="str">
        <f>"=COMPLEX("&amp;A138</f>
        <v>=COMPLEX(-0.140541, -0.643529</v>
      </c>
      <c r="C138" t="str">
        <f>COMPLEX(-0.140541, -0.643529)</f>
        <v>-0.140541-0.643529i</v>
      </c>
      <c r="D138">
        <v>-68</v>
      </c>
      <c r="E138">
        <f>IMARGUMENT(C138)</f>
        <v>-1.7858114813132169</v>
      </c>
      <c r="F138">
        <f>IMABS(C138)</f>
        <v>0.65869670298400618</v>
      </c>
      <c r="G138">
        <v>137</v>
      </c>
    </row>
    <row r="139" spans="1:7" x14ac:dyDescent="0.25">
      <c r="A139" t="s">
        <v>169</v>
      </c>
      <c r="B139" t="str">
        <f>"=COMPLEX("&amp;A139</f>
        <v>=COMPLEX(0.293034, 1.067229</v>
      </c>
      <c r="C139" t="str">
        <f>COMPLEX(0.293034, 1.067229)</f>
        <v>0.293034+1.067229i</v>
      </c>
      <c r="D139">
        <v>69</v>
      </c>
      <c r="E139">
        <f>IMARGUMENT(C139)</f>
        <v>1.3028256287799387</v>
      </c>
      <c r="F139">
        <f>IMABS(C139)</f>
        <v>1.106727908565154</v>
      </c>
      <c r="G139">
        <v>138</v>
      </c>
    </row>
    <row r="140" spans="1:7" x14ac:dyDescent="0.25">
      <c r="A140" t="s">
        <v>31</v>
      </c>
      <c r="B140" t="str">
        <f>"=COMPLEX("&amp;A140</f>
        <v>=COMPLEX(-0.267716, -0.252673</v>
      </c>
      <c r="C140" t="str">
        <f>COMPLEX(-0.267716, -0.252673)</f>
        <v>-0.267716-0.252673i</v>
      </c>
      <c r="D140">
        <v>-69</v>
      </c>
      <c r="E140">
        <f>IMARGUMENT(C140)</f>
        <v>-2.3850936636664581</v>
      </c>
      <c r="F140">
        <f>IMABS(C140)</f>
        <v>0.36812430181258066</v>
      </c>
      <c r="G140">
        <v>139</v>
      </c>
    </row>
    <row r="141" spans="1:7" x14ac:dyDescent="0.25">
      <c r="A141" t="s">
        <v>170</v>
      </c>
      <c r="B141" t="str">
        <f>"=COMPLEX("&amp;A141</f>
        <v>=COMPLEX(-1.138531, 0.706863</v>
      </c>
      <c r="C141" t="str">
        <f>COMPLEX(-1.138531, 0.706863)</f>
        <v>-1.138531+0.706863i</v>
      </c>
      <c r="D141">
        <v>70</v>
      </c>
      <c r="E141">
        <f>IMARGUMENT(C141)</f>
        <v>2.5859793536451918</v>
      </c>
      <c r="F141">
        <f>IMABS(C141)</f>
        <v>1.340114972205743</v>
      </c>
      <c r="G141">
        <v>140</v>
      </c>
    </row>
    <row r="142" spans="1:7" x14ac:dyDescent="0.25">
      <c r="A142" t="s">
        <v>30</v>
      </c>
      <c r="B142" t="str">
        <f>"=COMPLEX("&amp;A142</f>
        <v>=COMPLEX(-1.659667, -0.648405</v>
      </c>
      <c r="C142" t="str">
        <f>COMPLEX(-1.659667, -0.648405)</f>
        <v>-1.659667-0.648405i</v>
      </c>
      <c r="D142">
        <v>-70</v>
      </c>
      <c r="E142">
        <f>IMARGUMENT(C142)</f>
        <v>-2.7691431976788436</v>
      </c>
      <c r="F142">
        <f>IMABS(C142)</f>
        <v>1.7818315282074229</v>
      </c>
      <c r="G142">
        <v>141</v>
      </c>
    </row>
    <row r="143" spans="1:7" x14ac:dyDescent="0.25">
      <c r="A143" t="s">
        <v>171</v>
      </c>
      <c r="B143" t="str">
        <f>"=COMPLEX("&amp;A143</f>
        <v>=COMPLEX(0.638489, 0.341517</v>
      </c>
      <c r="C143" t="str">
        <f>COMPLEX(0.638489, 0.341517)</f>
        <v>0.638489+0.341517i</v>
      </c>
      <c r="D143">
        <v>71</v>
      </c>
      <c r="E143">
        <f>IMARGUMENT(C143)</f>
        <v>0.49116314515578319</v>
      </c>
      <c r="F143">
        <f>IMABS(C143)</f>
        <v>0.72408705582270982</v>
      </c>
      <c r="G143">
        <v>142</v>
      </c>
    </row>
    <row r="144" spans="1:7" x14ac:dyDescent="0.25">
      <c r="A144" t="s">
        <v>29</v>
      </c>
      <c r="B144" t="str">
        <f>"=COMPLEX("&amp;A144</f>
        <v>=COMPLEX(-0.602440, -0.115023</v>
      </c>
      <c r="C144" t="str">
        <f>COMPLEX(-0.60244, -0.115023)</f>
        <v>-0.60244-0.115023i</v>
      </c>
      <c r="D144">
        <v>-71</v>
      </c>
      <c r="E144">
        <f>IMARGUMENT(C144)</f>
        <v>-2.9529346556665348</v>
      </c>
      <c r="F144">
        <f>IMABS(C144)</f>
        <v>0.61332230036824842</v>
      </c>
      <c r="G144">
        <v>143</v>
      </c>
    </row>
    <row r="145" spans="1:7" x14ac:dyDescent="0.25">
      <c r="A145" t="s">
        <v>172</v>
      </c>
      <c r="B145" t="str">
        <f>"=COMPLEX("&amp;A145</f>
        <v>=COMPLEX(0.257683, 1.219601</v>
      </c>
      <c r="C145" t="str">
        <f>COMPLEX(0.257683, 1.219601)</f>
        <v>0.257683+1.219601i</v>
      </c>
      <c r="D145">
        <v>72</v>
      </c>
      <c r="E145">
        <f>IMARGUMENT(C145)</f>
        <v>1.3625740380006219</v>
      </c>
      <c r="F145">
        <f>IMABS(C145)</f>
        <v>1.2465260236713873</v>
      </c>
      <c r="G145">
        <v>144</v>
      </c>
    </row>
    <row r="146" spans="1:7" x14ac:dyDescent="0.25">
      <c r="A146" t="s">
        <v>28</v>
      </c>
      <c r="B146" t="str">
        <f>"=COMPLEX("&amp;A146</f>
        <v>=COMPLEX(-0.585978, -1.387336</v>
      </c>
      <c r="C146" t="str">
        <f>COMPLEX(-0.585978, -1.387336)</f>
        <v>-0.585978-1.387336i</v>
      </c>
      <c r="D146">
        <v>-72</v>
      </c>
      <c r="E146">
        <f>IMARGUMENT(C146)</f>
        <v>-1.9704426733707912</v>
      </c>
      <c r="F146">
        <f>IMABS(C146)</f>
        <v>1.5060117507443294</v>
      </c>
      <c r="G146">
        <v>145</v>
      </c>
    </row>
    <row r="147" spans="1:7" x14ac:dyDescent="0.25">
      <c r="A147" t="s">
        <v>173</v>
      </c>
      <c r="B147" t="str">
        <f>"=COMPLEX("&amp;A147</f>
        <v>=COMPLEX(0.404541, 1.121854</v>
      </c>
      <c r="C147" t="str">
        <f>COMPLEX(0.404541, 1.121854)</f>
        <v>0.404541+1.121854i</v>
      </c>
      <c r="D147">
        <v>73</v>
      </c>
      <c r="E147">
        <f>IMARGUMENT(C147)</f>
        <v>1.2247093332666936</v>
      </c>
      <c r="F147">
        <f>IMABS(C147)</f>
        <v>1.1925643873590221</v>
      </c>
      <c r="G147">
        <v>146</v>
      </c>
    </row>
    <row r="148" spans="1:7" x14ac:dyDescent="0.25">
      <c r="A148" t="s">
        <v>27</v>
      </c>
      <c r="B148" t="str">
        <f>"=COMPLEX("&amp;A148</f>
        <v>=COMPLEX(0.144941, -0.273578</v>
      </c>
      <c r="C148" t="str">
        <f>COMPLEX(0.144941, -0.273578)</f>
        <v>0.144941-0.273578i</v>
      </c>
      <c r="D148">
        <v>-73</v>
      </c>
      <c r="E148">
        <f>IMARGUMENT(C148)</f>
        <v>-1.0835956825522297</v>
      </c>
      <c r="F148">
        <f>IMABS(C148)</f>
        <v>0.3096010587271949</v>
      </c>
      <c r="G148">
        <v>147</v>
      </c>
    </row>
    <row r="149" spans="1:7" x14ac:dyDescent="0.25">
      <c r="A149" t="s">
        <v>174</v>
      </c>
      <c r="B149" t="str">
        <f>"=COMPLEX("&amp;A149</f>
        <v>=COMPLEX(-0.456395, 0.166131</v>
      </c>
      <c r="C149" t="str">
        <f>COMPLEX(-0.456395, 0.166131)</f>
        <v>-0.456395+0.166131i</v>
      </c>
      <c r="D149">
        <v>74</v>
      </c>
      <c r="E149">
        <f>IMARGUMENT(C149)</f>
        <v>2.7924942897916889</v>
      </c>
      <c r="F149">
        <f>IMABS(C149)</f>
        <v>0.48569116235113846</v>
      </c>
      <c r="G149">
        <v>148</v>
      </c>
    </row>
    <row r="150" spans="1:7" x14ac:dyDescent="0.25">
      <c r="A150" t="s">
        <v>26</v>
      </c>
      <c r="B150" t="str">
        <f>"=COMPLEX("&amp;A150</f>
        <v>=COMPLEX(-1.014251, 0.280256</v>
      </c>
      <c r="C150" t="str">
        <f>COMPLEX(-1.014251, 0.280256)</f>
        <v>-1.014251+0.280256i</v>
      </c>
      <c r="D150">
        <v>-74</v>
      </c>
      <c r="E150">
        <f>IMARGUMENT(C150)</f>
        <v>2.8720013459056792</v>
      </c>
      <c r="F150">
        <f>IMABS(C150)</f>
        <v>1.0522587688097449</v>
      </c>
      <c r="G150">
        <v>149</v>
      </c>
    </row>
    <row r="151" spans="1:7" x14ac:dyDescent="0.25">
      <c r="A151" t="s">
        <v>175</v>
      </c>
      <c r="B151" t="str">
        <f>"=COMPLEX("&amp;A151</f>
        <v>=COMPLEX(-0.870289, 0.235001</v>
      </c>
      <c r="C151" t="str">
        <f>COMPLEX(-0.870289, 0.235001)</f>
        <v>-0.870289+0.235001i</v>
      </c>
      <c r="D151">
        <v>75</v>
      </c>
      <c r="E151">
        <f>IMARGUMENT(C151)</f>
        <v>2.8778562191125836</v>
      </c>
      <c r="F151">
        <f>IMABS(C151)</f>
        <v>0.90145904705760205</v>
      </c>
      <c r="G151">
        <v>150</v>
      </c>
    </row>
    <row r="152" spans="1:7" x14ac:dyDescent="0.25">
      <c r="A152" t="s">
        <v>25</v>
      </c>
      <c r="B152" t="str">
        <f>"=COMPLEX("&amp;A152</f>
        <v>=COMPLEX(-1.341932, -0.036435</v>
      </c>
      <c r="C152" t="str">
        <f>COMPLEX(-1.341932, -0.036435)</f>
        <v>-1.341932-0.036435i</v>
      </c>
      <c r="D152">
        <v>-75</v>
      </c>
      <c r="E152">
        <f>IMARGUMENT(C152)</f>
        <v>-3.1144481702289823</v>
      </c>
      <c r="F152">
        <f>IMABS(C152)</f>
        <v>1.3424265349913935</v>
      </c>
      <c r="G152">
        <v>151</v>
      </c>
    </row>
    <row r="153" spans="1:7" x14ac:dyDescent="0.25">
      <c r="A153" t="s">
        <v>176</v>
      </c>
      <c r="B153" t="str">
        <f>"=COMPLEX("&amp;A153</f>
        <v>=COMPLEX(-0.222059, 0.467185</v>
      </c>
      <c r="C153" t="str">
        <f>COMPLEX(-0.222059, 0.467185)</f>
        <v>-0.222059+0.467185i</v>
      </c>
      <c r="D153">
        <v>76</v>
      </c>
      <c r="E153">
        <f>IMARGUMENT(C153)</f>
        <v>2.014499830722313</v>
      </c>
      <c r="F153">
        <f>IMABS(C153)</f>
        <v>0.51727364489793992</v>
      </c>
      <c r="G153">
        <v>152</v>
      </c>
    </row>
    <row r="154" spans="1:7" x14ac:dyDescent="0.25">
      <c r="A154" t="s">
        <v>24</v>
      </c>
      <c r="B154" t="str">
        <f>"=COMPLEX("&amp;A154</f>
        <v>=COMPLEX(-1.093586, -0.532758</v>
      </c>
      <c r="C154" t="str">
        <f>COMPLEX(-1.093586, -0.532758)</f>
        <v>-1.093586-0.532758i</v>
      </c>
      <c r="D154">
        <v>-76</v>
      </c>
      <c r="E154">
        <f>IMARGUMENT(C154)</f>
        <v>-2.6882647967639803</v>
      </c>
      <c r="F154">
        <f>IMABS(C154)</f>
        <v>1.2164544487813755</v>
      </c>
      <c r="G154">
        <v>153</v>
      </c>
    </row>
    <row r="155" spans="1:7" x14ac:dyDescent="0.25">
      <c r="A155" t="s">
        <v>177</v>
      </c>
      <c r="B155" t="str">
        <f>"=COMPLEX("&amp;A155</f>
        <v>=COMPLEX(0.028027, 0.433309</v>
      </c>
      <c r="C155" t="str">
        <f>COMPLEX(0.028027, 0.433309)</f>
        <v>0.028027+0.433309i</v>
      </c>
      <c r="D155">
        <v>77</v>
      </c>
      <c r="E155">
        <f>IMARGUMENT(C155)</f>
        <v>1.5062049784839739</v>
      </c>
      <c r="F155">
        <f>IMABS(C155)</f>
        <v>0.43421446568487326</v>
      </c>
      <c r="G155">
        <v>154</v>
      </c>
    </row>
    <row r="156" spans="1:7" x14ac:dyDescent="0.25">
      <c r="A156" t="s">
        <v>23</v>
      </c>
      <c r="B156" t="str">
        <f>"=COMPLEX("&amp;A156</f>
        <v>=COMPLEX(0.039972, 0.367714</v>
      </c>
      <c r="C156" t="str">
        <f>COMPLEX(0.039972, 0.367714)</f>
        <v>0.039972+0.367714i</v>
      </c>
      <c r="D156">
        <v>-77</v>
      </c>
      <c r="E156">
        <f>IMARGUMENT(C156)</f>
        <v>1.462517438975288</v>
      </c>
      <c r="F156">
        <f>IMABS(C156)</f>
        <v>0.36988017867952855</v>
      </c>
      <c r="G156">
        <v>155</v>
      </c>
    </row>
    <row r="157" spans="1:7" x14ac:dyDescent="0.25">
      <c r="A157" t="s">
        <v>178</v>
      </c>
      <c r="B157" t="str">
        <f>"=COMPLEX("&amp;A157</f>
        <v>=COMPLEX(0.015582, 0.297432</v>
      </c>
      <c r="C157" t="str">
        <f>COMPLEX(0.015582, 0.297432)</f>
        <v>0.015582+0.297432i</v>
      </c>
      <c r="D157">
        <v>78</v>
      </c>
      <c r="E157">
        <f>IMARGUMENT(C157)</f>
        <v>1.5184557304902526</v>
      </c>
      <c r="F157">
        <f>IMABS(C157)</f>
        <v>0.29783987870666345</v>
      </c>
      <c r="G157">
        <v>156</v>
      </c>
    </row>
    <row r="158" spans="1:7" x14ac:dyDescent="0.25">
      <c r="A158" t="s">
        <v>22</v>
      </c>
      <c r="B158" t="str">
        <f>"=COMPLEX("&amp;A158</f>
        <v>=COMPLEX(-0.787456, -0.214478</v>
      </c>
      <c r="C158" t="str">
        <f>COMPLEX(-0.787456, -0.214478)</f>
        <v>-0.787456-0.214478i</v>
      </c>
      <c r="D158">
        <v>-78</v>
      </c>
      <c r="E158">
        <f>IMARGUMENT(C158)</f>
        <v>-2.875674817172718</v>
      </c>
      <c r="F158">
        <f>IMABS(C158)</f>
        <v>0.81614200015683558</v>
      </c>
      <c r="G158">
        <v>157</v>
      </c>
    </row>
    <row r="159" spans="1:7" x14ac:dyDescent="0.25">
      <c r="A159" t="s">
        <v>179</v>
      </c>
      <c r="B159" t="str">
        <f>"=COMPLEX("&amp;A159</f>
        <v>=COMPLEX(0.153141, 0.439802</v>
      </c>
      <c r="C159" t="str">
        <f>COMPLEX(0.153141, 0.439802)</f>
        <v>0.153141+0.439802i</v>
      </c>
      <c r="D159">
        <v>79</v>
      </c>
      <c r="E159">
        <f>IMARGUMENT(C159)</f>
        <v>1.2357220286181001</v>
      </c>
      <c r="F159">
        <f>IMABS(C159)</f>
        <v>0.46570158372610249</v>
      </c>
      <c r="G159">
        <v>158</v>
      </c>
    </row>
    <row r="160" spans="1:7" x14ac:dyDescent="0.25">
      <c r="A160" t="s">
        <v>21</v>
      </c>
      <c r="B160" t="str">
        <f>"=COMPLEX("&amp;A160</f>
        <v>=COMPLEX(-0.329762, -0.187595</v>
      </c>
      <c r="C160" t="str">
        <f>COMPLEX(-0.329762, -0.187595)</f>
        <v>-0.329762-0.187595i</v>
      </c>
      <c r="D160">
        <v>-79</v>
      </c>
      <c r="E160">
        <f>IMARGUMENT(C160)</f>
        <v>-2.6243698943041074</v>
      </c>
      <c r="F160">
        <f>IMABS(C160)</f>
        <v>0.37938748090705365</v>
      </c>
      <c r="G160">
        <v>159</v>
      </c>
    </row>
    <row r="161" spans="1:7" x14ac:dyDescent="0.25">
      <c r="A161" t="s">
        <v>180</v>
      </c>
      <c r="B161" t="str">
        <f>"=COMPLEX("&amp;A161</f>
        <v>=COMPLEX(-1.182612, 0.492627</v>
      </c>
      <c r="C161" t="str">
        <f>COMPLEX(-1.182612, 0.492627)</f>
        <v>-1.182612+0.492627i</v>
      </c>
      <c r="D161">
        <v>80</v>
      </c>
      <c r="E161">
        <f>IMARGUMENT(C161)</f>
        <v>2.7468937613320095</v>
      </c>
      <c r="F161">
        <f>IMABS(C161)</f>
        <v>1.2811137746792827</v>
      </c>
      <c r="G161">
        <v>160</v>
      </c>
    </row>
    <row r="162" spans="1:7" x14ac:dyDescent="0.25">
      <c r="A162" t="s">
        <v>20</v>
      </c>
      <c r="B162" t="str">
        <f>"=COMPLEX("&amp;A162</f>
        <v>=COMPLEX(-1.201029, -0.531746</v>
      </c>
      <c r="C162" t="str">
        <f>COMPLEX(-1.201029, -0.531746)</f>
        <v>-1.201029-0.531746i</v>
      </c>
      <c r="D162">
        <v>-80</v>
      </c>
      <c r="E162">
        <f>IMARGUMENT(C162)</f>
        <v>-2.7247908378534582</v>
      </c>
      <c r="F162">
        <f>IMABS(C162)</f>
        <v>1.3134780041390111</v>
      </c>
      <c r="G162">
        <v>161</v>
      </c>
    </row>
    <row r="163" spans="1:7" x14ac:dyDescent="0.25">
      <c r="A163" t="s">
        <v>181</v>
      </c>
      <c r="B163" t="str">
        <f>"=COMPLEX("&amp;A163</f>
        <v>=COMPLEX(0.088738, 0.620678</v>
      </c>
      <c r="C163" t="str">
        <f>COMPLEX(0.088738, 0.620678)</f>
        <v>0.088738+0.620678i</v>
      </c>
      <c r="D163">
        <v>81</v>
      </c>
      <c r="E163">
        <f>IMARGUMENT(C163)</f>
        <v>1.4287892007439813</v>
      </c>
      <c r="F163">
        <f>IMABS(C163)</f>
        <v>0.62698932393462647</v>
      </c>
      <c r="G163">
        <v>162</v>
      </c>
    </row>
    <row r="164" spans="1:7" x14ac:dyDescent="0.25">
      <c r="A164" t="s">
        <v>19</v>
      </c>
      <c r="B164" t="str">
        <f>"=COMPLEX("&amp;A164</f>
        <v>=COMPLEX(-0.295544, -0.501365</v>
      </c>
      <c r="C164" t="str">
        <f>COMPLEX(-0.295544, -0.501365)</f>
        <v>-0.295544-0.501365i</v>
      </c>
      <c r="D164">
        <v>-81</v>
      </c>
      <c r="E164">
        <f>IMARGUMENT(C164)</f>
        <v>-2.1034436734990196</v>
      </c>
      <c r="F164">
        <f>IMABS(C164)</f>
        <v>0.58199065212510059</v>
      </c>
      <c r="G164">
        <v>163</v>
      </c>
    </row>
    <row r="165" spans="1:7" x14ac:dyDescent="0.25">
      <c r="A165" t="s">
        <v>182</v>
      </c>
      <c r="B165" t="str">
        <f>"=COMPLEX("&amp;A165</f>
        <v>=COMPLEX(0.335145, 0.091674</v>
      </c>
      <c r="C165" t="str">
        <f>COMPLEX(0.335145, 0.091674)</f>
        <v>0.335145+0.091674i</v>
      </c>
      <c r="D165">
        <v>82</v>
      </c>
      <c r="E165">
        <f>IMARGUMENT(C165)</f>
        <v>0.26700401468381407</v>
      </c>
      <c r="F165">
        <f>IMABS(C165)</f>
        <v>0.34745689416242703</v>
      </c>
      <c r="G165">
        <v>164</v>
      </c>
    </row>
    <row r="166" spans="1:7" x14ac:dyDescent="0.25">
      <c r="A166" t="s">
        <v>18</v>
      </c>
      <c r="B166" t="str">
        <f>"=COMPLEX("&amp;A166</f>
        <v>=COMPLEX(0.295713, 0.243736</v>
      </c>
      <c r="C166" t="str">
        <f>COMPLEX(0.295713, 0.243736)</f>
        <v>0.295713+0.243736i</v>
      </c>
      <c r="D166">
        <v>-82</v>
      </c>
      <c r="E166">
        <f>IMARGUMENT(C166)</f>
        <v>0.68934266313218551</v>
      </c>
      <c r="F166">
        <f>IMABS(C166)</f>
        <v>0.38321458227082122</v>
      </c>
      <c r="G166">
        <v>165</v>
      </c>
    </row>
    <row r="167" spans="1:7" x14ac:dyDescent="0.25">
      <c r="A167" t="s">
        <v>183</v>
      </c>
      <c r="B167" t="str">
        <f>"=COMPLEX("&amp;A167</f>
        <v>=COMPLEX(0.105283, 0.202881</v>
      </c>
      <c r="C167" t="str">
        <f>COMPLEX(0.105283, 0.202881)</f>
        <v>0.105283+0.202881i</v>
      </c>
      <c r="D167">
        <v>83</v>
      </c>
      <c r="E167">
        <f>IMARGUMENT(C167)</f>
        <v>1.0921120364962307</v>
      </c>
      <c r="F167">
        <f>IMABS(C167)</f>
        <v>0.22857211170656844</v>
      </c>
      <c r="G167">
        <v>166</v>
      </c>
    </row>
    <row r="168" spans="1:7" x14ac:dyDescent="0.25">
      <c r="A168" t="s">
        <v>17</v>
      </c>
      <c r="B168" t="str">
        <f>"=COMPLEX("&amp;A168</f>
        <v>=COMPLEX(-0.008329, 0.830387</v>
      </c>
      <c r="C168" t="str">
        <f>COMPLEX(-0.008329, 0.830387)</f>
        <v>-0.008329+0.830387i</v>
      </c>
      <c r="D168">
        <v>-83</v>
      </c>
      <c r="E168">
        <f>IMARGUMENT(C168)</f>
        <v>1.5808262534442539</v>
      </c>
      <c r="F168">
        <f>IMABS(C168)</f>
        <v>0.8304287699797015</v>
      </c>
      <c r="G168">
        <v>167</v>
      </c>
    </row>
    <row r="169" spans="1:7" x14ac:dyDescent="0.25">
      <c r="A169" t="s">
        <v>184</v>
      </c>
      <c r="B169" t="str">
        <f>"=COMPLEX("&amp;A169</f>
        <v>=COMPLEX(-0.477630, 0.778138</v>
      </c>
      <c r="C169" t="str">
        <f>COMPLEX(-0.47763, 0.778138)</f>
        <v>-0.47763+0.778138i</v>
      </c>
      <c r="D169">
        <v>84</v>
      </c>
      <c r="E169">
        <f>IMARGUMENT(C169)</f>
        <v>2.1213094435967319</v>
      </c>
      <c r="F169">
        <f>IMABS(C169)</f>
        <v>0.91303294789618616</v>
      </c>
      <c r="G169">
        <v>168</v>
      </c>
    </row>
    <row r="170" spans="1:7" x14ac:dyDescent="0.25">
      <c r="A170" t="s">
        <v>16</v>
      </c>
      <c r="B170" t="str">
        <f>"=COMPLEX("&amp;A170</f>
        <v>=COMPLEX(-0.707769, -0.739197</v>
      </c>
      <c r="C170" t="str">
        <f>COMPLEX(-0.707769, -0.739197)</f>
        <v>-0.707769-0.739197i</v>
      </c>
      <c r="D170">
        <v>-84</v>
      </c>
      <c r="E170">
        <f>IMARGUMENT(C170)</f>
        <v>-2.3344779748842184</v>
      </c>
      <c r="F170">
        <f>IMABS(C170)</f>
        <v>1.0234007827679241</v>
      </c>
      <c r="G170">
        <v>169</v>
      </c>
    </row>
    <row r="171" spans="1:7" x14ac:dyDescent="0.25">
      <c r="A171" t="s">
        <v>185</v>
      </c>
      <c r="B171" t="str">
        <f>"=COMPLEX("&amp;A171</f>
        <v>=COMPLEX(-0.202715, -0.159911</v>
      </c>
      <c r="C171" t="str">
        <f>COMPLEX(-0.202715, -0.159911)</f>
        <v>-0.202715-0.159911i</v>
      </c>
      <c r="D171">
        <v>85</v>
      </c>
      <c r="E171">
        <f>IMARGUMENT(C171)</f>
        <v>-2.4736897792781756</v>
      </c>
      <c r="F171">
        <f>IMABS(C171)</f>
        <v>0.25819546693542084</v>
      </c>
      <c r="G171">
        <v>170</v>
      </c>
    </row>
    <row r="172" spans="1:7" x14ac:dyDescent="0.25">
      <c r="A172" t="s">
        <v>15</v>
      </c>
      <c r="B172" t="str">
        <f>"=COMPLEX("&amp;A172</f>
        <v>=COMPLEX(-0.037072, 0.062355</v>
      </c>
      <c r="C172" t="str">
        <f>COMPLEX(-0.037072, 0.062355)</f>
        <v>-0.037072+0.062355i</v>
      </c>
      <c r="D172">
        <v>-85</v>
      </c>
      <c r="E172">
        <f>IMARGUMENT(C172)</f>
        <v>2.1071850302728894</v>
      </c>
      <c r="F172">
        <f>IMABS(C172)</f>
        <v>7.2542947341557612E-2</v>
      </c>
      <c r="G172">
        <v>171</v>
      </c>
    </row>
    <row r="173" spans="1:7" x14ac:dyDescent="0.25">
      <c r="A173" t="s">
        <v>186</v>
      </c>
      <c r="B173" t="str">
        <f>"=COMPLEX("&amp;A173</f>
        <v>=COMPLEX(0.124028, 0.307152</v>
      </c>
      <c r="C173" t="str">
        <f>COMPLEX(0.124028, 0.307152)</f>
        <v>0.124028+0.307152i</v>
      </c>
      <c r="D173">
        <v>86</v>
      </c>
      <c r="E173">
        <f>IMARGUMENT(C173)</f>
        <v>1.1870183234733063</v>
      </c>
      <c r="F173">
        <f>IMABS(C173)</f>
        <v>0.33124808812731282</v>
      </c>
      <c r="G173">
        <v>172</v>
      </c>
    </row>
    <row r="174" spans="1:7" x14ac:dyDescent="0.25">
      <c r="A174" t="s">
        <v>14</v>
      </c>
      <c r="B174" t="str">
        <f>"=COMPLEX("&amp;A174</f>
        <v>=COMPLEX(-0.009039, -0.056828</v>
      </c>
      <c r="C174" t="str">
        <f>COMPLEX(-0.009039, -0.056828)</f>
        <v>-0.009039-0.056828i</v>
      </c>
      <c r="D174">
        <v>-86</v>
      </c>
      <c r="E174">
        <f>IMARGUMENT(C174)</f>
        <v>-1.7285338595525503</v>
      </c>
      <c r="F174">
        <f>IMABS(C174)</f>
        <v>5.754237660194441E-2</v>
      </c>
      <c r="G174">
        <v>173</v>
      </c>
    </row>
    <row r="175" spans="1:7" x14ac:dyDescent="0.25">
      <c r="A175" t="s">
        <v>187</v>
      </c>
      <c r="B175" t="str">
        <f>"=COMPLEX("&amp;A175</f>
        <v>=COMPLEX(-0.146373, -0.028368</v>
      </c>
      <c r="C175" t="str">
        <f>COMPLEX(-0.146373, -0.028368)</f>
        <v>-0.146373-0.028368i</v>
      </c>
      <c r="D175">
        <v>87</v>
      </c>
      <c r="E175">
        <f>IMARGUMENT(C175)</f>
        <v>-2.950159668740401</v>
      </c>
      <c r="F175">
        <f>IMABS(C175)</f>
        <v>0.14909660812037276</v>
      </c>
      <c r="G175">
        <v>174</v>
      </c>
    </row>
    <row r="176" spans="1:7" x14ac:dyDescent="0.25">
      <c r="A176" t="s">
        <v>13</v>
      </c>
      <c r="B176" t="str">
        <f>"=COMPLEX("&amp;A176</f>
        <v>=COMPLEX(-0.293290, 0.719272</v>
      </c>
      <c r="C176" t="str">
        <f>COMPLEX(-0.29329, 0.719272)</f>
        <v>-0.29329+0.719272i</v>
      </c>
      <c r="D176">
        <v>-87</v>
      </c>
      <c r="E176">
        <f>IMARGUMENT(C176)</f>
        <v>1.9579739891763595</v>
      </c>
      <c r="F176">
        <f>IMABS(C176)</f>
        <v>0.77676974328561488</v>
      </c>
      <c r="G176">
        <v>175</v>
      </c>
    </row>
    <row r="177" spans="1:7" x14ac:dyDescent="0.25">
      <c r="A177" t="s">
        <v>188</v>
      </c>
      <c r="B177" t="str">
        <f>"=COMPLEX("&amp;A177</f>
        <v>=COMPLEX(-0.072087, 0.331943</v>
      </c>
      <c r="C177" t="str">
        <f>COMPLEX(-0.072087, 0.331943)</f>
        <v>-0.072087+0.331943i</v>
      </c>
      <c r="D177">
        <v>88</v>
      </c>
      <c r="E177">
        <f>IMARGUMENT(C177)</f>
        <v>1.7846426296969868</v>
      </c>
      <c r="F177">
        <f>IMABS(C177)</f>
        <v>0.3396802773462127</v>
      </c>
      <c r="G177">
        <v>176</v>
      </c>
    </row>
    <row r="178" spans="1:7" x14ac:dyDescent="0.25">
      <c r="A178" t="s">
        <v>12</v>
      </c>
      <c r="B178" t="str">
        <f>"=COMPLEX("&amp;A178</f>
        <v>=COMPLEX(-0.217855, -0.041716</v>
      </c>
      <c r="C178" t="str">
        <f>COMPLEX(-0.217855, -0.041716)</f>
        <v>-0.217855-0.041716i</v>
      </c>
      <c r="D178">
        <v>-88</v>
      </c>
      <c r="E178">
        <f>IMARGUMENT(C178)</f>
        <v>-2.9523976825028182</v>
      </c>
      <c r="F178">
        <f>IMABS(C178)</f>
        <v>0.22181304217966988</v>
      </c>
      <c r="G178">
        <v>177</v>
      </c>
    </row>
    <row r="179" spans="1:7" x14ac:dyDescent="0.25">
      <c r="A179" t="s">
        <v>189</v>
      </c>
      <c r="B179" t="str">
        <f>"=COMPLEX("&amp;A179</f>
        <v>=COMPLEX(-0.493276, 0.057485</v>
      </c>
      <c r="C179" t="str">
        <f>COMPLEX(-0.493276, 0.057485)</f>
        <v>-0.493276+0.057485i</v>
      </c>
      <c r="D179">
        <v>89</v>
      </c>
      <c r="E179">
        <f>IMARGUMENT(C179)</f>
        <v>3.025578764491974</v>
      </c>
      <c r="F179">
        <f>IMABS(C179)</f>
        <v>0.49661427426222865</v>
      </c>
      <c r="G179">
        <v>178</v>
      </c>
    </row>
    <row r="180" spans="1:7" x14ac:dyDescent="0.25">
      <c r="A180" t="s">
        <v>11</v>
      </c>
      <c r="B180" t="str">
        <f>"=COMPLEX("&amp;A180</f>
        <v>=COMPLEX(-0.576459, 0.193932</v>
      </c>
      <c r="C180" t="str">
        <f>COMPLEX(-0.576459, 0.193932)</f>
        <v>-0.576459+0.193932i</v>
      </c>
      <c r="D180">
        <v>-89</v>
      </c>
      <c r="E180">
        <f>IMARGUMENT(C180)</f>
        <v>2.8170672011910161</v>
      </c>
      <c r="F180">
        <f>IMABS(C180)</f>
        <v>0.60820605003978712</v>
      </c>
      <c r="G180">
        <v>179</v>
      </c>
    </row>
    <row r="181" spans="1:7" x14ac:dyDescent="0.25">
      <c r="A181" t="s">
        <v>190</v>
      </c>
      <c r="B181" t="str">
        <f>"=COMPLEX("&amp;A181</f>
        <v>=COMPLEX(-0.269578, 0.901397</v>
      </c>
      <c r="C181" t="str">
        <f>COMPLEX(-0.269578, 0.901397)</f>
        <v>-0.269578+0.901397i</v>
      </c>
      <c r="D181">
        <v>90</v>
      </c>
      <c r="E181">
        <f>IMARGUMENT(C181)</f>
        <v>1.8613968399530474</v>
      </c>
      <c r="F181">
        <f>IMABS(C181)</f>
        <v>0.9408447532366857</v>
      </c>
      <c r="G181">
        <v>180</v>
      </c>
    </row>
    <row r="182" spans="1:7" x14ac:dyDescent="0.25">
      <c r="A182" t="s">
        <v>10</v>
      </c>
      <c r="B182" t="str">
        <f>"=COMPLEX("&amp;A182</f>
        <v>=COMPLEX(-0.500874, -0.767444</v>
      </c>
      <c r="C182" t="str">
        <f>COMPLEX(-0.500874, -0.767444)</f>
        <v>-0.500874-0.767444i</v>
      </c>
      <c r="D182">
        <v>-90</v>
      </c>
      <c r="E182">
        <f>IMARGUMENT(C182)</f>
        <v>-2.1490337387078799</v>
      </c>
      <c r="F182">
        <f>IMABS(C182)</f>
        <v>0.91643060676299981</v>
      </c>
      <c r="G182">
        <v>181</v>
      </c>
    </row>
    <row r="183" spans="1:7" x14ac:dyDescent="0.25">
      <c r="A183" t="s">
        <v>191</v>
      </c>
      <c r="B183" t="str">
        <f>"=COMPLEX("&amp;A183</f>
        <v>=COMPLEX(0.227819, -0.035132</v>
      </c>
      <c r="C183" t="str">
        <f>COMPLEX(0.227819, -0.035132)</f>
        <v>0.227819-0.035132i</v>
      </c>
      <c r="D183">
        <v>91</v>
      </c>
      <c r="E183">
        <f>IMARGUMENT(C183)</f>
        <v>-0.15300487971407836</v>
      </c>
      <c r="F183">
        <f>IMABS(C183)</f>
        <v>0.23051193935455927</v>
      </c>
      <c r="G183">
        <v>182</v>
      </c>
    </row>
    <row r="184" spans="1:7" x14ac:dyDescent="0.25">
      <c r="A184" t="s">
        <v>9</v>
      </c>
      <c r="B184" t="str">
        <f>"=COMPLEX("&amp;A184</f>
        <v>=COMPLEX(-0.142199, -0.047537</v>
      </c>
      <c r="C184" t="str">
        <f>COMPLEX(-0.142199, -0.047537)</f>
        <v>-0.142199-0.047537i</v>
      </c>
      <c r="D184">
        <v>-91</v>
      </c>
      <c r="E184">
        <f>IMARGUMENT(C184)</f>
        <v>-2.8189731467529069</v>
      </c>
      <c r="F184">
        <f>IMABS(C184)</f>
        <v>0.14993439221873012</v>
      </c>
      <c r="G184">
        <v>183</v>
      </c>
    </row>
    <row r="185" spans="1:7" x14ac:dyDescent="0.25">
      <c r="A185" t="s">
        <v>192</v>
      </c>
      <c r="B185" t="str">
        <f>"=COMPLEX("&amp;A185</f>
        <v>=COMPLEX(-0.213957, -0.574445</v>
      </c>
      <c r="C185" t="str">
        <f>COMPLEX(-0.213957, -0.574445)</f>
        <v>-0.213957-0.574445i</v>
      </c>
      <c r="D185">
        <v>92</v>
      </c>
      <c r="E185">
        <f>IMARGUMENT(C185)</f>
        <v>-1.9273370907159397</v>
      </c>
      <c r="F185">
        <f>IMABS(C185)</f>
        <v>0.61299645665696956</v>
      </c>
      <c r="G185">
        <v>184</v>
      </c>
    </row>
    <row r="186" spans="1:7" x14ac:dyDescent="0.25">
      <c r="A186" t="s">
        <v>8</v>
      </c>
      <c r="B186" t="str">
        <f>"=COMPLEX("&amp;A186</f>
        <v>=COMPLEX(0.077919, 0.635861</v>
      </c>
      <c r="C186" t="str">
        <f>COMPLEX(0.077919, 0.635861)</f>
        <v>0.077919+0.635861i</v>
      </c>
      <c r="D186">
        <v>-92</v>
      </c>
      <c r="E186">
        <f>IMARGUMENT(C186)</f>
        <v>1.4488632960390584</v>
      </c>
      <c r="F186">
        <f>IMABS(C186)</f>
        <v>0.64061734434996376</v>
      </c>
      <c r="G186">
        <v>185</v>
      </c>
    </row>
    <row r="187" spans="1:7" x14ac:dyDescent="0.25">
      <c r="A187" t="s">
        <v>193</v>
      </c>
      <c r="B187" t="str">
        <f>"=COMPLEX("&amp;A187</f>
        <v>=COMPLEX(0.199046, 0.094753</v>
      </c>
      <c r="C187" t="str">
        <f>COMPLEX(0.199046, 0.094753)</f>
        <v>0.199046+0.094753i</v>
      </c>
      <c r="D187">
        <v>93</v>
      </c>
      <c r="E187">
        <f>IMARGUMENT(C187)</f>
        <v>0.4442930274532596</v>
      </c>
      <c r="F187">
        <f>IMABS(C187)</f>
        <v>0.22044827312773399</v>
      </c>
      <c r="G187">
        <v>186</v>
      </c>
    </row>
    <row r="188" spans="1:7" x14ac:dyDescent="0.25">
      <c r="A188" t="s">
        <v>7</v>
      </c>
      <c r="B188" t="str">
        <f>"=COMPLEX("&amp;A188</f>
        <v>=COMPLEX(-0.503186, 0.244446</v>
      </c>
      <c r="C188" t="str">
        <f>COMPLEX(-0.503186, 0.244446)</f>
        <v>-0.503186+0.244446i</v>
      </c>
      <c r="D188">
        <v>-93</v>
      </c>
      <c r="E188">
        <f>IMARGUMENT(C188)</f>
        <v>2.6893722688674027</v>
      </c>
      <c r="F188">
        <f>IMABS(C188)</f>
        <v>0.55941933959419032</v>
      </c>
      <c r="G188">
        <v>187</v>
      </c>
    </row>
    <row r="189" spans="1:7" x14ac:dyDescent="0.25">
      <c r="A189" t="s">
        <v>194</v>
      </c>
      <c r="B189" t="str">
        <f>"=COMPLEX("&amp;A189</f>
        <v>=COMPLEX(-0.038428, 0.593364</v>
      </c>
      <c r="C189" t="str">
        <f>COMPLEX(-0.038428, 0.593364)</f>
        <v>-0.038428+0.593364i</v>
      </c>
      <c r="D189">
        <v>94</v>
      </c>
      <c r="E189">
        <f>IMARGUMENT(C189)</f>
        <v>1.63546895505149</v>
      </c>
      <c r="F189">
        <f>IMABS(C189)</f>
        <v>0.59460705317041107</v>
      </c>
      <c r="G189">
        <v>188</v>
      </c>
    </row>
    <row r="190" spans="1:7" x14ac:dyDescent="0.25">
      <c r="A190" t="s">
        <v>6</v>
      </c>
      <c r="B190" t="str">
        <f>"=COMPLEX("&amp;A190</f>
        <v>=COMPLEX(0.137059, -1.123017</v>
      </c>
      <c r="C190" t="str">
        <f>COMPLEX(0.137059, -1.123017)</f>
        <v>0.137059-1.123017i</v>
      </c>
      <c r="D190">
        <v>-94</v>
      </c>
      <c r="E190">
        <f>IMARGUMENT(C190)</f>
        <v>-1.4493515786641691</v>
      </c>
      <c r="F190">
        <f>IMABS(C190)</f>
        <v>1.1313497919609126</v>
      </c>
      <c r="G190">
        <v>189</v>
      </c>
    </row>
    <row r="191" spans="1:7" x14ac:dyDescent="0.25">
      <c r="A191" t="s">
        <v>195</v>
      </c>
      <c r="B191" t="str">
        <f>"=COMPLEX("&amp;A191</f>
        <v>=COMPLEX(0.512057, -0.227452</v>
      </c>
      <c r="C191" t="str">
        <f>COMPLEX(0.512057, -0.227452)</f>
        <v>0.512057-0.227452i</v>
      </c>
      <c r="D191">
        <v>95</v>
      </c>
      <c r="E191">
        <f>IMARGUMENT(C191)</f>
        <v>-0.41801412071625899</v>
      </c>
      <c r="F191">
        <f>IMABS(C191)</f>
        <v>0.56030061891184801</v>
      </c>
      <c r="G191">
        <v>190</v>
      </c>
    </row>
    <row r="192" spans="1:7" x14ac:dyDescent="0.25">
      <c r="A192" t="s">
        <v>5</v>
      </c>
      <c r="B192" t="str">
        <f>"=COMPLEX("&amp;A192</f>
        <v>=COMPLEX(0.227214, 0.160587</v>
      </c>
      <c r="C192" t="str">
        <f>COMPLEX(0.227214, 0.160587)</f>
        <v>0.227214+0.160587i</v>
      </c>
      <c r="D192">
        <v>-95</v>
      </c>
      <c r="E192">
        <f>IMARGUMENT(C192)</f>
        <v>0.61525210338253034</v>
      </c>
      <c r="F192">
        <f>IMABS(C192)</f>
        <v>0.27823440902411767</v>
      </c>
      <c r="G192">
        <v>191</v>
      </c>
    </row>
    <row r="193" spans="1:7" x14ac:dyDescent="0.25">
      <c r="A193" t="s">
        <v>196</v>
      </c>
      <c r="B193" t="str">
        <f>"=COMPLEX("&amp;A193</f>
        <v>=COMPLEX(-0.247437, 0.051125</v>
      </c>
      <c r="C193" t="str">
        <f>COMPLEX(-0.247437, 0.051125)</f>
        <v>-0.247437+0.051125i</v>
      </c>
      <c r="D193">
        <v>96</v>
      </c>
      <c r="E193">
        <f>IMARGUMENT(C193)</f>
        <v>2.9378415661460289</v>
      </c>
      <c r="F193">
        <f>IMABS(C193)</f>
        <v>0.25266348092670615</v>
      </c>
      <c r="G193">
        <v>192</v>
      </c>
    </row>
    <row r="194" spans="1:7" x14ac:dyDescent="0.25">
      <c r="A194" t="s">
        <v>4</v>
      </c>
      <c r="B194" t="str">
        <f>"=COMPLEX("&amp;A194</f>
        <v>=COMPLEX(-0.200980, -0.422123</v>
      </c>
      <c r="C194" t="str">
        <f>COMPLEX(-0.20098, -0.422123)</f>
        <v>-0.20098-0.422123i</v>
      </c>
      <c r="D194">
        <v>-96</v>
      </c>
      <c r="E194">
        <f>IMARGUMENT(C194)</f>
        <v>-2.0151557631898362</v>
      </c>
      <c r="F194">
        <f>IMABS(C194)</f>
        <v>0.46752624260997377</v>
      </c>
      <c r="G194">
        <v>193</v>
      </c>
    </row>
    <row r="195" spans="1:7" x14ac:dyDescent="0.25">
      <c r="A195" t="s">
        <v>197</v>
      </c>
      <c r="B195" t="str">
        <f>"=COMPLEX("&amp;A195</f>
        <v>=COMPLEX(0.499647, -0.096728</v>
      </c>
      <c r="C195" t="str">
        <f>COMPLEX(0.499647, -0.096728)</f>
        <v>0.499647-0.096728i</v>
      </c>
      <c r="D195">
        <v>97</v>
      </c>
      <c r="E195">
        <f>IMARGUMENT(C195)</f>
        <v>-0.19122714936342383</v>
      </c>
      <c r="F195">
        <f>IMABS(C195)</f>
        <v>0.50892379644992036</v>
      </c>
      <c r="G195">
        <v>194</v>
      </c>
    </row>
    <row r="196" spans="1:7" x14ac:dyDescent="0.25">
      <c r="A196" t="s">
        <v>3</v>
      </c>
      <c r="B196" t="str">
        <f>"=COMPLEX("&amp;A196</f>
        <v>=COMPLEX(0.063972, 0.377204</v>
      </c>
      <c r="C196" t="str">
        <f>COMPLEX(0.063972, 0.377204)</f>
        <v>0.063972+0.377204i</v>
      </c>
      <c r="D196">
        <v>-97</v>
      </c>
      <c r="E196">
        <f>IMARGUMENT(C196)</f>
        <v>1.4027995944338165</v>
      </c>
      <c r="F196">
        <f>IMABS(C196)</f>
        <v>0.38259021733442167</v>
      </c>
      <c r="G196">
        <v>195</v>
      </c>
    </row>
    <row r="197" spans="1:7" x14ac:dyDescent="0.25">
      <c r="A197" t="s">
        <v>198</v>
      </c>
      <c r="B197" t="str">
        <f>"=COMPLEX("&amp;A197</f>
        <v>=COMPLEX(0.118376, 0.484147</v>
      </c>
      <c r="C197" t="str">
        <f>COMPLEX(0.118376, 0.484147)</f>
        <v>0.118376+0.484147i</v>
      </c>
      <c r="D197">
        <v>98</v>
      </c>
      <c r="E197">
        <f>IMARGUMENT(C197)</f>
        <v>1.3309967835162464</v>
      </c>
      <c r="F197">
        <f>IMABS(C197)</f>
        <v>0.49840866263037598</v>
      </c>
      <c r="G197">
        <v>196</v>
      </c>
    </row>
    <row r="198" spans="1:7" x14ac:dyDescent="0.25">
      <c r="A198" t="s">
        <v>2</v>
      </c>
      <c r="B198" t="str">
        <f>"=COMPLEX("&amp;A198</f>
        <v>=COMPLEX(0.071537, -0.244855</v>
      </c>
      <c r="C198" t="str">
        <f>COMPLEX(0.071537, -0.244855)</f>
        <v>0.071537-0.244855i</v>
      </c>
      <c r="D198">
        <v>-98</v>
      </c>
      <c r="E198">
        <f>IMARGUMENT(C198)</f>
        <v>-1.2865470078020378</v>
      </c>
      <c r="F198">
        <f>IMABS(C198)</f>
        <v>0.25509118642948059</v>
      </c>
      <c r="G198">
        <v>197</v>
      </c>
    </row>
    <row r="199" spans="1:7" x14ac:dyDescent="0.25">
      <c r="A199" t="s">
        <v>199</v>
      </c>
      <c r="B199" t="str">
        <f>"=COMPLEX("&amp;A199</f>
        <v>=COMPLEX(0.388351, 0.146999</v>
      </c>
      <c r="C199" t="str">
        <f>COMPLEX(0.388351, 0.146999)</f>
        <v>0.388351+0.146999i</v>
      </c>
      <c r="D199">
        <v>99</v>
      </c>
      <c r="E199">
        <f>IMARGUMENT(C199)</f>
        <v>0.3618539753944795</v>
      </c>
      <c r="F199">
        <f>IMABS(C199)</f>
        <v>0.41524114102771659</v>
      </c>
      <c r="G199">
        <v>198</v>
      </c>
    </row>
    <row r="200" spans="1:7" x14ac:dyDescent="0.25">
      <c r="A200" t="s">
        <v>1</v>
      </c>
      <c r="B200" t="str">
        <f>"=COMPLEX("&amp;A200</f>
        <v>=COMPLEX(-0.076977, -0.610284</v>
      </c>
      <c r="C200" t="str">
        <f>COMPLEX(-0.076977, -0.610284)</f>
        <v>-0.076977-0.610284i</v>
      </c>
      <c r="D200">
        <v>-99</v>
      </c>
      <c r="E200">
        <f>IMARGUMENT(C200)</f>
        <v>-1.696266812357631</v>
      </c>
      <c r="F200">
        <f>IMABS(C200)</f>
        <v>0.6151195161795795</v>
      </c>
      <c r="G200">
        <v>199</v>
      </c>
    </row>
    <row r="201" spans="1:7" x14ac:dyDescent="0.25">
      <c r="A201" t="s">
        <v>200</v>
      </c>
      <c r="B201" t="str">
        <f>"=COMPLEX("&amp;A201</f>
        <v>=COMPLEX(0.957743, 0.665461</v>
      </c>
      <c r="C201" t="str">
        <f>COMPLEX(0.957743, 0.665461)</f>
        <v>0.957743+0.665461i</v>
      </c>
      <c r="D201">
        <v>100</v>
      </c>
      <c r="E201">
        <f>IMARGUMENT(C201)</f>
        <v>0.60724240199368151</v>
      </c>
      <c r="F201">
        <f>IMABS(C201)</f>
        <v>1.1662375386558264</v>
      </c>
      <c r="G201">
        <v>200</v>
      </c>
    </row>
    <row r="202" spans="1:7" x14ac:dyDescent="0.25">
      <c r="A202" t="s">
        <v>0</v>
      </c>
      <c r="B202" t="str">
        <f>"=COMPLEX("&amp;A202</f>
        <v>=COMPLEX(0.904492, -0.734271</v>
      </c>
      <c r="C202" t="str">
        <f>COMPLEX(0.904492, -0.734271)</f>
        <v>0.904492-0.734271i</v>
      </c>
      <c r="D202">
        <v>-100</v>
      </c>
      <c r="E202">
        <f>IMARGUMENT(C202)</f>
        <v>-0.68189769182104598</v>
      </c>
      <c r="F202">
        <f>IMABS(C202)</f>
        <v>1.1650148838126491</v>
      </c>
      <c r="G202">
        <v>201</v>
      </c>
    </row>
  </sheetData>
  <sortState ref="A2:G202">
    <sortCondition ref="G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2024-05-05T17:39:10Z</dcterms:created>
  <dcterms:modified xsi:type="dcterms:W3CDTF">2024-05-05T18:01:23Z</dcterms:modified>
</cp:coreProperties>
</file>