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4560" activeTab="12"/>
  </bookViews>
  <sheets>
    <sheet name="Tết DL 2022" sheetId="6" r:id="rId1"/>
    <sheet name="8.03.22" sheetId="1" r:id="rId2"/>
    <sheet name="10.03.22" sheetId="2" state="hidden" r:id="rId3"/>
    <sheet name="30.04-01.05" sheetId="3" state="hidden" r:id="rId4"/>
    <sheet name="bổ sung 1.06" sheetId="5" state="hidden" r:id="rId5"/>
    <sheet name="Giấy khen" sheetId="7" state="hidden" r:id="rId6"/>
    <sheet name="Bổ sung giấy khen" sheetId="11" state="hidden" r:id="rId7"/>
    <sheet name="Bổ sung giấy khen 2" sheetId="13" state="hidden" r:id="rId8"/>
    <sheet name="phát chanh, đường, đá T5-2022" sheetId="8" state="hidden" r:id="rId9"/>
    <sheet name="Sheet2" sheetId="9" state="hidden" r:id="rId10"/>
    <sheet name="Sheet3" sheetId="10" state="hidden" r:id="rId11"/>
    <sheet name="01.06" sheetId="4" r:id="rId12"/>
    <sheet name="Trung Thu" sheetId="12" r:id="rId13"/>
    <sheet name="02.09" sheetId="14" r:id="rId14"/>
    <sheet name="Sheet1" sheetId="15" r:id="rId15"/>
  </sheets>
  <definedNames>
    <definedName name="_xlnm._FilterDatabase" localSheetId="11" hidden="1">'01.06'!$A$3:$X$298</definedName>
    <definedName name="_xlnm._FilterDatabase" localSheetId="13" hidden="1">'02.09'!$A$4:$H$245</definedName>
    <definedName name="_xlnm._FilterDatabase" localSheetId="2" hidden="1">'10.03.22'!$A$5:$P$231</definedName>
    <definedName name="_xlnm._FilterDatabase" localSheetId="6" hidden="1">'Bổ sung giấy khen'!$A$3:$N$91</definedName>
    <definedName name="_xlnm._FilterDatabase" localSheetId="5" hidden="1">'Giấy khen'!$A$3:$L$162</definedName>
    <definedName name="_xlnm.Print_Area" localSheetId="11">'01.06'!$A$1:$P$303</definedName>
    <definedName name="_xlnm.Print_Area" localSheetId="13">'02.09'!$A$1:$G$253</definedName>
    <definedName name="_xlnm.Print_Area" localSheetId="2">'10.03.22'!$A$1:$G$243</definedName>
    <definedName name="_xlnm.Print_Area" localSheetId="3">'30.04-01.05'!$A$1:$G$245</definedName>
    <definedName name="_xlnm.Print_Area" localSheetId="6">'Bổ sung giấy khen'!$A$1:$J$108</definedName>
    <definedName name="_xlnm.Print_Area" localSheetId="5">'Giấy khen'!$A$1:$J$183</definedName>
    <definedName name="_xlnm.Print_Area" localSheetId="8">'phát chanh, đường, đá T5-2022'!$A$1:$G$241</definedName>
    <definedName name="_xlnm.Print_Area" localSheetId="12">'Trung Thu'!$A$1:$H$377</definedName>
    <definedName name="_xlnm.Print_Titles" localSheetId="11">'01.06'!$3:$4</definedName>
    <definedName name="_xlnm.Print_Titles" localSheetId="13">'02.09'!$4:$5</definedName>
    <definedName name="_xlnm.Print_Titles" localSheetId="1">'8.03.22'!$3:$3</definedName>
    <definedName name="_xlnm.Print_Titles" localSheetId="5">'Giấy khen'!$3:$4</definedName>
    <definedName name="_xlnm.Print_Titles" localSheetId="8">'phát chanh, đường, đá T5-2022'!$3:$3</definedName>
    <definedName name="_xlnm.Print_Titles" localSheetId="9">Sheet2!$3:$3</definedName>
    <definedName name="_xlnm.Print_Titles" localSheetId="12">'Trung Thu'!$4:$5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9" i="12" l="1"/>
  <c r="E193" i="12"/>
  <c r="G361" i="15" l="1"/>
  <c r="G328" i="15" l="1"/>
  <c r="G174" i="15"/>
  <c r="A8" i="15"/>
  <c r="A11" i="15" s="1"/>
  <c r="A13" i="15" s="1"/>
  <c r="A15" i="15" s="1"/>
  <c r="A16" i="15" s="1"/>
  <c r="A18" i="15" s="1"/>
  <c r="A20" i="15" s="1"/>
  <c r="A21" i="15" s="1"/>
  <c r="A22" i="15" s="1"/>
  <c r="A24" i="15" s="1"/>
  <c r="A25" i="15" s="1"/>
  <c r="A26" i="15" s="1"/>
  <c r="A27" i="15" s="1"/>
  <c r="A29" i="15" s="1"/>
  <c r="A32" i="15" s="1"/>
  <c r="A34" i="15" s="1"/>
  <c r="A35" i="15" s="1"/>
  <c r="A36" i="15" s="1"/>
  <c r="A37" i="15" s="1"/>
  <c r="A39" i="15" s="1"/>
  <c r="A40" i="15" s="1"/>
  <c r="A43" i="15" s="1"/>
  <c r="A45" i="15" s="1"/>
  <c r="A46" i="15" s="1"/>
  <c r="A48" i="15" s="1"/>
  <c r="A49" i="15" s="1"/>
  <c r="A51" i="15" s="1"/>
  <c r="A52" i="15" s="1"/>
  <c r="A54" i="15" s="1"/>
  <c r="A55" i="15" s="1"/>
  <c r="A56" i="15" s="1"/>
  <c r="A57" i="15" s="1"/>
  <c r="A59" i="15" s="1"/>
  <c r="A60" i="15" s="1"/>
  <c r="A63" i="15" s="1"/>
  <c r="A65" i="15" s="1"/>
  <c r="A68" i="15" s="1"/>
  <c r="A69" i="15" s="1"/>
  <c r="A72" i="15" s="1"/>
  <c r="A74" i="15" s="1"/>
  <c r="A75" i="15" s="1"/>
  <c r="A77" i="15" s="1"/>
  <c r="A79" i="15" s="1"/>
  <c r="A81" i="15" s="1"/>
  <c r="A83" i="15" s="1"/>
  <c r="A85" i="15" s="1"/>
  <c r="A87" i="15" s="1"/>
  <c r="A90" i="15" s="1"/>
  <c r="A92" i="15" s="1"/>
  <c r="A93" i="15" s="1"/>
  <c r="A94" i="15" s="1"/>
  <c r="A95" i="15" s="1"/>
  <c r="A97" i="15" s="1"/>
  <c r="A100" i="15" s="1"/>
  <c r="A103" i="15" s="1"/>
  <c r="A106" i="15" s="1"/>
  <c r="A108" i="15" s="1"/>
  <c r="A110" i="15" s="1"/>
  <c r="A112" i="15" s="1"/>
  <c r="A114" i="15" s="1"/>
  <c r="A115" i="15" s="1"/>
  <c r="A117" i="15" s="1"/>
  <c r="A119" i="15" s="1"/>
  <c r="A121" i="15" s="1"/>
  <c r="A123" i="15" s="1"/>
  <c r="A124" i="15" s="1"/>
  <c r="A127" i="15" s="1"/>
  <c r="A130" i="15" s="1"/>
  <c r="A131" i="15" s="1"/>
  <c r="A132" i="15" s="1"/>
  <c r="A135" i="15" s="1"/>
  <c r="A140" i="15" s="1"/>
  <c r="A142" i="15" s="1"/>
  <c r="A143" i="15" s="1"/>
  <c r="A145" i="15" s="1"/>
  <c r="A147" i="15" s="1"/>
  <c r="A149" i="15" s="1"/>
  <c r="A150" i="15" s="1"/>
  <c r="A151" i="15" s="1"/>
  <c r="A152" i="15" s="1"/>
  <c r="A153" i="15" s="1"/>
  <c r="A155" i="15" s="1"/>
  <c r="A157" i="15" s="1"/>
  <c r="A161" i="15" s="1"/>
  <c r="A163" i="15" s="1"/>
  <c r="A164" i="15" s="1"/>
  <c r="A165" i="15" s="1"/>
  <c r="A167" i="15" s="1"/>
  <c r="A168" i="15" s="1"/>
  <c r="A170" i="15" s="1"/>
  <c r="A173" i="15" s="1"/>
  <c r="A175" i="15" s="1"/>
  <c r="A177" i="15" s="1"/>
  <c r="A178" i="15" s="1"/>
  <c r="A179" i="15" s="1"/>
  <c r="A180" i="15" s="1"/>
  <c r="A182" i="15" s="1"/>
  <c r="A185" i="15" s="1"/>
  <c r="A186" i="15" s="1"/>
  <c r="A188" i="15" s="1"/>
  <c r="A189" i="15" s="1"/>
  <c r="A190" i="15" s="1"/>
  <c r="A191" i="15" s="1"/>
  <c r="A192" i="15" s="1"/>
  <c r="A193" i="15" s="1"/>
  <c r="A195" i="15" s="1"/>
  <c r="A197" i="15" s="1"/>
  <c r="A199" i="15" s="1"/>
  <c r="A201" i="15" s="1"/>
  <c r="A202" i="15" s="1"/>
  <c r="A203" i="15" s="1"/>
  <c r="A205" i="15" s="1"/>
  <c r="A207" i="15" s="1"/>
  <c r="A209" i="15" s="1"/>
  <c r="A212" i="15" s="1"/>
  <c r="A214" i="15" s="1"/>
  <c r="A215" i="15" s="1"/>
  <c r="A216" i="15" s="1"/>
  <c r="A219" i="15" s="1"/>
  <c r="A222" i="15" s="1"/>
  <c r="A224" i="15" s="1"/>
  <c r="A227" i="15" s="1"/>
  <c r="A228" i="15" s="1"/>
  <c r="A230" i="15" s="1"/>
  <c r="A232" i="15" s="1"/>
  <c r="A233" i="15" s="1"/>
  <c r="A234" i="15" s="1"/>
  <c r="A235" i="15" s="1"/>
  <c r="A236" i="15" s="1"/>
  <c r="A237" i="15" s="1"/>
  <c r="A239" i="15" s="1"/>
  <c r="A241" i="15" s="1"/>
  <c r="A242" i="15" s="1"/>
  <c r="A244" i="15" s="1"/>
  <c r="A247" i="15" s="1"/>
  <c r="A248" i="15" s="1"/>
  <c r="A250" i="15" s="1"/>
  <c r="A253" i="15" s="1"/>
  <c r="A254" i="15" s="1"/>
  <c r="A256" i="15" s="1"/>
  <c r="A257" i="15" s="1"/>
  <c r="A258" i="15" s="1"/>
  <c r="A259" i="15" s="1"/>
  <c r="A261" i="15" s="1"/>
  <c r="A262" i="15" s="1"/>
  <c r="A263" i="15" s="1"/>
  <c r="A266" i="15" s="1"/>
  <c r="A269" i="15" s="1"/>
  <c r="A270" i="15" s="1"/>
  <c r="A271" i="15" s="1"/>
  <c r="A274" i="15" s="1"/>
  <c r="A275" i="15" s="1"/>
  <c r="A277" i="15" s="1"/>
  <c r="A278" i="15" s="1"/>
  <c r="A280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3" i="15" s="1"/>
  <c r="A296" i="15" s="1"/>
  <c r="A297" i="15" s="1"/>
  <c r="A298" i="15" s="1"/>
  <c r="A299" i="15" s="1"/>
  <c r="A300" i="15" s="1"/>
  <c r="A301" i="15" s="1"/>
  <c r="A303" i="15" s="1"/>
  <c r="A304" i="15" s="1"/>
  <c r="A307" i="15" s="1"/>
  <c r="A309" i="15" s="1"/>
  <c r="A310" i="15" s="1"/>
  <c r="A313" i="15" s="1"/>
  <c r="A314" i="15" s="1"/>
  <c r="A317" i="15" s="1"/>
  <c r="A318" i="15" s="1"/>
  <c r="A319" i="15" s="1"/>
  <c r="A320" i="15" s="1"/>
  <c r="A322" i="15" s="1"/>
  <c r="A323" i="15" s="1"/>
  <c r="A324" i="15" s="1"/>
  <c r="A325" i="15" s="1"/>
  <c r="A326" i="15" s="1"/>
  <c r="G10" i="15"/>
  <c r="O358" i="15"/>
  <c r="G346" i="15"/>
  <c r="F346" i="15"/>
  <c r="F328" i="15"/>
  <c r="G316" i="15"/>
  <c r="F316" i="15"/>
  <c r="G302" i="15"/>
  <c r="F302" i="15"/>
  <c r="G295" i="15"/>
  <c r="F295" i="15"/>
  <c r="G282" i="15"/>
  <c r="F282" i="15"/>
  <c r="G260" i="15"/>
  <c r="F260" i="15"/>
  <c r="G249" i="15"/>
  <c r="F249" i="15"/>
  <c r="G238" i="15"/>
  <c r="F238" i="15"/>
  <c r="G221" i="15"/>
  <c r="F221" i="15"/>
  <c r="G194" i="15"/>
  <c r="F194" i="15"/>
  <c r="F174" i="15"/>
  <c r="G160" i="15"/>
  <c r="F160" i="15"/>
  <c r="G139" i="15"/>
  <c r="F139" i="15"/>
  <c r="G96" i="15"/>
  <c r="F96" i="15"/>
  <c r="E95" i="15"/>
  <c r="G84" i="15"/>
  <c r="F84" i="15"/>
  <c r="G62" i="15"/>
  <c r="F62" i="15"/>
  <c r="G58" i="15"/>
  <c r="F58" i="15"/>
  <c r="G47" i="15"/>
  <c r="F47" i="15"/>
  <c r="F10" i="15"/>
  <c r="G6" i="15"/>
  <c r="F6" i="15"/>
  <c r="F61" i="15" l="1"/>
  <c r="A327" i="15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7" i="15" s="1"/>
  <c r="G138" i="15"/>
  <c r="G61" i="15"/>
  <c r="F138" i="15"/>
  <c r="F362" i="15" s="1"/>
  <c r="G356" i="15" l="1"/>
  <c r="G362" i="15" s="1"/>
  <c r="A348" i="15"/>
  <c r="A349" i="15" l="1"/>
  <c r="A350" i="15" s="1"/>
  <c r="A351" i="15" s="1"/>
  <c r="A352" i="15" l="1"/>
  <c r="A353" i="15" s="1"/>
  <c r="A354" i="15" s="1"/>
  <c r="A355" i="15" s="1"/>
  <c r="I14" i="14" l="1"/>
  <c r="H7" i="14" l="1"/>
  <c r="H6" i="14"/>
  <c r="E213" i="14"/>
  <c r="E9" i="14"/>
  <c r="E6" i="14"/>
  <c r="E231" i="14"/>
  <c r="H9" i="14" l="1"/>
  <c r="H8" i="14" l="1"/>
  <c r="H12" i="14" s="1"/>
  <c r="E125" i="14" l="1"/>
  <c r="E203" i="14"/>
  <c r="E164" i="14"/>
  <c r="E156" i="14" l="1"/>
  <c r="E150" i="14"/>
  <c r="E110" i="14"/>
  <c r="E101" i="14"/>
  <c r="E35" i="14"/>
  <c r="E195" i="14"/>
  <c r="E188" i="14"/>
  <c r="E177" i="14"/>
  <c r="E138" i="14"/>
  <c r="E89" i="14"/>
  <c r="E68" i="14"/>
  <c r="E60" i="14"/>
  <c r="E48" i="14"/>
  <c r="E44" i="14"/>
  <c r="A8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6" i="14" s="1"/>
  <c r="A37" i="14" s="1"/>
  <c r="E88" i="14" l="1"/>
  <c r="A38" i="14"/>
  <c r="A39" i="14" s="1"/>
  <c r="A40" i="14" s="1"/>
  <c r="A41" i="14" s="1"/>
  <c r="A42" i="14" s="1"/>
  <c r="A43" i="14" s="1"/>
  <c r="E47" i="14"/>
  <c r="E243" i="14" s="1"/>
  <c r="N19" i="13"/>
  <c r="F34" i="13"/>
  <c r="E34" i="13"/>
  <c r="D34" i="13"/>
  <c r="A45" i="14" l="1"/>
  <c r="A46" i="14" s="1"/>
  <c r="A49" i="14" s="1"/>
  <c r="A50" i="14" s="1"/>
  <c r="H18" i="13"/>
  <c r="H9" i="13"/>
  <c r="H6" i="13"/>
  <c r="A51" i="14" l="1"/>
  <c r="A52" i="14" s="1"/>
  <c r="A53" i="14" s="1"/>
  <c r="A54" i="14" s="1"/>
  <c r="A55" i="14" s="1"/>
  <c r="A56" i="14" s="1"/>
  <c r="A57" i="14" s="1"/>
  <c r="A58" i="14" s="1"/>
  <c r="A59" i="14" s="1"/>
  <c r="A61" i="14" s="1"/>
  <c r="A62" i="14" s="1"/>
  <c r="H21" i="13"/>
  <c r="N82" i="11"/>
  <c r="A63" i="14" l="1"/>
  <c r="A64" i="14" s="1"/>
  <c r="A65" i="14" s="1"/>
  <c r="A66" i="14" s="1"/>
  <c r="A67" i="14" s="1"/>
  <c r="A69" i="14" s="1"/>
  <c r="A70" i="14" s="1"/>
  <c r="A8" i="11"/>
  <c r="A9" i="11" s="1"/>
  <c r="A10" i="11" s="1"/>
  <c r="A11" i="11" s="1"/>
  <c r="A14" i="11" s="1"/>
  <c r="A15" i="11" s="1"/>
  <c r="A17" i="11" s="1"/>
  <c r="A19" i="11" s="1"/>
  <c r="A20" i="11" s="1"/>
  <c r="A21" i="11" s="1"/>
  <c r="A22" i="11" s="1"/>
  <c r="A24" i="11" s="1"/>
  <c r="A25" i="11" s="1"/>
  <c r="A26" i="11" s="1"/>
  <c r="A27" i="11" s="1"/>
  <c r="A28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1" i="11" s="1"/>
  <c r="A42" i="11" s="1"/>
  <c r="A43" i="11" s="1"/>
  <c r="A45" i="11" s="1"/>
  <c r="A47" i="11" s="1"/>
  <c r="A48" i="11" s="1"/>
  <c r="A49" i="11" s="1"/>
  <c r="A50" i="11" s="1"/>
  <c r="A51" i="11" s="1"/>
  <c r="A52" i="11" s="1"/>
  <c r="A53" i="11" s="1"/>
  <c r="A55" i="11" s="1"/>
  <c r="A56" i="11" s="1"/>
  <c r="A57" i="11" s="1"/>
  <c r="A58" i="11" s="1"/>
  <c r="A59" i="11" s="1"/>
  <c r="A60" i="11" s="1"/>
  <c r="A61" i="11" s="1"/>
  <c r="A62" i="11" s="1"/>
  <c r="A63" i="11" s="1"/>
  <c r="A65" i="11" s="1"/>
  <c r="A67" i="11" s="1"/>
  <c r="A68" i="11" s="1"/>
  <c r="A69" i="11" s="1"/>
  <c r="A70" i="11" s="1"/>
  <c r="A71" i="11" s="1"/>
  <c r="A72" i="11" s="1"/>
  <c r="A73" i="11" s="1"/>
  <c r="A74" i="11" s="1"/>
  <c r="A75" i="11" s="1"/>
  <c r="A78" i="11" s="1"/>
  <c r="A80" i="11" s="1"/>
  <c r="A81" i="11" s="1"/>
  <c r="A82" i="11" s="1"/>
  <c r="A84" i="11" s="1"/>
  <c r="A85" i="11" s="1"/>
  <c r="A86" i="11" s="1"/>
  <c r="A87" i="11" s="1"/>
  <c r="A88" i="11" s="1"/>
  <c r="A89" i="11" s="1"/>
  <c r="A90" i="11" s="1"/>
  <c r="O105" i="11"/>
  <c r="L108" i="11"/>
  <c r="L100" i="11"/>
  <c r="L106" i="11"/>
  <c r="M106" i="11"/>
  <c r="M105" i="11"/>
  <c r="L101" i="11"/>
  <c r="H46" i="11"/>
  <c r="A71" i="14" l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2" i="14" s="1"/>
  <c r="A103" i="14" s="1"/>
  <c r="A104" i="14" s="1"/>
  <c r="A105" i="14" s="1"/>
  <c r="A106" i="14" s="1"/>
  <c r="A107" i="14" s="1"/>
  <c r="A108" i="14" s="1"/>
  <c r="A109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6" i="14" s="1"/>
  <c r="A127" i="14" s="1"/>
  <c r="L79" i="11"/>
  <c r="K100" i="11"/>
  <c r="K102" i="11"/>
  <c r="H64" i="11"/>
  <c r="N88" i="11"/>
  <c r="F108" i="11"/>
  <c r="E108" i="11"/>
  <c r="D108" i="11"/>
  <c r="L21" i="11"/>
  <c r="N86" i="11"/>
  <c r="H83" i="11"/>
  <c r="H79" i="11"/>
  <c r="H77" i="11"/>
  <c r="H23" i="11"/>
  <c r="H54" i="11"/>
  <c r="H66" i="11"/>
  <c r="A128" i="14" l="1"/>
  <c r="A129" i="14" s="1"/>
  <c r="A130" i="14" s="1"/>
  <c r="A131" i="14" s="1"/>
  <c r="A132" i="14" s="1"/>
  <c r="A133" i="14" s="1"/>
  <c r="A134" i="14" s="1"/>
  <c r="A135" i="14" s="1"/>
  <c r="A136" i="14" s="1"/>
  <c r="A137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H76" i="11"/>
  <c r="A151" i="14" l="1"/>
  <c r="A152" i="14" s="1"/>
  <c r="A153" i="14" s="1"/>
  <c r="A154" i="14" s="1"/>
  <c r="A155" i="14" s="1"/>
  <c r="A157" i="14" s="1"/>
  <c r="H44" i="11"/>
  <c r="H40" i="11"/>
  <c r="H29" i="11" l="1"/>
  <c r="H18" i="11"/>
  <c r="H7" i="11"/>
  <c r="H5" i="11"/>
  <c r="N364" i="12"/>
  <c r="H16" i="11"/>
  <c r="H13" i="11"/>
  <c r="A158" i="14" l="1"/>
  <c r="A159" i="14" s="1"/>
  <c r="A160" i="14" s="1"/>
  <c r="A161" i="14" s="1"/>
  <c r="A162" i="14" s="1"/>
  <c r="A163" i="14" s="1"/>
  <c r="H12" i="11"/>
  <c r="H91" i="11" s="1"/>
  <c r="D95" i="12"/>
  <c r="E62" i="12"/>
  <c r="E46" i="12"/>
  <c r="E10" i="12"/>
  <c r="F46" i="12"/>
  <c r="F193" i="12"/>
  <c r="F330" i="12"/>
  <c r="F367" i="12"/>
  <c r="F350" i="12"/>
  <c r="F318" i="12"/>
  <c r="F262" i="12"/>
  <c r="F251" i="12"/>
  <c r="F239" i="12"/>
  <c r="F222" i="12"/>
  <c r="F174" i="12"/>
  <c r="F160" i="12"/>
  <c r="F139" i="12"/>
  <c r="F62" i="12"/>
  <c r="F10" i="12"/>
  <c r="E350" i="12"/>
  <c r="E330" i="12"/>
  <c r="E318" i="12"/>
  <c r="F304" i="12"/>
  <c r="E304" i="12"/>
  <c r="F297" i="12"/>
  <c r="E297" i="12"/>
  <c r="F284" i="12"/>
  <c r="E284" i="12"/>
  <c r="E262" i="12"/>
  <c r="E251" i="12"/>
  <c r="E222" i="12"/>
  <c r="E174" i="12"/>
  <c r="E160" i="12"/>
  <c r="E139" i="12"/>
  <c r="F96" i="12"/>
  <c r="E96" i="12"/>
  <c r="F84" i="12"/>
  <c r="E84" i="12"/>
  <c r="F58" i="12"/>
  <c r="E58" i="12"/>
  <c r="F6" i="12"/>
  <c r="E6" i="12"/>
  <c r="A165" i="14" l="1"/>
  <c r="E138" i="12"/>
  <c r="E61" i="12"/>
  <c r="F138" i="12"/>
  <c r="F61" i="12"/>
  <c r="A166" i="14" l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8" i="14" s="1"/>
  <c r="E368" i="12"/>
  <c r="F362" i="12"/>
  <c r="F368" i="12" s="1"/>
  <c r="A179" i="14" l="1"/>
  <c r="D66" i="7"/>
  <c r="H131" i="7"/>
  <c r="H31" i="7"/>
  <c r="A180" i="14" l="1"/>
  <c r="A181" i="14" s="1"/>
  <c r="A182" i="14" s="1"/>
  <c r="A183" i="14" s="1"/>
  <c r="A184" i="14" s="1"/>
  <c r="A185" i="14" s="1"/>
  <c r="A186" i="14" s="1"/>
  <c r="A187" i="14" s="1"/>
  <c r="A189" i="14" s="1"/>
  <c r="A190" i="14" s="1"/>
  <c r="H83" i="7"/>
  <c r="H67" i="7"/>
  <c r="A191" i="14" l="1"/>
  <c r="A192" i="14" s="1"/>
  <c r="A193" i="14" s="1"/>
  <c r="A194" i="14" s="1"/>
  <c r="A196" i="14" s="1"/>
  <c r="A197" i="14" s="1"/>
  <c r="A198" i="14" s="1"/>
  <c r="A199" i="14" s="1"/>
  <c r="A200" i="14" s="1"/>
  <c r="A201" i="14" s="1"/>
  <c r="A202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2" i="14" s="1"/>
  <c r="D183" i="7"/>
  <c r="H100" i="7"/>
  <c r="A233" i="14" l="1"/>
  <c r="H46" i="7"/>
  <c r="H93" i="7"/>
  <c r="H139" i="7"/>
  <c r="H119" i="7"/>
  <c r="A9" i="7"/>
  <c r="A10" i="7" s="1"/>
  <c r="A12" i="7" s="1"/>
  <c r="A13" i="7" s="1"/>
  <c r="A14" i="7" s="1"/>
  <c r="A16" i="7" s="1"/>
  <c r="A18" i="7" s="1"/>
  <c r="A20" i="7" s="1"/>
  <c r="A22" i="7" s="1"/>
  <c r="A24" i="7" s="1"/>
  <c r="A27" i="7" s="1"/>
  <c r="A28" i="7" s="1"/>
  <c r="A32" i="7" s="1"/>
  <c r="A33" i="7" s="1"/>
  <c r="A35" i="7" s="1"/>
  <c r="A36" i="7" s="1"/>
  <c r="A37" i="7" s="1"/>
  <c r="A234" i="14" l="1"/>
  <c r="A235" i="14" s="1"/>
  <c r="A236" i="14" s="1"/>
  <c r="A237" i="14" s="1"/>
  <c r="A238" i="14" s="1"/>
  <c r="A239" i="14" s="1"/>
  <c r="A240" i="14" s="1"/>
  <c r="A38" i="7"/>
  <c r="A41" i="7" s="1"/>
  <c r="A42" i="7" s="1"/>
  <c r="A44" i="7" s="1"/>
  <c r="A47" i="7" s="1"/>
  <c r="A50" i="7" s="1"/>
  <c r="A51" i="7" s="1"/>
  <c r="A53" i="7" s="1"/>
  <c r="A54" i="7" s="1"/>
  <c r="A56" i="7" s="1"/>
  <c r="A58" i="7" s="1"/>
  <c r="A60" i="7" s="1"/>
  <c r="A62" i="7" s="1"/>
  <c r="A63" i="7" s="1"/>
  <c r="H112" i="7"/>
  <c r="H8" i="7"/>
  <c r="A64" i="7" l="1"/>
  <c r="A65" i="7" s="1"/>
  <c r="A68" i="7" s="1"/>
  <c r="E79" i="8"/>
  <c r="E196" i="8"/>
  <c r="A70" i="7" l="1"/>
  <c r="A72" i="7" s="1"/>
  <c r="A73" i="7" s="1"/>
  <c r="A74" i="7" s="1"/>
  <c r="A76" i="7" s="1"/>
  <c r="A77" i="7" s="1"/>
  <c r="A79" i="7" s="1"/>
  <c r="A81" i="7" s="1"/>
  <c r="A82" i="7" s="1"/>
  <c r="A84" i="7" s="1"/>
  <c r="A86" i="7" s="1"/>
  <c r="A88" i="7" s="1"/>
  <c r="A90" i="7" s="1"/>
  <c r="J236" i="8"/>
  <c r="L145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30" i="8" s="1"/>
  <c r="A31" i="8" s="1"/>
  <c r="A32" i="8" s="1"/>
  <c r="A33" i="8" s="1"/>
  <c r="A34" i="8" s="1"/>
  <c r="A35" i="8" s="1"/>
  <c r="A36" i="8" s="1"/>
  <c r="A37" i="8" s="1"/>
  <c r="A39" i="8" s="1"/>
  <c r="A40" i="8" s="1"/>
  <c r="A43" i="8" s="1"/>
  <c r="A44" i="8" s="1"/>
  <c r="A45" i="8" s="1"/>
  <c r="A46" i="8" s="1"/>
  <c r="A47" i="8" s="1"/>
  <c r="A48" i="8" s="1"/>
  <c r="A49" i="8" s="1"/>
  <c r="A50" i="8" s="1"/>
  <c r="A51" i="8" s="1"/>
  <c r="E238" i="10"/>
  <c r="E212" i="10"/>
  <c r="E202" i="10"/>
  <c r="E193" i="10"/>
  <c r="E186" i="10"/>
  <c r="E175" i="10"/>
  <c r="E162" i="10"/>
  <c r="E154" i="10"/>
  <c r="E147" i="10"/>
  <c r="E135" i="10"/>
  <c r="E120" i="10"/>
  <c r="E111" i="10"/>
  <c r="E98" i="10"/>
  <c r="E84" i="10"/>
  <c r="E63" i="10"/>
  <c r="E55" i="10"/>
  <c r="E43" i="10"/>
  <c r="E39" i="10"/>
  <c r="E30" i="10"/>
  <c r="E7" i="10"/>
  <c r="A6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1" i="10" s="1"/>
  <c r="A32" i="10" s="1"/>
  <c r="A33" i="10" s="1"/>
  <c r="A34" i="10" s="1"/>
  <c r="A35" i="10" s="1"/>
  <c r="A36" i="10" s="1"/>
  <c r="A37" i="10" s="1"/>
  <c r="A38" i="10" s="1"/>
  <c r="A40" i="10" s="1"/>
  <c r="A41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E4" i="10"/>
  <c r="E239" i="9"/>
  <c r="E213" i="9"/>
  <c r="E203" i="9"/>
  <c r="E194" i="9"/>
  <c r="E187" i="9"/>
  <c r="E176" i="9"/>
  <c r="E163" i="9"/>
  <c r="E155" i="9"/>
  <c r="E148" i="9"/>
  <c r="E136" i="9"/>
  <c r="E121" i="9"/>
  <c r="E112" i="9"/>
  <c r="E99" i="9"/>
  <c r="E84" i="9" s="1"/>
  <c r="E85" i="9"/>
  <c r="E64" i="9"/>
  <c r="E56" i="9"/>
  <c r="E42" i="9" s="1"/>
  <c r="E43" i="9"/>
  <c r="E39" i="9"/>
  <c r="E30" i="9"/>
  <c r="E7" i="9"/>
  <c r="A6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1" i="9" s="1"/>
  <c r="A32" i="9" s="1"/>
  <c r="A33" i="9" s="1"/>
  <c r="A34" i="9" s="1"/>
  <c r="A35" i="9" s="1"/>
  <c r="A36" i="9" s="1"/>
  <c r="A37" i="9" s="1"/>
  <c r="A38" i="9" s="1"/>
  <c r="A40" i="9" s="1"/>
  <c r="A41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7" i="9" s="1"/>
  <c r="A58" i="9" s="1"/>
  <c r="A59" i="9" s="1"/>
  <c r="A60" i="9" s="1"/>
  <c r="A61" i="9" s="1"/>
  <c r="A62" i="9" s="1"/>
  <c r="A63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3" i="9" s="1"/>
  <c r="A114" i="9" s="1"/>
  <c r="A115" i="9" s="1"/>
  <c r="A116" i="9" s="1"/>
  <c r="A117" i="9" s="1"/>
  <c r="A118" i="9" s="1"/>
  <c r="A119" i="9" s="1"/>
  <c r="A120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9" i="9" s="1"/>
  <c r="A150" i="9" s="1"/>
  <c r="A151" i="9" s="1"/>
  <c r="A152" i="9" s="1"/>
  <c r="A153" i="9" s="1"/>
  <c r="A154" i="9" s="1"/>
  <c r="A156" i="9" s="1"/>
  <c r="A157" i="9" s="1"/>
  <c r="A158" i="9" s="1"/>
  <c r="A159" i="9" s="1"/>
  <c r="A160" i="9" s="1"/>
  <c r="A161" i="9" s="1"/>
  <c r="A162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8" i="9" s="1"/>
  <c r="A189" i="9" s="1"/>
  <c r="A190" i="9" s="1"/>
  <c r="A191" i="9" s="1"/>
  <c r="A192" i="9" s="1"/>
  <c r="A193" i="9" s="1"/>
  <c r="A195" i="9" s="1"/>
  <c r="A196" i="9" s="1"/>
  <c r="A197" i="9" s="1"/>
  <c r="A198" i="9" s="1"/>
  <c r="A199" i="9" s="1"/>
  <c r="A200" i="9" s="1"/>
  <c r="A201" i="9" s="1"/>
  <c r="A202" i="9" s="1"/>
  <c r="A204" i="9" s="1"/>
  <c r="A205" i="9" s="1"/>
  <c r="A206" i="9" s="1"/>
  <c r="A207" i="9" s="1"/>
  <c r="A208" i="9" s="1"/>
  <c r="A209" i="9" s="1"/>
  <c r="A210" i="9" s="1"/>
  <c r="A211" i="9" s="1"/>
  <c r="A212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E4" i="9"/>
  <c r="E230" i="8"/>
  <c r="E207" i="8"/>
  <c r="E187" i="8"/>
  <c r="E181" i="8"/>
  <c r="E170" i="8"/>
  <c r="E157" i="8"/>
  <c r="E149" i="8"/>
  <c r="E142" i="8"/>
  <c r="E130" i="8"/>
  <c r="E115" i="8"/>
  <c r="E106" i="8"/>
  <c r="E93" i="8"/>
  <c r="E60" i="8"/>
  <c r="E52" i="8"/>
  <c r="E42" i="8"/>
  <c r="E38" i="8"/>
  <c r="E29" i="8"/>
  <c r="E6" i="8"/>
  <c r="E4" i="8"/>
  <c r="E250" i="9" l="1"/>
  <c r="E83" i="10"/>
  <c r="E42" i="10"/>
  <c r="E249" i="10" s="1"/>
  <c r="A92" i="7"/>
  <c r="A94" i="7" s="1"/>
  <c r="A95" i="7" s="1"/>
  <c r="A98" i="7" s="1"/>
  <c r="A99" i="7" s="1"/>
  <c r="A101" i="7" s="1"/>
  <c r="A103" i="7" s="1"/>
  <c r="A105" i="7" s="1"/>
  <c r="A106" i="7" s="1"/>
  <c r="A107" i="7" s="1"/>
  <c r="A108" i="7" s="1"/>
  <c r="A109" i="7" s="1"/>
  <c r="A111" i="7" s="1"/>
  <c r="A113" i="7" s="1"/>
  <c r="A114" i="7" s="1"/>
  <c r="A115" i="7" s="1"/>
  <c r="A117" i="7" s="1"/>
  <c r="A120" i="7" s="1"/>
  <c r="A122" i="7" s="1"/>
  <c r="A124" i="7" s="1"/>
  <c r="A125" i="7" s="1"/>
  <c r="A127" i="7" s="1"/>
  <c r="A130" i="7" s="1"/>
  <c r="A53" i="8"/>
  <c r="A54" i="8" s="1"/>
  <c r="A55" i="8" s="1"/>
  <c r="A56" i="8" s="1"/>
  <c r="A57" i="8" s="1"/>
  <c r="A58" i="8" s="1"/>
  <c r="A59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80" i="8" s="1"/>
  <c r="E41" i="8"/>
  <c r="E78" i="8"/>
  <c r="A54" i="10"/>
  <c r="A56" i="10" s="1"/>
  <c r="A57" i="10" s="1"/>
  <c r="A58" i="10" s="1"/>
  <c r="A59" i="10" s="1"/>
  <c r="A60" i="10" s="1"/>
  <c r="A61" i="10" s="1"/>
  <c r="A62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2" i="10" s="1"/>
  <c r="A113" i="10" s="1"/>
  <c r="A114" i="10" s="1"/>
  <c r="A115" i="10" s="1"/>
  <c r="A116" i="10" s="1"/>
  <c r="A117" i="10" s="1"/>
  <c r="A118" i="10" s="1"/>
  <c r="A119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8" i="10" s="1"/>
  <c r="A149" i="10" s="1"/>
  <c r="A150" i="10" s="1"/>
  <c r="A151" i="10" s="1"/>
  <c r="A152" i="10" s="1"/>
  <c r="A153" i="10" s="1"/>
  <c r="A155" i="10" s="1"/>
  <c r="A156" i="10" s="1"/>
  <c r="A157" i="10" s="1"/>
  <c r="A158" i="10" s="1"/>
  <c r="A159" i="10" s="1"/>
  <c r="A160" i="10" s="1"/>
  <c r="A161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7" i="10" s="1"/>
  <c r="A188" i="10" s="1"/>
  <c r="A189" i="10" s="1"/>
  <c r="A190" i="10" s="1"/>
  <c r="A191" i="10" s="1"/>
  <c r="A192" i="10" s="1"/>
  <c r="A194" i="10" s="1"/>
  <c r="A195" i="10" s="1"/>
  <c r="A196" i="10" s="1"/>
  <c r="A197" i="10" s="1"/>
  <c r="A198" i="10" s="1"/>
  <c r="A199" i="10" s="1"/>
  <c r="A200" i="10" s="1"/>
  <c r="A201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132" i="7" l="1"/>
  <c r="A135" i="7" s="1"/>
  <c r="A137" i="7" s="1"/>
  <c r="A140" i="7" s="1"/>
  <c r="A142" i="7" s="1"/>
  <c r="A144" i="7" s="1"/>
  <c r="A145" i="7" s="1"/>
  <c r="A147" i="7" s="1"/>
  <c r="A148" i="7" s="1"/>
  <c r="A150" i="7" s="1"/>
  <c r="A151" i="7" s="1"/>
  <c r="A152" i="7" s="1"/>
  <c r="A153" i="7" s="1"/>
  <c r="A155" i="7" s="1"/>
  <c r="A157" i="7" s="1"/>
  <c r="E237" i="8"/>
  <c r="A81" i="8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4" i="8" s="1"/>
  <c r="A95" i="8" l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7" i="8" s="1"/>
  <c r="A108" i="8" s="1"/>
  <c r="A109" i="8" s="1"/>
  <c r="A110" i="8" s="1"/>
  <c r="A111" i="8" s="1"/>
  <c r="A112" i="8" s="1"/>
  <c r="A113" i="8" s="1"/>
  <c r="A114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3" i="8" s="1"/>
  <c r="A144" i="8" s="1"/>
  <c r="A145" i="8" s="1"/>
  <c r="A146" i="8" s="1"/>
  <c r="A147" i="8" s="1"/>
  <c r="A148" i="8" s="1"/>
  <c r="A150" i="8" s="1"/>
  <c r="A151" i="8" s="1"/>
  <c r="A152" i="8" s="1"/>
  <c r="A153" i="8" s="1"/>
  <c r="A154" i="8" s="1"/>
  <c r="A155" i="8" s="1"/>
  <c r="A156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2" i="8" s="1"/>
  <c r="A183" i="8" s="1"/>
  <c r="A184" i="8" s="1"/>
  <c r="A185" i="8" s="1"/>
  <c r="A186" i="8" s="1"/>
  <c r="A188" i="8" s="1"/>
  <c r="A189" i="8" s="1"/>
  <c r="A190" i="8" s="1"/>
  <c r="A191" i="8" s="1"/>
  <c r="A192" i="8" s="1"/>
  <c r="A193" i="8" s="1"/>
  <c r="A194" i="8" s="1"/>
  <c r="A195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l="1"/>
  <c r="A227" i="8" s="1"/>
  <c r="A228" i="8" s="1"/>
  <c r="A229" i="8" s="1"/>
  <c r="A231" i="8" l="1"/>
  <c r="A232" i="8" s="1"/>
  <c r="A233" i="8" s="1"/>
  <c r="A234" i="8" s="1"/>
  <c r="A235" i="8" s="1"/>
  <c r="A236" i="8" s="1"/>
  <c r="J9" i="4" l="1"/>
  <c r="H149" i="7" l="1"/>
  <c r="H26" i="7" l="1"/>
  <c r="F183" i="7" l="1"/>
  <c r="E183" i="7"/>
  <c r="H156" i="7"/>
  <c r="H143" i="7"/>
  <c r="H116" i="7"/>
  <c r="H110" i="7"/>
  <c r="H40" i="7"/>
  <c r="H30" i="7" s="1"/>
  <c r="D30" i="7"/>
  <c r="D159" i="7" s="1"/>
  <c r="H5" i="7"/>
  <c r="H66" i="7" l="1"/>
  <c r="H159" i="7" s="1"/>
  <c r="D227" i="6"/>
  <c r="D210" i="6"/>
  <c r="D201" i="6"/>
  <c r="D190" i="6"/>
  <c r="D184" i="6"/>
  <c r="D173" i="6"/>
  <c r="D159" i="6"/>
  <c r="D153" i="6"/>
  <c r="D146" i="6"/>
  <c r="D135" i="6"/>
  <c r="D122" i="6"/>
  <c r="D114" i="6"/>
  <c r="D102" i="6"/>
  <c r="D88" i="6"/>
  <c r="D67" i="6"/>
  <c r="D43" i="6" s="1"/>
  <c r="D59" i="6"/>
  <c r="D44" i="6"/>
  <c r="D40" i="6"/>
  <c r="D31" i="6"/>
  <c r="D8" i="6"/>
  <c r="A7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2" i="6" s="1"/>
  <c r="A33" i="6" s="1"/>
  <c r="A34" i="6" s="1"/>
  <c r="A35" i="6" s="1"/>
  <c r="A36" i="6" s="1"/>
  <c r="A37" i="6" s="1"/>
  <c r="A38" i="6" s="1"/>
  <c r="A39" i="6" s="1"/>
  <c r="A41" i="6" s="1"/>
  <c r="A42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60" i="6" s="1"/>
  <c r="A61" i="6" s="1"/>
  <c r="A62" i="6" s="1"/>
  <c r="A63" i="6" s="1"/>
  <c r="A64" i="6" s="1"/>
  <c r="A65" i="6" s="1"/>
  <c r="A66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5" i="6" s="1"/>
  <c r="A116" i="6" s="1"/>
  <c r="A117" i="6" s="1"/>
  <c r="A118" i="6" s="1"/>
  <c r="A119" i="6" s="1"/>
  <c r="A120" i="6" s="1"/>
  <c r="A121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7" i="6" s="1"/>
  <c r="A148" i="6" s="1"/>
  <c r="A149" i="6" s="1"/>
  <c r="A150" i="6" s="1"/>
  <c r="A151" i="6" s="1"/>
  <c r="A152" i="6" s="1"/>
  <c r="A154" i="6" s="1"/>
  <c r="A155" i="6" s="1"/>
  <c r="A156" i="6" s="1"/>
  <c r="A157" i="6" s="1"/>
  <c r="A158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5" i="6" s="1"/>
  <c r="A186" i="6" s="1"/>
  <c r="A187" i="6" s="1"/>
  <c r="A188" i="6" s="1"/>
  <c r="A189" i="6" s="1"/>
  <c r="A191" i="6" s="1"/>
  <c r="A192" i="6" s="1"/>
  <c r="A193" i="6" s="1"/>
  <c r="A194" i="6" s="1"/>
  <c r="A195" i="6" s="1"/>
  <c r="A196" i="6" s="1"/>
  <c r="A197" i="6" s="1"/>
  <c r="A198" i="6" s="1"/>
  <c r="A199" i="6" s="1"/>
  <c r="A202" i="6" s="1"/>
  <c r="A203" i="6" s="1"/>
  <c r="A204" i="6" s="1"/>
  <c r="A205" i="6" s="1"/>
  <c r="A206" i="6" s="1"/>
  <c r="A207" i="6" s="1"/>
  <c r="A208" i="6" s="1"/>
  <c r="A209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8" i="6" s="1"/>
  <c r="A229" i="6" s="1"/>
  <c r="A230" i="6" s="1"/>
  <c r="D5" i="6"/>
  <c r="D87" i="6" l="1"/>
  <c r="D233" i="6" s="1"/>
  <c r="H6" i="5"/>
  <c r="G268" i="4" l="1"/>
  <c r="T284" i="4" l="1"/>
  <c r="G160" i="4"/>
  <c r="G243" i="4"/>
  <c r="T282" i="4" l="1"/>
  <c r="T285" i="4" s="1"/>
  <c r="I281" i="4"/>
  <c r="I282" i="4"/>
  <c r="G209" i="4" l="1"/>
  <c r="G137" i="4"/>
  <c r="G49" i="4"/>
  <c r="G38" i="4"/>
  <c r="G8" i="4"/>
  <c r="G184" i="4" l="1"/>
  <c r="G197" i="4"/>
  <c r="G251" i="4"/>
  <c r="G236" i="4"/>
  <c r="G218" i="4"/>
  <c r="I51" i="4" l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3" i="4"/>
  <c r="J284" i="4"/>
  <c r="J285" i="4"/>
  <c r="J10" i="4"/>
  <c r="G264" i="4"/>
  <c r="I217" i="4"/>
  <c r="I195" i="4"/>
  <c r="I37" i="4" l="1"/>
  <c r="I28" i="4"/>
  <c r="I29" i="4"/>
  <c r="I30" i="4"/>
  <c r="I31" i="4"/>
  <c r="I32" i="4"/>
  <c r="I33" i="4"/>
  <c r="I34" i="4"/>
  <c r="I35" i="4"/>
  <c r="I36" i="4"/>
  <c r="I16" i="4"/>
  <c r="I15" i="4"/>
  <c r="I2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2" i="4"/>
  <c r="I53" i="4"/>
  <c r="I54" i="4"/>
  <c r="I55" i="4"/>
  <c r="I56" i="4"/>
  <c r="I57" i="4"/>
  <c r="I58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4" i="4"/>
  <c r="I185" i="4"/>
  <c r="I186" i="4"/>
  <c r="I187" i="4"/>
  <c r="I188" i="4"/>
  <c r="I189" i="4"/>
  <c r="I190" i="4"/>
  <c r="I191" i="4"/>
  <c r="I192" i="4"/>
  <c r="I193" i="4"/>
  <c r="I194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2" i="4"/>
  <c r="I213" i="4"/>
  <c r="I214" i="4"/>
  <c r="I215" i="4"/>
  <c r="I216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3" i="4"/>
  <c r="I284" i="4"/>
  <c r="I285" i="4"/>
  <c r="I10" i="4"/>
  <c r="I11" i="4"/>
  <c r="I12" i="4"/>
  <c r="I13" i="4"/>
  <c r="I14" i="4"/>
  <c r="I17" i="4"/>
  <c r="I18" i="4"/>
  <c r="I19" i="4"/>
  <c r="I20" i="4"/>
  <c r="I21" i="4"/>
  <c r="I22" i="4"/>
  <c r="I23" i="4"/>
  <c r="I24" i="4"/>
  <c r="I25" i="4"/>
  <c r="I26" i="4"/>
  <c r="I9" i="4"/>
  <c r="M267" i="4" l="1"/>
  <c r="M266" i="4"/>
  <c r="M265" i="4"/>
  <c r="M243" i="4"/>
  <c r="M242" i="4"/>
  <c r="M241" i="4"/>
  <c r="M240" i="4"/>
  <c r="M239" i="4"/>
  <c r="M238" i="4"/>
  <c r="M237" i="4"/>
  <c r="M236" i="4"/>
  <c r="M231" i="4"/>
  <c r="M230" i="4"/>
  <c r="M229" i="4"/>
  <c r="M228" i="4"/>
  <c r="M227" i="4"/>
  <c r="M226" i="4"/>
  <c r="M225" i="4"/>
  <c r="M223" i="4"/>
  <c r="M222" i="4"/>
  <c r="M221" i="4"/>
  <c r="M220" i="4"/>
  <c r="M219" i="4"/>
  <c r="M218" i="4"/>
  <c r="M216" i="4"/>
  <c r="M215" i="4"/>
  <c r="M214" i="4"/>
  <c r="M213" i="4"/>
  <c r="M212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59" i="4"/>
  <c r="M158" i="4"/>
  <c r="G149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3" i="4"/>
  <c r="M121" i="4"/>
  <c r="M120" i="4"/>
  <c r="M119" i="4"/>
  <c r="M118" i="4"/>
  <c r="M117" i="4"/>
  <c r="G116" i="4"/>
  <c r="M90" i="4"/>
  <c r="M89" i="4"/>
  <c r="G80" i="4"/>
  <c r="G70" i="4"/>
  <c r="G5" i="4"/>
  <c r="G115" i="4" l="1"/>
  <c r="G48" i="4"/>
  <c r="G296" i="4" l="1"/>
  <c r="E58" i="3"/>
  <c r="E66" i="3"/>
  <c r="L229" i="3" l="1"/>
  <c r="N229" i="3" s="1"/>
  <c r="N224" i="3"/>
  <c r="N223" i="3"/>
  <c r="E98" i="3"/>
  <c r="E85" i="3"/>
  <c r="E121" i="3"/>
  <c r="E135" i="3"/>
  <c r="E159" i="3"/>
  <c r="E197" i="3"/>
  <c r="E205" i="3"/>
  <c r="N134" i="3"/>
  <c r="E189" i="3"/>
  <c r="E183" i="3"/>
  <c r="E172" i="3"/>
  <c r="E153" i="3"/>
  <c r="E146" i="3"/>
  <c r="E112" i="3"/>
  <c r="E46" i="3"/>
  <c r="E45" i="3" s="1"/>
  <c r="E42" i="3"/>
  <c r="E34" i="3"/>
  <c r="E9" i="3"/>
  <c r="A8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5" i="3" s="1"/>
  <c r="A36" i="3" s="1"/>
  <c r="A37" i="3" s="1"/>
  <c r="A38" i="3" s="1"/>
  <c r="A39" i="3" s="1"/>
  <c r="A40" i="3" s="1"/>
  <c r="A41" i="3" s="1"/>
  <c r="A43" i="3" s="1"/>
  <c r="E6" i="3"/>
  <c r="E84" i="3" l="1"/>
  <c r="A44" i="3"/>
  <c r="A47" i="3" s="1"/>
  <c r="A48" i="3" s="1"/>
  <c r="A49" i="3" s="1"/>
  <c r="A50" i="3" s="1"/>
  <c r="A51" i="3" s="1"/>
  <c r="A52" i="3" s="1"/>
  <c r="A53" i="3" s="1"/>
  <c r="A54" i="3" s="1"/>
  <c r="A55" i="3" s="1"/>
  <c r="E233" i="3" l="1"/>
  <c r="A56" i="3"/>
  <c r="A57" i="3" s="1"/>
  <c r="A59" i="3" s="1"/>
  <c r="A60" i="3" s="1"/>
  <c r="A61" i="3" s="1"/>
  <c r="A62" i="3" s="1"/>
  <c r="A63" i="3" s="1"/>
  <c r="A64" i="3" s="1"/>
  <c r="A65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N228" i="2"/>
  <c r="N229" i="2"/>
  <c r="N227" i="2"/>
  <c r="A77" i="3" l="1"/>
  <c r="A78" i="3" s="1"/>
  <c r="A79" i="3" s="1"/>
  <c r="A80" i="3" s="1"/>
  <c r="A81" i="3" s="1"/>
  <c r="A82" i="3" s="1"/>
  <c r="A83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3" i="3" s="1"/>
  <c r="A114" i="3" s="1"/>
  <c r="A115" i="3" s="1"/>
  <c r="A116" i="3" s="1"/>
  <c r="A117" i="3" s="1"/>
  <c r="A118" i="3" s="1"/>
  <c r="A119" i="3" s="1"/>
  <c r="A120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E206" i="2"/>
  <c r="A132" i="3" l="1"/>
  <c r="A133" i="3" s="1"/>
  <c r="A134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7" i="3" s="1"/>
  <c r="A148" i="3" s="1"/>
  <c r="A149" i="3" s="1"/>
  <c r="A150" i="3" s="1"/>
  <c r="A151" i="3" s="1"/>
  <c r="A152" i="3" s="1"/>
  <c r="A154" i="3" s="1"/>
  <c r="A155" i="3" s="1"/>
  <c r="A156" i="3" s="1"/>
  <c r="A157" i="3" s="1"/>
  <c r="A158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E47" i="2"/>
  <c r="E198" i="2"/>
  <c r="E190" i="2"/>
  <c r="E184" i="2"/>
  <c r="E173" i="2"/>
  <c r="E161" i="2"/>
  <c r="E155" i="2"/>
  <c r="E148" i="2"/>
  <c r="E137" i="2"/>
  <c r="E126" i="2"/>
  <c r="E117" i="2"/>
  <c r="E103" i="2"/>
  <c r="E90" i="2"/>
  <c r="E69" i="2"/>
  <c r="E60" i="2"/>
  <c r="E43" i="2"/>
  <c r="E34" i="2"/>
  <c r="E9" i="2"/>
  <c r="E6" i="2"/>
  <c r="A171" i="3" l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4" i="3" s="1"/>
  <c r="A185" i="3" s="1"/>
  <c r="A186" i="3" s="1"/>
  <c r="A187" i="3" s="1"/>
  <c r="A188" i="3" s="1"/>
  <c r="A190" i="3" s="1"/>
  <c r="A191" i="3" s="1"/>
  <c r="A192" i="3" s="1"/>
  <c r="A193" i="3" s="1"/>
  <c r="A194" i="3" s="1"/>
  <c r="A195" i="3" s="1"/>
  <c r="A196" i="3" s="1"/>
  <c r="A198" i="3" s="1"/>
  <c r="A199" i="3" s="1"/>
  <c r="A200" i="3" s="1"/>
  <c r="A201" i="3" s="1"/>
  <c r="A202" i="3" s="1"/>
  <c r="A203" i="3" s="1"/>
  <c r="A204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E89" i="2"/>
  <c r="E46" i="2"/>
  <c r="E231" i="2" l="1"/>
  <c r="A8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5" i="2" s="1"/>
  <c r="A36" i="2" s="1"/>
  <c r="A37" i="2" s="1"/>
  <c r="A38" i="2" s="1"/>
  <c r="A39" i="2" s="1"/>
  <c r="A40" i="2" s="1"/>
  <c r="A41" i="2" s="1"/>
  <c r="A42" i="2" s="1"/>
  <c r="A44" i="2" s="1"/>
  <c r="A45" i="2" s="1"/>
  <c r="A48" i="2" s="1"/>
  <c r="A49" i="2" s="1"/>
  <c r="A50" i="2" s="1"/>
  <c r="A51" i="2" s="1"/>
  <c r="A52" i="2" s="1"/>
  <c r="A53" i="2" s="1"/>
  <c r="A54" i="2" s="1"/>
  <c r="A55" i="2" s="1"/>
  <c r="A56" i="2" l="1"/>
  <c r="A57" i="2" s="1"/>
  <c r="A58" i="2" s="1"/>
  <c r="A59" i="2" s="1"/>
  <c r="A61" i="2" s="1"/>
  <c r="A62" i="2" s="1"/>
  <c r="A63" i="2" s="1"/>
  <c r="A64" i="2" s="1"/>
  <c r="A65" i="2" s="1"/>
  <c r="A66" i="2" s="1"/>
  <c r="A67" i="2" s="1"/>
  <c r="A68" i="2" s="1"/>
  <c r="E41" i="1"/>
  <c r="E53" i="1"/>
  <c r="E65" i="1"/>
  <c r="E76" i="1"/>
  <c r="E84" i="1"/>
  <c r="E92" i="1"/>
  <c r="A70" i="2" l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8" i="2" s="1"/>
  <c r="A119" i="2" s="1"/>
  <c r="A120" i="2" s="1"/>
  <c r="A121" i="2" s="1"/>
  <c r="A122" i="2" s="1"/>
  <c r="A123" i="2" s="1"/>
  <c r="A124" i="2" s="1"/>
  <c r="A125" i="2" s="1"/>
  <c r="A127" i="2" s="1"/>
  <c r="A128" i="2" s="1"/>
  <c r="A129" i="2" s="1"/>
  <c r="A130" i="2" s="1"/>
  <c r="A131" i="2" s="1"/>
  <c r="A132" i="2" s="1"/>
  <c r="A133" i="2" s="1"/>
  <c r="A134" i="2" s="1"/>
  <c r="E51" i="1"/>
  <c r="E49" i="1"/>
  <c r="E47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E28" i="1"/>
  <c r="E25" i="1"/>
  <c r="E20" i="1"/>
  <c r="E7" i="1"/>
  <c r="A6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2" i="1" s="1"/>
  <c r="A43" i="1" s="1"/>
  <c r="A44" i="1" s="1"/>
  <c r="A45" i="1" s="1"/>
  <c r="A46" i="1" s="1"/>
  <c r="A48" i="1" s="1"/>
  <c r="A50" i="1" s="1"/>
  <c r="A52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E4" i="1"/>
  <c r="A135" i="2" l="1"/>
  <c r="A136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9" i="2" s="1"/>
  <c r="A150" i="2" s="1"/>
  <c r="A151" i="2" s="1"/>
  <c r="A152" i="2" s="1"/>
  <c r="A153" i="2" s="1"/>
  <c r="A154" i="2" s="1"/>
  <c r="A156" i="2" s="1"/>
  <c r="A157" i="2" s="1"/>
  <c r="A158" i="2" s="1"/>
  <c r="A159" i="2" s="1"/>
  <c r="A160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5" i="2" s="1"/>
  <c r="A186" i="2" s="1"/>
  <c r="A187" i="2" s="1"/>
  <c r="A188" i="2" s="1"/>
  <c r="A189" i="2" s="1"/>
  <c r="A191" i="2" s="1"/>
  <c r="A192" i="2" s="1"/>
  <c r="A193" i="2" s="1"/>
  <c r="A194" i="2" s="1"/>
  <c r="A195" i="2" s="1"/>
  <c r="A196" i="2" s="1"/>
  <c r="A197" i="2" s="1"/>
  <c r="A199" i="2" s="1"/>
  <c r="A200" i="2" s="1"/>
  <c r="A201" i="2" s="1"/>
  <c r="A202" i="2" s="1"/>
  <c r="A203" i="2" s="1"/>
  <c r="A204" i="2" s="1"/>
  <c r="A205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E40" i="1"/>
  <c r="E105" i="1" s="1"/>
</calcChain>
</file>

<file path=xl/sharedStrings.xml><?xml version="1.0" encoding="utf-8"?>
<sst xmlns="http://schemas.openxmlformats.org/spreadsheetml/2006/main" count="6959" uniqueCount="1172">
  <si>
    <t>CÔNG TY TNHH SX CN PP</t>
  </si>
  <si>
    <t>DANH SÁCH 08/03/2022</t>
  </si>
  <si>
    <t>STT</t>
  </si>
  <si>
    <t>Họ tên</t>
  </si>
  <si>
    <t>CHỨC VỤ</t>
  </si>
  <si>
    <t>SỐ TIỀN</t>
  </si>
  <si>
    <t>KÝ NHẬN</t>
  </si>
  <si>
    <t>GHI CHÚ</t>
  </si>
  <si>
    <t>I</t>
  </si>
  <si>
    <t>Ban Giám Đôc</t>
  </si>
  <si>
    <t>Bùi Thị Thúy Vân</t>
  </si>
  <si>
    <t>GĐ</t>
  </si>
  <si>
    <t>Phan Thị Thu Hương</t>
  </si>
  <si>
    <t>P. GĐ</t>
  </si>
  <si>
    <t>II</t>
  </si>
  <si>
    <t>P. Kỹ thuật</t>
  </si>
  <si>
    <t>Nguyễn Thị Thùy Dương</t>
  </si>
  <si>
    <t>Thiết kế</t>
  </si>
  <si>
    <t>Phạm Hồng Tươi</t>
  </si>
  <si>
    <t>Nguyễn Thị Thịnh</t>
  </si>
  <si>
    <t>QC</t>
  </si>
  <si>
    <t>Đinh Thị Quỳnh</t>
  </si>
  <si>
    <t>TK</t>
  </si>
  <si>
    <t>Đặng Thị Hương</t>
  </si>
  <si>
    <t>Nguyễn Thị Lệ Anh</t>
  </si>
  <si>
    <t>Nguyễn Thị Hoa</t>
  </si>
  <si>
    <t>Thủ Kho</t>
  </si>
  <si>
    <t>Nguyễn Thị Hương</t>
  </si>
  <si>
    <t>Nguyễn Thị Mỹ Hạnh</t>
  </si>
  <si>
    <t>Công nhân</t>
  </si>
  <si>
    <t>Trần Thị Lý</t>
  </si>
  <si>
    <t>Lê Thị Mai</t>
  </si>
  <si>
    <t>Nguyễn Thị Huế</t>
  </si>
  <si>
    <t>III</t>
  </si>
  <si>
    <t>P. Hành chính</t>
  </si>
  <si>
    <t>Nguyễn Quỳnh Phương</t>
  </si>
  <si>
    <t>Thống kê</t>
  </si>
  <si>
    <t>Phạm Thị Nga</t>
  </si>
  <si>
    <t>Kế toán</t>
  </si>
  <si>
    <t xml:space="preserve">Nguyễn Thị Vân Anh </t>
  </si>
  <si>
    <t>HCNS</t>
  </si>
  <si>
    <t>Nguyễn Thị Thu Trà</t>
  </si>
  <si>
    <t>IV</t>
  </si>
  <si>
    <t>VSCN</t>
  </si>
  <si>
    <t>Nguyễn Thị Tuế</t>
  </si>
  <si>
    <t>Hà Thị Nguyệt</t>
  </si>
  <si>
    <t>V</t>
  </si>
  <si>
    <t>Tổng kho</t>
  </si>
  <si>
    <t>Đặng Thị Ngọc lan</t>
  </si>
  <si>
    <t>Nguyễn Thị Kim Phượng</t>
  </si>
  <si>
    <t>Lê Thị Hồng Nhung</t>
  </si>
  <si>
    <t>Nguyễn Mai Lan</t>
  </si>
  <si>
    <t>Nguyễn Thị Xanh</t>
  </si>
  <si>
    <t>Lê Thị Nhạn</t>
  </si>
  <si>
    <t xml:space="preserve">Nguyễn Thị Tình </t>
  </si>
  <si>
    <t xml:space="preserve">Lưu Thị Thanh Xuyên </t>
  </si>
  <si>
    <t>Phạm Thị Tâm</t>
  </si>
  <si>
    <t>Đinh Thị Hợp</t>
  </si>
  <si>
    <t>Hà Thị Kiều Anh</t>
  </si>
  <si>
    <t>VI</t>
  </si>
  <si>
    <t>Phân Xưởng GIV</t>
  </si>
  <si>
    <t>QL GIV</t>
  </si>
  <si>
    <t>TRần Thị Anh Liên</t>
  </si>
  <si>
    <t>P.QĐ</t>
  </si>
  <si>
    <t>Nguyễn Thị Phượng</t>
  </si>
  <si>
    <t>Lưu Kim Ngân</t>
  </si>
  <si>
    <t>Mạc Thị Giang</t>
  </si>
  <si>
    <t>Thủ  kho</t>
  </si>
  <si>
    <t>Ngô Thị Hoa</t>
  </si>
  <si>
    <t>Xén 2</t>
  </si>
  <si>
    <t>Nguyễn Thị Hà C</t>
  </si>
  <si>
    <t>Đột 1</t>
  </si>
  <si>
    <t>TRần Thị Vệ</t>
  </si>
  <si>
    <t>Đột 2</t>
  </si>
  <si>
    <t>Lưu Thị Thành</t>
  </si>
  <si>
    <t>HT1</t>
  </si>
  <si>
    <t>Hoàng Thị Nguyệt Nga</t>
  </si>
  <si>
    <t>Nguyễn Thị Túy</t>
  </si>
  <si>
    <t>Đào Thị Thủy</t>
  </si>
  <si>
    <t>Nguyễn Thị Bích Thuận</t>
  </si>
  <si>
    <t>Phùng Thị Hồng</t>
  </si>
  <si>
    <t>Hà Thị Vân</t>
  </si>
  <si>
    <t>Lê Thị Thu Hằng</t>
  </si>
  <si>
    <t>Nguyễn Thị Láng</t>
  </si>
  <si>
    <t>Nguyễn Thị Trang</t>
  </si>
  <si>
    <t>Lê Thị Tuyết</t>
  </si>
  <si>
    <t>Hoàng Thị Thủy</t>
  </si>
  <si>
    <t>HT2</t>
  </si>
  <si>
    <t>Hoàng Thị Hải</t>
  </si>
  <si>
    <t>TT</t>
  </si>
  <si>
    <t>Nguyễn Thị Dung</t>
  </si>
  <si>
    <t>Nguyễn Thị Mai</t>
  </si>
  <si>
    <t>Nguyễn Thị Gấm</t>
  </si>
  <si>
    <t>Nguyễn Thị Hà</t>
  </si>
  <si>
    <t>Nguyễn Thị Hằng A</t>
  </si>
  <si>
    <t>Nguyễn Thị Nga</t>
  </si>
  <si>
    <t>Nguyễn Thị Huệ</t>
  </si>
  <si>
    <t>Trần Thị Luyến</t>
  </si>
  <si>
    <t>Nguyễn Thị Minh Thuyết</t>
  </si>
  <si>
    <t>Gói 1 mến</t>
  </si>
  <si>
    <t>Nguyễn Thị Mến</t>
  </si>
  <si>
    <t>Tổ phó</t>
  </si>
  <si>
    <t>Trần Thị Vượng</t>
  </si>
  <si>
    <t>Phùng Thị Hoa</t>
  </si>
  <si>
    <t>Thành Thị Chinh</t>
  </si>
  <si>
    <t>Nguyễn Thị Việt Hài</t>
  </si>
  <si>
    <t>Vũ Thị Ngọc Linh</t>
  </si>
  <si>
    <t>Nguyễn Thị Nhung</t>
  </si>
  <si>
    <t>Gói 2 Cải</t>
  </si>
  <si>
    <t>Nguyễn Thị Cải</t>
  </si>
  <si>
    <t>Nguyễn Thị Chúc</t>
  </si>
  <si>
    <t>Vũ Thị Chiều</t>
  </si>
  <si>
    <t xml:space="preserve">Đoàn Thị Thu Hiền </t>
  </si>
  <si>
    <t>Hà Thị Tuyết</t>
  </si>
  <si>
    <t xml:space="preserve">Nguyễn Thị Ngọc Hà </t>
  </si>
  <si>
    <t>Trần Thị Phương</t>
  </si>
  <si>
    <t>Hành chính</t>
  </si>
  <si>
    <t>Dương Thị Thanh Ngân</t>
  </si>
  <si>
    <t>Dương Thị Linh</t>
  </si>
  <si>
    <t>Nguyễn Thị Hồng Thủy</t>
  </si>
  <si>
    <t>Nguyễn Thị Thu Hà</t>
  </si>
  <si>
    <t>Trần Thị Hiên</t>
  </si>
  <si>
    <t>Bùi Thị Phương</t>
  </si>
  <si>
    <t>Nguyễn Thị Thùy</t>
  </si>
  <si>
    <t xml:space="preserve">Hoàng Thu Vân </t>
  </si>
  <si>
    <t xml:space="preserve">Hoàng  Thị Liên </t>
  </si>
  <si>
    <t xml:space="preserve">Lê Thị Hương </t>
  </si>
  <si>
    <t>Tạ Thị Hồng</t>
  </si>
  <si>
    <t>Nguyễn Thị Phụ</t>
  </si>
  <si>
    <t>Tổng cộng</t>
  </si>
  <si>
    <t>Ban Giám Đốc</t>
  </si>
  <si>
    <t>BCH Công Đoàn</t>
  </si>
  <si>
    <t>Người lập</t>
  </si>
  <si>
    <t>Bùi Thị Thuý Vân</t>
  </si>
  <si>
    <t>Lã Văn Hiến</t>
  </si>
  <si>
    <t>DANH SÁCH THƯỞNG 10/03</t>
  </si>
  <si>
    <t>CÔNG TY TNHH SX CN P.P</t>
  </si>
  <si>
    <t>HỌ VÀ TÊN</t>
  </si>
  <si>
    <t>Ban giám đốc</t>
  </si>
  <si>
    <t>Ngô Văn Tôn</t>
  </si>
  <si>
    <t>Đinh Viết Quyền</t>
  </si>
  <si>
    <t>Đặng Tiến Thịnh</t>
  </si>
  <si>
    <t>Lương Văn Long</t>
  </si>
  <si>
    <t>Dương Quang Khánh</t>
  </si>
  <si>
    <t>Hoàng Văn Tiến</t>
  </si>
  <si>
    <t>Nguyễn Gia Điệp</t>
  </si>
  <si>
    <t>Đặng Văn Bình</t>
  </si>
  <si>
    <t>Nguyễn Văn Tường</t>
  </si>
  <si>
    <t xml:space="preserve">Nguyễn Văn Quân </t>
  </si>
  <si>
    <t>Nguyễn Văn Cường</t>
  </si>
  <si>
    <t xml:space="preserve">Nguyễn Sỹ Hoàng Thạch </t>
  </si>
  <si>
    <t xml:space="preserve">Phạm Văn Minh </t>
  </si>
  <si>
    <t>Lê Văn Trinh</t>
  </si>
  <si>
    <t>Bùi Quang Luận</t>
  </si>
  <si>
    <t>Nguyễn Sỹ Tính</t>
  </si>
  <si>
    <t>Nguyễn Hữu Đức</t>
  </si>
  <si>
    <t>Đặng Hồng Hà</t>
  </si>
  <si>
    <t>Bốc xếp</t>
  </si>
  <si>
    <t>Bùi Văn Doanh</t>
  </si>
  <si>
    <t>Hoàng Anh Việt</t>
  </si>
  <si>
    <t>Nguyễn Quốc Huân</t>
  </si>
  <si>
    <t>Tạ Hữu Khoa</t>
  </si>
  <si>
    <t>Lưu Văn Tám</t>
  </si>
  <si>
    <t>Bùi Trọng Vĩnh</t>
  </si>
  <si>
    <t>Vi Văn Kít</t>
  </si>
  <si>
    <t>Nguyễn Hữu Chiến</t>
  </si>
  <si>
    <t>Lái xe</t>
  </si>
  <si>
    <t>Tạ Viết Hùng</t>
  </si>
  <si>
    <t>Nguyễn Văn Thực</t>
  </si>
  <si>
    <t>Ngô Văn Hải</t>
  </si>
  <si>
    <t>Vũ Thanh Hòa</t>
  </si>
  <si>
    <t>Nguyễn Phi Sơn</t>
  </si>
  <si>
    <t>Vũ Trung Kiên</t>
  </si>
  <si>
    <t>Nguyễn Văn Sinh</t>
  </si>
  <si>
    <t>Nguyễn Văn Tiếp</t>
  </si>
  <si>
    <t xml:space="preserve">Tống Văn Thản </t>
  </si>
  <si>
    <t xml:space="preserve"> Lê Văn Tiến</t>
  </si>
  <si>
    <t>Bùi Văn Bính</t>
  </si>
  <si>
    <t>Nguyễn Đức Khanh</t>
  </si>
  <si>
    <t>Nguyễn Ngọc Phú</t>
  </si>
  <si>
    <t>Nguyễn Văn Biền</t>
  </si>
  <si>
    <t>Tạ Xuân Kiên</t>
  </si>
  <si>
    <t>Nguyễn Hữu Hải</t>
  </si>
  <si>
    <t xml:space="preserve">Nguyễn Ngọc Chiến </t>
  </si>
  <si>
    <t>Hoàng Quang Hưng</t>
  </si>
  <si>
    <t xml:space="preserve">Nguyễn Văn Tuân </t>
  </si>
  <si>
    <t>Nguyễn Khánh</t>
  </si>
  <si>
    <t>Phan Duy Long</t>
  </si>
  <si>
    <t>Nguyễn Xuân Tùng</t>
  </si>
  <si>
    <t>Phạm Bá Hiếu</t>
  </si>
  <si>
    <t>Nguyễn Đình Thanh</t>
  </si>
  <si>
    <t>Nguyễn Văn Hưng</t>
  </si>
  <si>
    <t>Tổ In Flexo</t>
  </si>
  <si>
    <t>Bùi Văn Bằng</t>
  </si>
  <si>
    <t>Nguyễn Văn Quyền</t>
  </si>
  <si>
    <t>Trần A Sằn</t>
  </si>
  <si>
    <t>Nguyễn Văn Hiệp</t>
  </si>
  <si>
    <t>Dương Văn Hòa</t>
  </si>
  <si>
    <t>Nguyễn Tuấn Anh</t>
  </si>
  <si>
    <t>Bùi Xuân Minh</t>
  </si>
  <si>
    <t>Đinh Văn Thanh</t>
  </si>
  <si>
    <t>Phạm Doãn Quyền</t>
  </si>
  <si>
    <t xml:space="preserve">Nguyễn Văn Vũ </t>
  </si>
  <si>
    <t>Nguyễn Văn Công</t>
  </si>
  <si>
    <t>Lò Văn Ngương</t>
  </si>
  <si>
    <t>Trần Anh Minh</t>
  </si>
  <si>
    <t>IN OFSET</t>
  </si>
  <si>
    <t>Bùi Văn Sự</t>
  </si>
  <si>
    <t>Lưu Văn Tâm</t>
  </si>
  <si>
    <t>Nguyễn Tiến Thành</t>
  </si>
  <si>
    <t>Nguyễn Văn Thắng</t>
  </si>
  <si>
    <t xml:space="preserve">Lê Viết Thắng </t>
  </si>
  <si>
    <t xml:space="preserve">Nguyễn Văn Quyết </t>
  </si>
  <si>
    <t>Nguyễn Văn Thùy</t>
  </si>
  <si>
    <t>Nguyễn Đức Trung</t>
  </si>
  <si>
    <t>Xén 1</t>
  </si>
  <si>
    <t>Nguyễn Ngọc Tuấn</t>
  </si>
  <si>
    <t>Nguyễn Văn Phương</t>
  </si>
  <si>
    <t>Hoàng Ngọc Minh</t>
  </si>
  <si>
    <t>Nguyễn Thông Minh</t>
  </si>
  <si>
    <t>Nguyễn Văn Thạch</t>
  </si>
  <si>
    <t xml:space="preserve">Lưu Việt Huy </t>
  </si>
  <si>
    <t xml:space="preserve">Nguyễn Bá Ninh </t>
  </si>
  <si>
    <t>Nguyễn Thành Trung</t>
  </si>
  <si>
    <t>Nguyễn Hồng Điệp</t>
  </si>
  <si>
    <t>Đặng ĐÌnh Quý</t>
  </si>
  <si>
    <t>Tạ Minh Xuân</t>
  </si>
  <si>
    <t>Nguyễn Đức Thuận</t>
  </si>
  <si>
    <t>Hoàng Hữu Trang</t>
  </si>
  <si>
    <t>Hoàng Văn Tuấn</t>
  </si>
  <si>
    <t>Trịnh Xuân Quân</t>
  </si>
  <si>
    <t>Nguyễn Văn Vượng</t>
  </si>
  <si>
    <t>Nguyễn Văn Tư</t>
  </si>
  <si>
    <t>Nguyễn Quang Huy</t>
  </si>
  <si>
    <t>Nguyễn Mạnh Hùng</t>
  </si>
  <si>
    <t>Vũ Quốc Hùng</t>
  </si>
  <si>
    <t>Nguyễn Duy Thịnh</t>
  </si>
  <si>
    <t>Nguyễn Văn Giáp</t>
  </si>
  <si>
    <t>Đinh Văn Liến</t>
  </si>
  <si>
    <t>Đặng Xuân Hòa</t>
  </si>
  <si>
    <t>Lê Trường Giang</t>
  </si>
  <si>
    <t>Trần Anh Quốc Hương</t>
  </si>
  <si>
    <t>Hoàng Văn Phòng</t>
  </si>
  <si>
    <t>Chạy máy A4</t>
  </si>
  <si>
    <t>Trần Quyết Chiến</t>
  </si>
  <si>
    <t>Nguyễn Văn Quân</t>
  </si>
  <si>
    <t xml:space="preserve">Nguyễn Văn Bắc </t>
  </si>
  <si>
    <t>Nguyễn Danh Mạnh</t>
  </si>
  <si>
    <t>Đỗ Văn Mão</t>
  </si>
  <si>
    <t>Nguyễn Thị Bình</t>
  </si>
  <si>
    <t>Vừ A Bảy</t>
  </si>
  <si>
    <t>Nguyễn Văn Quang</t>
  </si>
  <si>
    <t>Nguyễn Văn Minh</t>
  </si>
  <si>
    <t>Triệu Thị Hương</t>
  </si>
  <si>
    <t>Phan Văn Hùng</t>
  </si>
  <si>
    <t>Vũ Thị Nga</t>
  </si>
  <si>
    <t>Ly Thị Dính</t>
  </si>
  <si>
    <t>Vàng Mí Giàng</t>
  </si>
  <si>
    <t>Tạ Chí Công</t>
  </si>
  <si>
    <t>BGĐ</t>
  </si>
  <si>
    <t>P.GĐ</t>
  </si>
  <si>
    <t>TP</t>
  </si>
  <si>
    <t>PP</t>
  </si>
  <si>
    <t>Cơ điện</t>
  </si>
  <si>
    <t>KT</t>
  </si>
  <si>
    <t>P.HC</t>
  </si>
  <si>
    <t>CNK</t>
  </si>
  <si>
    <t>P.CNK</t>
  </si>
  <si>
    <t>Quản đốc</t>
  </si>
  <si>
    <t>Đốc công</t>
  </si>
  <si>
    <t>Đóng kệ</t>
  </si>
  <si>
    <t>dưới 3 tháng</t>
  </si>
  <si>
    <t xml:space="preserve"> Bộ phận VSCN</t>
  </si>
  <si>
    <t xml:space="preserve">Ban quản lý </t>
  </si>
  <si>
    <t>Phân xưởng GIV</t>
  </si>
  <si>
    <t>Quản lý PX</t>
  </si>
  <si>
    <t>Thai sản</t>
  </si>
  <si>
    <t>dưới 6 tháng</t>
  </si>
  <si>
    <t>Trần Thị Anh Liên</t>
  </si>
  <si>
    <t>Nguyễn Thị Tình</t>
  </si>
  <si>
    <t>Bảo vệ</t>
  </si>
  <si>
    <t>Nhà bếp</t>
  </si>
  <si>
    <t>7 người</t>
  </si>
  <si>
    <t>01/03/2022</t>
  </si>
  <si>
    <t>30/03/2022</t>
  </si>
  <si>
    <t>05/03/2022</t>
  </si>
  <si>
    <t>12/03/2022</t>
  </si>
  <si>
    <t>22/03/2022</t>
  </si>
  <si>
    <t>24/03/2022</t>
  </si>
  <si>
    <t>04/03/2022</t>
  </si>
  <si>
    <t>11/03/2022</t>
  </si>
  <si>
    <t>21/03/2022</t>
  </si>
  <si>
    <t xml:space="preserve">               Nguyễn Thị Thu Trà</t>
  </si>
  <si>
    <t xml:space="preserve"> Người lập</t>
  </si>
  <si>
    <t xml:space="preserve">    Bùi Thị Thúy Vân</t>
  </si>
  <si>
    <t xml:space="preserve">        Giám đốc</t>
  </si>
  <si>
    <t>Kê toán</t>
  </si>
  <si>
    <t>PP, ngày 07 tháng 04 năm 2022</t>
  </si>
  <si>
    <t>2 người</t>
  </si>
  <si>
    <t>Hoàng Đức  Hiệp</t>
  </si>
  <si>
    <t>DANH SÁCH THƯỞNG 30/04 - 01/05</t>
  </si>
  <si>
    <t>Lò Văn Phúc</t>
  </si>
  <si>
    <t>dưới 1 tháng</t>
  </si>
  <si>
    <t>Trần Thị Vệ</t>
  </si>
  <si>
    <t xml:space="preserve">Ngô Thị Bích Ngọc </t>
  </si>
  <si>
    <t>Lò Văn Hà</t>
  </si>
  <si>
    <t>Lò Thị Huyền</t>
  </si>
  <si>
    <t xml:space="preserve">Phạm Thị Là </t>
  </si>
  <si>
    <t>Trương Thanh Hiền</t>
  </si>
  <si>
    <t>Nguyễn Thị Yến</t>
  </si>
  <si>
    <t xml:space="preserve">Tẩn Thị Diển </t>
  </si>
  <si>
    <t>07/04/2022</t>
  </si>
  <si>
    <t>09/04/2022</t>
  </si>
  <si>
    <t>14/04/2022</t>
  </si>
  <si>
    <t>13/04/2022</t>
  </si>
  <si>
    <t>PP, ngày 25 tháng 04 năm 2022</t>
  </si>
  <si>
    <t>Trưởng bộ phận</t>
  </si>
  <si>
    <t xml:space="preserve">  Nguyễn Thị Thu Trà</t>
  </si>
  <si>
    <t>HỌ TÊN BỐ(MẸ)</t>
  </si>
  <si>
    <t>HỌ TÊN CON</t>
  </si>
  <si>
    <t>TUỔI</t>
  </si>
  <si>
    <t>TIỀN</t>
  </si>
  <si>
    <t>DANH SÁCH QUÀ 1-6-2022</t>
  </si>
  <si>
    <t>Ban Giám đốc</t>
  </si>
  <si>
    <t>14 tuổi</t>
  </si>
  <si>
    <t>Phan Như Hiền</t>
  </si>
  <si>
    <t>11 tuổi</t>
  </si>
  <si>
    <t>Phan Khánh Linh</t>
  </si>
  <si>
    <t>7 tuổi</t>
  </si>
  <si>
    <t>Phòng kỹ thuật</t>
  </si>
  <si>
    <t>Ngô văn Vũ Minh</t>
  </si>
  <si>
    <t>6 tuổi</t>
  </si>
  <si>
    <t>Ngô Vũ Trà My</t>
  </si>
  <si>
    <t>2 tuổi</t>
  </si>
  <si>
    <t>Đinh Anh Minh</t>
  </si>
  <si>
    <t>8 tuổi</t>
  </si>
  <si>
    <t>Đinh Anh Vũ</t>
  </si>
  <si>
    <t>Đặng Kim Oanh</t>
  </si>
  <si>
    <t>Đặng Ngọc Mai</t>
  </si>
  <si>
    <t>5 tuổi</t>
  </si>
  <si>
    <t xml:space="preserve">Lương Nguyễn Phương Anh </t>
  </si>
  <si>
    <t>1 tuổi</t>
  </si>
  <si>
    <t>Nguyễn Gia Bảo Long</t>
  </si>
  <si>
    <t>1,5 tuổi</t>
  </si>
  <si>
    <t>Nguyễn T. Huyền Trang</t>
  </si>
  <si>
    <t>Lê Việt Trinh</t>
  </si>
  <si>
    <t>9 tuổi</t>
  </si>
  <si>
    <t>Lê Ngọc Quang Vinh</t>
  </si>
  <si>
    <t>3 tuổi</t>
  </si>
  <si>
    <t>Đặng Hoài Linh</t>
  </si>
  <si>
    <t>Đặng Quang Hiếu</t>
  </si>
  <si>
    <t>Nguyễn Tường Vy</t>
  </si>
  <si>
    <t>Nguyễn Trường Vỹ</t>
  </si>
  <si>
    <t>Nguyễn Tú Anh</t>
  </si>
  <si>
    <t>Nguyễn Tiến Đạt</t>
  </si>
  <si>
    <t xml:space="preserve">Nguyễn Quỳnh Như </t>
  </si>
  <si>
    <t>Nguyễn Ngọc Ánh</t>
  </si>
  <si>
    <t>Nguyễn Khánh Duy</t>
  </si>
  <si>
    <t>Nguyễn Ngọc Bảo An</t>
  </si>
  <si>
    <t>Nguyễn Hà My</t>
  </si>
  <si>
    <t>Nguyễn Ngọc Linh Chi</t>
  </si>
  <si>
    <t>Tổng Kho</t>
  </si>
  <si>
    <t>Ban quản lý</t>
  </si>
  <si>
    <t>Nguyễn Thị Mai Anh</t>
  </si>
  <si>
    <t>Nguyễn Anh Vũ</t>
  </si>
  <si>
    <t>Nguyễn Gia Hưng</t>
  </si>
  <si>
    <t>Đặng Hải Nam</t>
  </si>
  <si>
    <t>10 tuổi</t>
  </si>
  <si>
    <t>Đặng Hà Linh</t>
  </si>
  <si>
    <t>Đặng Hà Thanh</t>
  </si>
  <si>
    <t>Hạ Nhật Linh</t>
  </si>
  <si>
    <t>Nguyễn Thị Kim Hồng</t>
  </si>
  <si>
    <t>Nguyễn Gia Khánh</t>
  </si>
  <si>
    <t>4 tuổi</t>
  </si>
  <si>
    <t>Lê Duy Tuấn Anh</t>
  </si>
  <si>
    <t>Lê Gia Hưng</t>
  </si>
  <si>
    <t>Hoàng Long</t>
  </si>
  <si>
    <t>Nguyễn Văn An</t>
  </si>
  <si>
    <t>Nguyễn Thu Hoài</t>
  </si>
  <si>
    <t>Nguyễn Tiến Dũng</t>
  </si>
  <si>
    <t>Bùi Thế Khánh</t>
  </si>
  <si>
    <t>Bùi Khánh Huyền</t>
  </si>
  <si>
    <t>Bốc Xếp</t>
  </si>
  <si>
    <t>10 suất</t>
  </si>
  <si>
    <t>Bùi Anh Quân</t>
  </si>
  <si>
    <t>Bùi Thị Kim Ngân</t>
  </si>
  <si>
    <t>Hoàng Thùy Trâm</t>
  </si>
  <si>
    <t>Hoàng Anh Nhất</t>
  </si>
  <si>
    <t>Hoàng Anh Lâm</t>
  </si>
  <si>
    <t>Nguyễn Quốc Đạt</t>
  </si>
  <si>
    <t>Nguyễn Quốc Hiếu</t>
  </si>
  <si>
    <t>Nguyễn Văn Việt</t>
  </si>
  <si>
    <t>13 tuổi</t>
  </si>
  <si>
    <t>Vi Kim Ngân</t>
  </si>
  <si>
    <t>Tạ Quang Trung</t>
  </si>
  <si>
    <t>Tạ Anh Thư</t>
  </si>
  <si>
    <t>Tạ Phương Thảo Chi</t>
  </si>
  <si>
    <t>Ngô Ngọc Như</t>
  </si>
  <si>
    <t>Ngô Ngọc Diệp</t>
  </si>
  <si>
    <t>Ngô Hoàng Dương</t>
  </si>
  <si>
    <t>Vũ Đức Lâm</t>
  </si>
  <si>
    <t>Vũ Nhật Nam</t>
  </si>
  <si>
    <t>Vũ  Trung Kiên</t>
  </si>
  <si>
    <t>Vũ Thùy Linh</t>
  </si>
  <si>
    <t>Vũ Tuấn Anh</t>
  </si>
  <si>
    <t>Nguyễn Hà Chi</t>
  </si>
  <si>
    <t>Nguyễn Minh Anh</t>
  </si>
  <si>
    <t>Nguyễn Ngọc Chiến</t>
  </si>
  <si>
    <t>Nguyễn Ngọc Bảo Châm</t>
  </si>
  <si>
    <t>Nguyễn Ngọc Bảo Anh</t>
  </si>
  <si>
    <t>Nguyễn Ngọc Tường Vy</t>
  </si>
  <si>
    <t>Nguyễn Phi Trường</t>
  </si>
  <si>
    <t>Nguyễn Thành Đạt</t>
  </si>
  <si>
    <t>Tống Văn Thản</t>
  </si>
  <si>
    <t>Tống Ngọc Sơn</t>
  </si>
  <si>
    <t>Tống Thu Huyền</t>
  </si>
  <si>
    <t>Nguyễn Phi Bảo</t>
  </si>
  <si>
    <t>Lê Văn Tiến</t>
  </si>
  <si>
    <t>Lê Phương Nhã Đan</t>
  </si>
  <si>
    <t>Lê Ngọc Minh Châu</t>
  </si>
  <si>
    <t>Nguyễn Ngọc Huyền</t>
  </si>
  <si>
    <t>Nguyễn Gia Bảo</t>
  </si>
  <si>
    <t>12 tuổi</t>
  </si>
  <si>
    <t>Nguyễn Huy Hòang</t>
  </si>
  <si>
    <t>Nguyễn Việt Hoàng</t>
  </si>
  <si>
    <t>Nguyễn Bảo Ngọc</t>
  </si>
  <si>
    <t>Nguyễn Minh Đức</t>
  </si>
  <si>
    <t>Nguyễn Văn Tuân</t>
  </si>
  <si>
    <t>15 tuổi</t>
  </si>
  <si>
    <t>Hoàng Quốc Việt</t>
  </si>
  <si>
    <t xml:space="preserve"> Nguyễn Đào Như Ý </t>
  </si>
  <si>
    <t xml:space="preserve"> Nguyễn Đào Hải Nam </t>
  </si>
  <si>
    <t>Lã Gia Hưng</t>
  </si>
  <si>
    <t>Lã Khánh Chi</t>
  </si>
  <si>
    <t>Trần T. Anh Liên</t>
  </si>
  <si>
    <t>Phạm Trần Quỳnh Anh</t>
  </si>
  <si>
    <t>Phan Duy Hạo Nhiên</t>
  </si>
  <si>
    <t>Nguyễn Xuân Cường</t>
  </si>
  <si>
    <t>Nguyễn Thanh Ngọc</t>
  </si>
  <si>
    <t>Nguyễn Đình Bảo</t>
  </si>
  <si>
    <t>Phan Thị Minh Nguyệt</t>
  </si>
  <si>
    <t>Nguyễn Việt Hà</t>
  </si>
  <si>
    <t>Nguyễn Thành Nam</t>
  </si>
  <si>
    <t>Nguyễn Trí Đức</t>
  </si>
  <si>
    <t>Đỗ Hạ Phương</t>
  </si>
  <si>
    <t>Đỗ Trường Vũ</t>
  </si>
  <si>
    <t>Nguyễn Thị Quỳnh</t>
  </si>
  <si>
    <t>Nguyễn T.Bích Ngọc</t>
  </si>
  <si>
    <t>Tổ In Ofset</t>
  </si>
  <si>
    <t>11 suất</t>
  </si>
  <si>
    <t>Bùi Trần Đức Anh</t>
  </si>
  <si>
    <t>Bùi Trúc Linh</t>
  </si>
  <si>
    <t>Nguyễn Quỳnh Hoa</t>
  </si>
  <si>
    <t>Nguyễn Minh Nhật</t>
  </si>
  <si>
    <t>2,5 tuổi</t>
  </si>
  <si>
    <t>Lê Viết Thắng</t>
  </si>
  <si>
    <t>Lê Ngọc Anh</t>
  </si>
  <si>
    <t>Bùi Gia Huy</t>
  </si>
  <si>
    <t>Bùi Bảo Lâm</t>
  </si>
  <si>
    <t>Dương Ngọc Ánh</t>
  </si>
  <si>
    <t>Dương Nhã Uyên</t>
  </si>
  <si>
    <t>Nguyễn Thị Thảo Hiền</t>
  </si>
  <si>
    <t>Nguyễn Thị Thảo Hương</t>
  </si>
  <si>
    <t>Nguyễn Duy Hùng</t>
  </si>
  <si>
    <t>Nguyễn Duy Hưng</t>
  </si>
  <si>
    <t>Đinh Thị Tuyết Nhi</t>
  </si>
  <si>
    <t xml:space="preserve">Đinh Mạnh Quyền </t>
  </si>
  <si>
    <t>Hoàng Đức Hiệp</t>
  </si>
  <si>
    <t>Hoàng Minh Quang</t>
  </si>
  <si>
    <t>Nguyễn Việt Long</t>
  </si>
  <si>
    <t>Nguyễn Hữu Khang</t>
  </si>
  <si>
    <t>Nguyễn Trung Quân</t>
  </si>
  <si>
    <t>Nguyễn Minh Khôi</t>
  </si>
  <si>
    <t>Hoàng Ngọc Bảo Châu</t>
  </si>
  <si>
    <t>Hoàng Ngọc Bảo Phong</t>
  </si>
  <si>
    <t>Nguyễn Huy Hoàng</t>
  </si>
  <si>
    <t>Nguyễn Ánh Dương</t>
  </si>
  <si>
    <t>Lưu Việt Huy</t>
  </si>
  <si>
    <t>Lưu Việt Khôi</t>
  </si>
  <si>
    <t>Lưu Việt Hoàng</t>
  </si>
  <si>
    <t>Xén vỗ 2</t>
  </si>
  <si>
    <t>Đặng Đình Quý</t>
  </si>
  <si>
    <t>Đặng Minh Hiếu</t>
  </si>
  <si>
    <t>Đặng Minh Ngọc</t>
  </si>
  <si>
    <t>Hoàng Anh Tuấn</t>
  </si>
  <si>
    <t>Hoàng Tuấn Mạnh</t>
  </si>
  <si>
    <t>Nguyễn Phúc Long</t>
  </si>
  <si>
    <t>Trịnh Thanh Mai</t>
  </si>
  <si>
    <t>Tạ Ánh Dương</t>
  </si>
  <si>
    <t>Tạ Xuân Trường</t>
  </si>
  <si>
    <t>Tạ Minh Hòa</t>
  </si>
  <si>
    <t>Nguyễn Đức  Thuận</t>
  </si>
  <si>
    <t>Nguyễn Mạnh Cường</t>
  </si>
  <si>
    <t>Nguyễn Thủy Tiên</t>
  </si>
  <si>
    <t>Đinh T. Thùy Linh</t>
  </si>
  <si>
    <t>Nguyễn Thu Trang</t>
  </si>
  <si>
    <t>Nguyễn Minh Châu</t>
  </si>
  <si>
    <t>Nguyễn Ngọc Mỹ</t>
  </si>
  <si>
    <t>Nguyễn Minh Quân</t>
  </si>
  <si>
    <t>Hoàng Thùy Linh</t>
  </si>
  <si>
    <t xml:space="preserve">Vũ Hương Giang </t>
  </si>
  <si>
    <t>Vũ Quỳnh Trang</t>
  </si>
  <si>
    <t>Đặng Thùy Trang</t>
  </si>
  <si>
    <t>Đặng Duy Hưng</t>
  </si>
  <si>
    <t>Đặng Đức Trung</t>
  </si>
  <si>
    <t>Trần Ngọc Hoài</t>
  </si>
  <si>
    <t>Trần Công Hướng</t>
  </si>
  <si>
    <t>Lê Nhật Long</t>
  </si>
  <si>
    <t xml:space="preserve">Hoàng Thị Phương Uyên </t>
  </si>
  <si>
    <t>Hoàn thành 1</t>
  </si>
  <si>
    <t>Vũ Lê Hằng Nga</t>
  </si>
  <si>
    <t>Vũ Lê Kim Ngân</t>
  </si>
  <si>
    <t>Vũ Bảo Sơn</t>
  </si>
  <si>
    <t>Đặng Thị Trâm Anh</t>
  </si>
  <si>
    <t>Nguyễn Thị Thu Trang</t>
  </si>
  <si>
    <t>Lê Kiều Anh</t>
  </si>
  <si>
    <t>Lê Thị Ánh Ngọc</t>
  </si>
  <si>
    <t>Phạm Bá Khánh Hòa</t>
  </si>
  <si>
    <t>Phạm Bá Bình</t>
  </si>
  <si>
    <t>Phạm Khánh chi</t>
  </si>
  <si>
    <t>7 tháng</t>
  </si>
  <si>
    <t>Trần Hoàng Anh</t>
  </si>
  <si>
    <t>Trần Quang Huy</t>
  </si>
  <si>
    <t>Hoàn thành 2</t>
  </si>
  <si>
    <t>6 suất</t>
  </si>
  <si>
    <t>Nguyễn Hải Duy</t>
  </si>
  <si>
    <t>Nguyễn Xuân Bắc</t>
  </si>
  <si>
    <t>Nguyễn Minh Chiến</t>
  </si>
  <si>
    <t>Hoàng Thị Nhi</t>
  </si>
  <si>
    <t xml:space="preserve">Gói cải </t>
  </si>
  <si>
    <t>Đỗ Tú Anh</t>
  </si>
  <si>
    <t>Đỗ Huyền Linh</t>
  </si>
  <si>
    <t>Đặng Minh Anh</t>
  </si>
  <si>
    <t>Nguyễn Thị Ngọc Hà</t>
  </si>
  <si>
    <t>Lưu Xuân Trường</t>
  </si>
  <si>
    <t>Lưu Tùng Lâm</t>
  </si>
  <si>
    <t>Tạ Ngọc Diệp</t>
  </si>
  <si>
    <t xml:space="preserve">Tạ Thị Hồng </t>
  </si>
  <si>
    <t xml:space="preserve">Gói mến </t>
  </si>
  <si>
    <t>Nguyễn Thị Yến Nhi</t>
  </si>
  <si>
    <t>Nguyễn Hà An</t>
  </si>
  <si>
    <t>Nguyễn Doãn Tâm</t>
  </si>
  <si>
    <t>Hoàng Việt Anh</t>
  </si>
  <si>
    <t>Nguyễn Trung Thành</t>
  </si>
  <si>
    <t>3 suất</t>
  </si>
  <si>
    <t>Trần Duy Hưng</t>
  </si>
  <si>
    <t>Trần Phương Anh</t>
  </si>
  <si>
    <t xml:space="preserve">Hành chính </t>
  </si>
  <si>
    <t>Lê Anh Tuấn Phong</t>
  </si>
  <si>
    <t>Lê Phương Linh</t>
  </si>
  <si>
    <t>Nguyễn Hoàng Minh</t>
  </si>
  <si>
    <t>Nguyễn Hoàng Anh Tuấn</t>
  </si>
  <si>
    <t>Nguyễn Bá Ninh</t>
  </si>
  <si>
    <t>Nguyễn Việt Đức</t>
  </si>
  <si>
    <t>Nguyễn Bá Nhật Anh</t>
  </si>
  <si>
    <t>Nguyễn Thị Vân Anh</t>
  </si>
  <si>
    <t>Tạ Quang Vinh</t>
  </si>
  <si>
    <t>Tạ Trúc Linh</t>
  </si>
  <si>
    <t>Nguyễn Hương Giang</t>
  </si>
  <si>
    <t>Nguyễn Lê Bảo Vy</t>
  </si>
  <si>
    <t xml:space="preserve">                         Giám đốc</t>
  </si>
  <si>
    <t>Công đoàn</t>
  </si>
  <si>
    <t xml:space="preserve">               Bùi Thị Thúy Vân</t>
  </si>
  <si>
    <t>31/01/2015</t>
  </si>
  <si>
    <t>31/03/2019</t>
  </si>
  <si>
    <t>05/09/2013</t>
  </si>
  <si>
    <t>29/11/2016</t>
  </si>
  <si>
    <t>Năm sinh</t>
  </si>
  <si>
    <t>15/12/2019</t>
  </si>
  <si>
    <t>23/06/2020</t>
  </si>
  <si>
    <t>16/11/2011</t>
  </si>
  <si>
    <t>17/08/2012</t>
  </si>
  <si>
    <t>08/06/2016</t>
  </si>
  <si>
    <t>06/05/2013</t>
  </si>
  <si>
    <t>09/07/2015</t>
  </si>
  <si>
    <t>29/10/2010</t>
  </si>
  <si>
    <t>12/10/2015</t>
  </si>
  <si>
    <t>PHC</t>
  </si>
  <si>
    <t>Phạm Văn Minh</t>
  </si>
  <si>
    <t>Phạm Hải Đăng</t>
  </si>
  <si>
    <t>Phạm Hải Nam</t>
  </si>
  <si>
    <t>23/09/2021</t>
  </si>
  <si>
    <t>Nguyễn Phương Thảo</t>
  </si>
  <si>
    <t>Ngô Nhật Minh</t>
  </si>
  <si>
    <t>Nguyễn Đức Tài</t>
  </si>
  <si>
    <t>09/11/2007</t>
  </si>
  <si>
    <t>03/12/2020</t>
  </si>
  <si>
    <t>01/11/2011</t>
  </si>
  <si>
    <t>21/04/2014</t>
  </si>
  <si>
    <t>25/05/2020</t>
  </si>
  <si>
    <t>16/06/2020</t>
  </si>
  <si>
    <t>12/08/2011</t>
  </si>
  <si>
    <t>29/05/2017</t>
  </si>
  <si>
    <t/>
  </si>
  <si>
    <t>19/09/2017</t>
  </si>
  <si>
    <t>17/04/2021</t>
  </si>
  <si>
    <t>11/08/2012</t>
  </si>
  <si>
    <t>10/01/2020</t>
  </si>
  <si>
    <t>5 tháng</t>
  </si>
  <si>
    <t>12/01/2022</t>
  </si>
  <si>
    <t>09/09/2013</t>
  </si>
  <si>
    <t>23/02/2018</t>
  </si>
  <si>
    <t>02/12/2011</t>
  </si>
  <si>
    <t>16/08/2013</t>
  </si>
  <si>
    <t>01/10/2020</t>
  </si>
  <si>
    <t>04/11/2008</t>
  </si>
  <si>
    <t>31/08/2015</t>
  </si>
  <si>
    <t>06/11/2013</t>
  </si>
  <si>
    <t>21/10/2015</t>
  </si>
  <si>
    <t>31/12/2017</t>
  </si>
  <si>
    <t>18/12/2010</t>
  </si>
  <si>
    <t>26/06/2013</t>
  </si>
  <si>
    <t>Tạ Như  Ý</t>
  </si>
  <si>
    <t>07/11/2021</t>
  </si>
  <si>
    <t>05/06/2020</t>
  </si>
  <si>
    <t>18/02/2008</t>
  </si>
  <si>
    <t>23/03/2010</t>
  </si>
  <si>
    <t>02/10/2018</t>
  </si>
  <si>
    <t>11/05/2012</t>
  </si>
  <si>
    <t>27/05/2014</t>
  </si>
  <si>
    <t>30/11/2016</t>
  </si>
  <si>
    <t>10/01/2008</t>
  </si>
  <si>
    <t>13/06/2011</t>
  </si>
  <si>
    <t>04/04/2015</t>
  </si>
  <si>
    <t>26/01/2017</t>
  </si>
  <si>
    <t>31/12/2010</t>
  </si>
  <si>
    <t>20/06/2014</t>
  </si>
  <si>
    <t>05/07/2021</t>
  </si>
  <si>
    <t>30/03/2015</t>
  </si>
  <si>
    <t>11/06/2019</t>
  </si>
  <si>
    <t>22/10/2021</t>
  </si>
  <si>
    <t>01/04/2013</t>
  </si>
  <si>
    <t>14/12/2016</t>
  </si>
  <si>
    <t>30/06/2016</t>
  </si>
  <si>
    <t>05/04/2021</t>
  </si>
  <si>
    <t>01/10/2018</t>
  </si>
  <si>
    <t>31/03/2020</t>
  </si>
  <si>
    <t>28/08/2017</t>
  </si>
  <si>
    <t>11/07/2019</t>
  </si>
  <si>
    <t>22/08/2007</t>
  </si>
  <si>
    <t>24/10/2008</t>
  </si>
  <si>
    <t>06/05/2011</t>
  </si>
  <si>
    <t>26/06/2011</t>
  </si>
  <si>
    <t>08/10/2014</t>
  </si>
  <si>
    <t>08/09/2020</t>
  </si>
  <si>
    <t>02/05/2014</t>
  </si>
  <si>
    <t xml:space="preserve">11 tuổi </t>
  </si>
  <si>
    <t>28/04/2008</t>
  </si>
  <si>
    <t>09/12/2012</t>
  </si>
  <si>
    <t>02/02/2007</t>
  </si>
  <si>
    <t>22/11/2013</t>
  </si>
  <si>
    <t>21/05/2012</t>
  </si>
  <si>
    <t xml:space="preserve">Phạm Trần Quỳnh An </t>
  </si>
  <si>
    <t>Phan Hải Triều</t>
  </si>
  <si>
    <t>08/07/2018</t>
  </si>
  <si>
    <t>20/05/2007</t>
  </si>
  <si>
    <t>21/10/2010</t>
  </si>
  <si>
    <t>06/04/2009</t>
  </si>
  <si>
    <t>04/06/2010</t>
  </si>
  <si>
    <t>16/10/2016</t>
  </si>
  <si>
    <t>22/05/2018</t>
  </si>
  <si>
    <t>20/01/2008</t>
  </si>
  <si>
    <t>30/01/2013</t>
  </si>
  <si>
    <t>01/01/2011</t>
  </si>
  <si>
    <t>25/08/2012</t>
  </si>
  <si>
    <t>21/08/2017</t>
  </si>
  <si>
    <t>Nguyễn Thùy Linh</t>
  </si>
  <si>
    <t>17/06/2014</t>
  </si>
  <si>
    <t>06/01/2017</t>
  </si>
  <si>
    <t>Vàng Mí Sính</t>
  </si>
  <si>
    <t>Vàng Mí Trí</t>
  </si>
  <si>
    <t>Vàng Minh Lý</t>
  </si>
  <si>
    <t>28/07/2009</t>
  </si>
  <si>
    <t>28/02/2011</t>
  </si>
  <si>
    <t>15/10/2007</t>
  </si>
  <si>
    <t>04/11/2011</t>
  </si>
  <si>
    <t>Nguyễn Thị Bảo Ngọc</t>
  </si>
  <si>
    <t>Nguyễn Lê Minh Khôi</t>
  </si>
  <si>
    <t>08/09/2016</t>
  </si>
  <si>
    <t>10/11/2019</t>
  </si>
  <si>
    <t>17/05/2012</t>
  </si>
  <si>
    <t>23/08/2014</t>
  </si>
  <si>
    <t>29/12/2012</t>
  </si>
  <si>
    <t>08/07/2014</t>
  </si>
  <si>
    <t>14/09/2014</t>
  </si>
  <si>
    <t>18/09/2017</t>
  </si>
  <si>
    <t>16/09/2018</t>
  </si>
  <si>
    <t>16/05/2021</t>
  </si>
  <si>
    <t>16/12/2014</t>
  </si>
  <si>
    <t>03/09/2016</t>
  </si>
  <si>
    <t>30/05/2020</t>
  </si>
  <si>
    <t>02/09/2018</t>
  </si>
  <si>
    <t>17/10/2009</t>
  </si>
  <si>
    <t>19/09/2012</t>
  </si>
  <si>
    <t>04/05/2015</t>
  </si>
  <si>
    <t>01/11/2007</t>
  </si>
  <si>
    <t>Nguyễn Phương Linh</t>
  </si>
  <si>
    <t>17/12/2012</t>
  </si>
  <si>
    <t>03/03/2012</t>
  </si>
  <si>
    <t>03/01/2014</t>
  </si>
  <si>
    <t>28/10/2020</t>
  </si>
  <si>
    <t>04/02/2009</t>
  </si>
  <si>
    <t>26/05/2016</t>
  </si>
  <si>
    <t>Nguyễn Hoàng Lan</t>
  </si>
  <si>
    <t>07/08/2007</t>
  </si>
  <si>
    <t>Nguyễn Hoàng Xuân Lộc</t>
  </si>
  <si>
    <t>19/12/2011</t>
  </si>
  <si>
    <t>Hoàng Thông Hải</t>
  </si>
  <si>
    <t>26/01/2010</t>
  </si>
  <si>
    <t>28/09/2012</t>
  </si>
  <si>
    <t>25/12/2008</t>
  </si>
  <si>
    <t>22/04/2011</t>
  </si>
  <si>
    <t>20/05/2013</t>
  </si>
  <si>
    <t>Hoàng Minh Chi</t>
  </si>
  <si>
    <t>03/03/2010</t>
  </si>
  <si>
    <t>14/10/2011</t>
  </si>
  <si>
    <t>29/10/2021</t>
  </si>
  <si>
    <t>Hoàng Tiến Hiếu</t>
  </si>
  <si>
    <t>03/04/2008</t>
  </si>
  <si>
    <t>30/05/2008</t>
  </si>
  <si>
    <t>10/10/2010</t>
  </si>
  <si>
    <t>02/12/2015</t>
  </si>
  <si>
    <t>Tẩn Thị Diển</t>
  </si>
  <si>
    <t>13/09/2016</t>
  </si>
  <si>
    <t>14/02/2018</t>
  </si>
  <si>
    <t>31/10/2012</t>
  </si>
  <si>
    <t>19/06/2018</t>
  </si>
  <si>
    <t>23/12/2019</t>
  </si>
  <si>
    <t>30/08/2019</t>
  </si>
  <si>
    <t>09/07/2020</t>
  </si>
  <si>
    <t>Lưu Huyền Trang</t>
  </si>
  <si>
    <t>21/10/2018</t>
  </si>
  <si>
    <t>Lưu Trọng Đại An</t>
  </si>
  <si>
    <t>09/04/2021</t>
  </si>
  <si>
    <t>Hoàng Thị Tiền</t>
  </si>
  <si>
    <t>Hoàng Phương Linh</t>
  </si>
  <si>
    <t>01/01/2007</t>
  </si>
  <si>
    <t>Hoàng Quyết Thắng</t>
  </si>
  <si>
    <t>04/11/2015</t>
  </si>
  <si>
    <t>Triệu Thị Tàu</t>
  </si>
  <si>
    <t>Hoàng Thị Linh Đan</t>
  </si>
  <si>
    <t>11/11/2015</t>
  </si>
  <si>
    <t>01/11/2010</t>
  </si>
  <si>
    <t>Hứa Đức Luân</t>
  </si>
  <si>
    <t>Hứa Anh Đức</t>
  </si>
  <si>
    <t>24/12/2019</t>
  </si>
  <si>
    <t>Tạ Quang Minh</t>
  </si>
  <si>
    <t>04/10/2013</t>
  </si>
  <si>
    <t>11/12/2015</t>
  </si>
  <si>
    <t>07/12/2018</t>
  </si>
  <si>
    <t>Hoàng Văn Đềm</t>
  </si>
  <si>
    <t>Lã Kim Ngân</t>
  </si>
  <si>
    <t>22/05/2007</t>
  </si>
  <si>
    <t>29/05/2012</t>
  </si>
  <si>
    <t>30/01/2021</t>
  </si>
  <si>
    <t>13/04/2019</t>
  </si>
  <si>
    <t>03/09/2009</t>
  </si>
  <si>
    <t>10/10/2011</t>
  </si>
  <si>
    <t>28/10/2007</t>
  </si>
  <si>
    <t>24/06/2010</t>
  </si>
  <si>
    <t>14/09/2012</t>
  </si>
  <si>
    <t>20/06/2013</t>
  </si>
  <si>
    <t>27/07/2012</t>
  </si>
  <si>
    <t>20/08/2014</t>
  </si>
  <si>
    <t>24/06/2015</t>
  </si>
  <si>
    <t>16/09/2017</t>
  </si>
  <si>
    <t>20/06/2007</t>
  </si>
  <si>
    <t>15/03/2018</t>
  </si>
  <si>
    <t>13/08/2019</t>
  </si>
  <si>
    <t>07/09/2008</t>
  </si>
  <si>
    <t>28/05/2009</t>
  </si>
  <si>
    <t>Nguyễn Hải Sơn</t>
  </si>
  <si>
    <t>05/05/2016</t>
  </si>
  <si>
    <t>16/09/2007</t>
  </si>
  <si>
    <t>23/01/2013</t>
  </si>
  <si>
    <t>12/05/2018</t>
  </si>
  <si>
    <t>Lương Phương Nhi</t>
  </si>
  <si>
    <t>10/11/2021</t>
  </si>
  <si>
    <t>01/10/2008</t>
  </si>
  <si>
    <t xml:space="preserve">Đặng Phương Nhi </t>
  </si>
  <si>
    <t xml:space="preserve">Nguyễn Thị Huế </t>
  </si>
  <si>
    <t xml:space="preserve">Trần Nguyễn Tịnh Nhi </t>
  </si>
  <si>
    <t>18/09/2018</t>
  </si>
  <si>
    <t>Trần Nguyễn Hạo Thiên</t>
  </si>
  <si>
    <t>Nguyễn Ngọc Bảo Châu</t>
  </si>
  <si>
    <t>25/05/2017</t>
  </si>
  <si>
    <t xml:space="preserve">Nguyễn Huy Hoàng  </t>
  </si>
  <si>
    <t>Nguyễn Sỹ Hoàng Thạch</t>
  </si>
  <si>
    <t xml:space="preserve">Hoàng Trần Yến Nhi </t>
  </si>
  <si>
    <t xml:space="preserve">20/1/2013 </t>
  </si>
  <si>
    <t xml:space="preserve">Hoàng Trần Hải Yến </t>
  </si>
  <si>
    <t xml:space="preserve">Nguyễn Thị Ngọc Diệp </t>
  </si>
  <si>
    <t>20/11/2019</t>
  </si>
  <si>
    <t xml:space="preserve">Nguyễn Thu Huyền </t>
  </si>
  <si>
    <t>Lê Nho Bảo Long</t>
  </si>
  <si>
    <t>Hoàng Ngọc Duy</t>
  </si>
  <si>
    <t>Hoàng Anh Phú</t>
  </si>
  <si>
    <t>Lò Gia Hạo</t>
  </si>
  <si>
    <t>2013</t>
  </si>
  <si>
    <t>2019</t>
  </si>
  <si>
    <t>2020</t>
  </si>
  <si>
    <t>2014</t>
  </si>
  <si>
    <t>Nguyễn Văn Quyết</t>
  </si>
  <si>
    <t>Nguyễn Hải Yến</t>
  </si>
  <si>
    <t>Nguyễn Hải Lâm</t>
  </si>
  <si>
    <t>Nguyễn Thị Hải Yến</t>
  </si>
  <si>
    <t>Nguyễn Tuấn Kiệt</t>
  </si>
  <si>
    <t>Nguyễn Tuệ Nhi</t>
  </si>
  <si>
    <t xml:space="preserve">Nguyễn Văn Thắng </t>
  </si>
  <si>
    <t>6 tháng</t>
  </si>
  <si>
    <t xml:space="preserve"> 11  tuổi</t>
  </si>
  <si>
    <t>8 tháng</t>
  </si>
  <si>
    <t>Lê Hoài Nam</t>
  </si>
  <si>
    <t>3,5 tháng</t>
  </si>
  <si>
    <t>5 Tuổi</t>
  </si>
  <si>
    <t>07/06/2012</t>
  </si>
  <si>
    <t xml:space="preserve"> 14 tuổi </t>
  </si>
  <si>
    <t xml:space="preserve"> 10 tuổi </t>
  </si>
  <si>
    <t>1,5 tháng</t>
  </si>
  <si>
    <t>9 tháng</t>
  </si>
  <si>
    <t>Hoàng Thị Ngọc Vân</t>
  </si>
  <si>
    <t>12 suất</t>
  </si>
  <si>
    <t>17 suất</t>
  </si>
  <si>
    <t xml:space="preserve"> 8 suất</t>
  </si>
  <si>
    <t>2 Suất</t>
  </si>
  <si>
    <t>29 Suất</t>
  </si>
  <si>
    <t>9 suất</t>
  </si>
  <si>
    <t>34 suất</t>
  </si>
  <si>
    <t>20 suất</t>
  </si>
  <si>
    <t>Hoàng Thị Thúy</t>
  </si>
  <si>
    <t>Hoàng Đức Lương</t>
  </si>
  <si>
    <t>Hoàng Ánh Duyên</t>
  </si>
  <si>
    <t>PP, ngày  27  tháng 05 năm 2022</t>
  </si>
  <si>
    <t>9 Suất</t>
  </si>
  <si>
    <t>Tráng Seo Tỷ</t>
  </si>
  <si>
    <t>Tráng Thị Say</t>
  </si>
  <si>
    <t>14/02/2014</t>
  </si>
  <si>
    <t>Tráng Seo Minh</t>
  </si>
  <si>
    <t>14/08/2016</t>
  </si>
  <si>
    <t>Tráng Thị Yến</t>
  </si>
  <si>
    <t>12/10/2019</t>
  </si>
  <si>
    <t>Sùng Seo Pao</t>
  </si>
  <si>
    <t>Sùng Thị Nga</t>
  </si>
  <si>
    <t>Sùng Minh Lượng</t>
  </si>
  <si>
    <t>14/08/2019</t>
  </si>
  <si>
    <t>Sùng Thiên Bảo</t>
  </si>
  <si>
    <t>Trương Thị Thêu</t>
  </si>
  <si>
    <t>Hoàng Trương Thanh Phong</t>
  </si>
  <si>
    <t>Cà Vân Đức</t>
  </si>
  <si>
    <t>Cà Mạnh Quân</t>
  </si>
  <si>
    <t>Cà Thị Tường Vy</t>
  </si>
  <si>
    <t>Vàng Chẩn Diu</t>
  </si>
  <si>
    <t xml:space="preserve">Tổng </t>
  </si>
  <si>
    <t>7 suất</t>
  </si>
  <si>
    <t>23 suất</t>
  </si>
  <si>
    <t>15/12/2013</t>
  </si>
  <si>
    <t>22/05/2015</t>
  </si>
  <si>
    <t>13/08/2018</t>
  </si>
  <si>
    <t xml:space="preserve"> 4  tuổi</t>
  </si>
  <si>
    <t>Phàn Khánh Duy</t>
  </si>
  <si>
    <t>Phàn Khánh Anh</t>
  </si>
  <si>
    <t>Tạ Trung Đông</t>
  </si>
  <si>
    <t>03/02/2007</t>
  </si>
  <si>
    <t>02/01/2019</t>
  </si>
  <si>
    <t>Ma Thị Thắm</t>
  </si>
  <si>
    <t>Vàng Seo Sèng</t>
  </si>
  <si>
    <t>29/05/2008</t>
  </si>
  <si>
    <t>Phạm Tiến Thành</t>
  </si>
  <si>
    <t>13/03/2017</t>
  </si>
  <si>
    <t>Lưu Thị Tuyết</t>
  </si>
  <si>
    <t>Nguyễn Thùy Dung</t>
  </si>
  <si>
    <t>27 suất</t>
  </si>
  <si>
    <t>167 Suất</t>
  </si>
  <si>
    <t>Phòng Hành chính</t>
  </si>
  <si>
    <t>270 suất</t>
  </si>
  <si>
    <t>Nguyễn Gia Khang</t>
  </si>
  <si>
    <t>2 ngày tuổi</t>
  </si>
  <si>
    <t>63 SUẤT</t>
  </si>
  <si>
    <t>DANH SÁCH QUÀ 1-6-2022 (bổ sung)</t>
  </si>
  <si>
    <t>28/02/2020</t>
  </si>
  <si>
    <t>1 suất</t>
  </si>
  <si>
    <t>PP, ngày  01  tháng 06 năm 2022</t>
  </si>
  <si>
    <t xml:space="preserve">                           DANH SÁCH THƯỞNG TẾT DƯƠNG LỊCH 2022</t>
  </si>
  <si>
    <t>Stt</t>
  </si>
  <si>
    <t>Chức danh</t>
  </si>
  <si>
    <t xml:space="preserve">Số tiền </t>
  </si>
  <si>
    <t xml:space="preserve">Ký Nhận  </t>
  </si>
  <si>
    <t xml:space="preserve">Ghi Chú </t>
  </si>
  <si>
    <t>GIÁM ĐỐC</t>
  </si>
  <si>
    <t>P. GIÁM ĐỐC</t>
  </si>
  <si>
    <t xml:space="preserve">P.KỸ THUẬT </t>
  </si>
  <si>
    <t xml:space="preserve">Hoàng Văn Tiến </t>
  </si>
  <si>
    <t xml:space="preserve">P. HÀNH CHÍNH </t>
  </si>
  <si>
    <t>Lê Văn Chinh</t>
  </si>
  <si>
    <t xml:space="preserve">dưới 6 tháng </t>
  </si>
  <si>
    <t>NV</t>
  </si>
  <si>
    <t xml:space="preserve">TỔNG KHO </t>
  </si>
  <si>
    <t xml:space="preserve">Ban quản lí </t>
  </si>
  <si>
    <t>dưới 1 năm</t>
  </si>
  <si>
    <t>lái xe</t>
  </si>
  <si>
    <t xml:space="preserve">        Ban Quản lí</t>
  </si>
  <si>
    <t xml:space="preserve">Nguyễn Thị Phượng </t>
  </si>
  <si>
    <t>Hoàng Thị Ánh</t>
  </si>
  <si>
    <t>Hoàng Anh Tiệp</t>
  </si>
  <si>
    <t xml:space="preserve">Nguyễn Văn Chiến </t>
  </si>
  <si>
    <t xml:space="preserve">Phạm Doãn Tâm </t>
  </si>
  <si>
    <t>công nhân</t>
  </si>
  <si>
    <t>In Ofset</t>
  </si>
  <si>
    <t>Nguyễn Văn Thành</t>
  </si>
  <si>
    <t>Đinh Quang Trung</t>
  </si>
  <si>
    <t xml:space="preserve">Vàng A Tùng </t>
  </si>
  <si>
    <t>Nguyễn Xuân Trực Thức</t>
  </si>
  <si>
    <t>Phạm Đăng Huy</t>
  </si>
  <si>
    <t>Nguyễn Văn Canh</t>
  </si>
  <si>
    <t>Nguyễn Thị Thương</t>
  </si>
  <si>
    <t xml:space="preserve">Nguyễn Thị Vân </t>
  </si>
  <si>
    <t>Nguyễn Văn Quân A</t>
  </si>
  <si>
    <t xml:space="preserve">công nhân </t>
  </si>
  <si>
    <t>Hoàng Thu Vân</t>
  </si>
  <si>
    <t>Hoàng Thị Liên</t>
  </si>
  <si>
    <t>Lê Thị Hương</t>
  </si>
  <si>
    <t>Nguyễn Văn Tiến</t>
  </si>
  <si>
    <t xml:space="preserve">Nguyễn Văn Minh </t>
  </si>
  <si>
    <t>Lưu Quang Bình</t>
  </si>
  <si>
    <t>Ngô Trí Phú</t>
  </si>
  <si>
    <t xml:space="preserve">Vũ Trọng Hoàn </t>
  </si>
  <si>
    <t xml:space="preserve">DÁN </t>
  </si>
  <si>
    <t xml:space="preserve">Tạ Chí Công </t>
  </si>
  <si>
    <t xml:space="preserve">BẢO VỆ </t>
  </si>
  <si>
    <t xml:space="preserve">NHÀ BẾP </t>
  </si>
  <si>
    <t xml:space="preserve">TỔNG </t>
  </si>
  <si>
    <t>PP, Ngày 28 Tháng 12 năm 2021</t>
  </si>
  <si>
    <t xml:space="preserve">                   Giám đốc</t>
  </si>
  <si>
    <t xml:space="preserve">     Người lập</t>
  </si>
  <si>
    <t xml:space="preserve">             Bùi Thị Thúy Vân </t>
  </si>
  <si>
    <t>CÔNG TY TNHH SẢN XUẤT CN PP</t>
  </si>
  <si>
    <t xml:space="preserve">DANH SÁCH CÁC CHÁU ĐẠT THÀNH TÍCH HỌC TẬP </t>
  </si>
  <si>
    <t>GIỚI TÍNH</t>
  </si>
  <si>
    <t>LỚP</t>
  </si>
  <si>
    <t xml:space="preserve">THÀNH TÍCH </t>
  </si>
  <si>
    <t>SỐ LƯỢNG VỞ</t>
  </si>
  <si>
    <t>Nam</t>
  </si>
  <si>
    <t xml:space="preserve">Học sinh tiên tiến </t>
  </si>
  <si>
    <t xml:space="preserve">Nữ </t>
  </si>
  <si>
    <t>Học sinh giỏi</t>
  </si>
  <si>
    <t>Nữ</t>
  </si>
  <si>
    <t>Ngô Văn Vũ Minh</t>
  </si>
  <si>
    <t>25/03/2015</t>
  </si>
  <si>
    <t>Học sinh tiên tiến</t>
  </si>
  <si>
    <t>28/01/2015</t>
  </si>
  <si>
    <t>16/01/2011</t>
  </si>
  <si>
    <t>Nguyễn Quỳnh Như</t>
  </si>
  <si>
    <t>TỔNG KHO</t>
  </si>
  <si>
    <t>Bùi Văn Vĩnh</t>
  </si>
  <si>
    <t>Bùi Hoàng Phúc</t>
  </si>
  <si>
    <t>Bùi Duy Khánh</t>
  </si>
  <si>
    <t>Nguyễn Thị Thảo</t>
  </si>
  <si>
    <t>23/05/2006</t>
  </si>
  <si>
    <t>|Nguyễn Hữu Hải</t>
  </si>
  <si>
    <t>Nguyễn Hồng Hạnh</t>
  </si>
  <si>
    <t>Nguyễn Bảo Linh Trang</t>
  </si>
  <si>
    <t>Hoàng Quang Hiệp</t>
  </si>
  <si>
    <t xml:space="preserve">Phan Anh Trường </t>
  </si>
  <si>
    <t>Nguyễn Thành Hưng</t>
  </si>
  <si>
    <t xml:space="preserve">Bùi Trúc Linh </t>
  </si>
  <si>
    <t>Nguyễn Thành Công</t>
  </si>
  <si>
    <t xml:space="preserve">Học sinh  giỏi </t>
  </si>
  <si>
    <t xml:space="preserve">Học sinh giỏi </t>
  </si>
  <si>
    <t xml:space="preserve">Bùi Văn Bằng </t>
  </si>
  <si>
    <t xml:space="preserve">Nguyễn Văn Quyền </t>
  </si>
  <si>
    <t xml:space="preserve">Học  sinh  tiên tiến </t>
  </si>
  <si>
    <t>Nguyễn Thúy Ngọc</t>
  </si>
  <si>
    <t>Nguyễn văn Tư</t>
  </si>
  <si>
    <t>Lê Yến Chi</t>
  </si>
  <si>
    <t>Vũ Thái Sơn</t>
  </si>
  <si>
    <t>Lê Thị Huyền Trang</t>
  </si>
  <si>
    <t xml:space="preserve">Hoàng Thị Thủy </t>
  </si>
  <si>
    <t>Nguyễn Phương Thu</t>
  </si>
  <si>
    <t xml:space="preserve">Nguyễn Thị Quỳnh </t>
  </si>
  <si>
    <t>Gói mến</t>
  </si>
  <si>
    <t>Gói cải</t>
  </si>
  <si>
    <t>Lưu Thùy Trang</t>
  </si>
  <si>
    <t>Dán</t>
  </si>
  <si>
    <t xml:space="preserve">Tạ Quang Minh </t>
  </si>
  <si>
    <t>Giám Đốc</t>
  </si>
  <si>
    <t xml:space="preserve">                            Lã Văn Hiến</t>
  </si>
  <si>
    <t>Học sinh giỏi cấp 1</t>
  </si>
  <si>
    <t>Học sinh giỏi cấp 2</t>
  </si>
  <si>
    <t>Học sinh giỏi cấp 3</t>
  </si>
  <si>
    <t>HS tiên tiến cấp 2</t>
  </si>
  <si>
    <t>HS tiên tiến cấp 3</t>
  </si>
  <si>
    <t>HS vào lớp 1</t>
  </si>
  <si>
    <t>VỞ CẤP 1</t>
  </si>
  <si>
    <t>VỞ CẤP 2,3</t>
  </si>
  <si>
    <t>NAM</t>
  </si>
  <si>
    <t>NỮ</t>
  </si>
  <si>
    <t>P.KỸ THUẬT</t>
  </si>
  <si>
    <t xml:space="preserve">PHÂN XƯỞNG </t>
  </si>
  <si>
    <t>TỔNG</t>
  </si>
  <si>
    <t>Nguyễn Sỹ Tuấn Minh</t>
  </si>
  <si>
    <t>Học sinh Giỏi</t>
  </si>
  <si>
    <t xml:space="preserve">giải nhất học sinh giỏi cấp huyện Địa </t>
  </si>
  <si>
    <t>Nguyễn Ánh Ngọc</t>
  </si>
  <si>
    <t>Nguyễn Thu Huyền</t>
  </si>
  <si>
    <t>Nguyễn Thế Đức</t>
  </si>
  <si>
    <t>Nguyễn Đức Trường</t>
  </si>
  <si>
    <t>Lưu Hoàng Giang</t>
  </si>
  <si>
    <t xml:space="preserve"> Lê Thị Tuyết</t>
  </si>
  <si>
    <t xml:space="preserve">Nguyễn Hồng Điệp </t>
  </si>
  <si>
    <t>Hoàng Trần Yến Nhi</t>
  </si>
  <si>
    <t>Hoàng Trần Hải Yến</t>
  </si>
  <si>
    <t>học sinh giỏi  cấp tỉnh Hóa</t>
  </si>
  <si>
    <t>Lưu Thị Huyền</t>
  </si>
  <si>
    <t xml:space="preserve">Lê Thị Hồng </t>
  </si>
  <si>
    <t>Nguyễn Xuân Hòa</t>
  </si>
  <si>
    <t>Phan Quang Hùng</t>
  </si>
  <si>
    <t>Triệu Văn Thắng</t>
  </si>
  <si>
    <t>Cà Văn Đức</t>
  </si>
  <si>
    <t>Lê Văn Đức</t>
  </si>
  <si>
    <t>Nguyễn Duy Minh</t>
  </si>
  <si>
    <t>Hoàng Thị Vụ</t>
  </si>
  <si>
    <t>Giàng Seo Ghênh</t>
  </si>
  <si>
    <t>Nguyễn Thị Xinh</t>
  </si>
  <si>
    <t>Sung Seo Chư</t>
  </si>
  <si>
    <t>Chang Thị Chà</t>
  </si>
  <si>
    <t>Sung Seo Pao</t>
  </si>
  <si>
    <t>Phạm Doãn Hào</t>
  </si>
  <si>
    <t>Lê Mạnh Chiến</t>
  </si>
  <si>
    <t>Dương Văn Duy</t>
  </si>
  <si>
    <t>Hoàng Thị Tới</t>
  </si>
  <si>
    <t>CHỨC DANH</t>
  </si>
  <si>
    <t>Thủ kho</t>
  </si>
  <si>
    <t xml:space="preserve">Công nhân </t>
  </si>
  <si>
    <t>Hoàng Ngọc Sơn</t>
  </si>
  <si>
    <t>Văn Đức Tuyên</t>
  </si>
  <si>
    <t>Phan Thị Hương</t>
  </si>
  <si>
    <t>P. Giám Đốc</t>
  </si>
  <si>
    <t xml:space="preserve">KÝ NHẬN </t>
  </si>
  <si>
    <t xml:space="preserve">DANH SÁCH PHÁT CHANH, ĐƯỜNG, ĐÁ THÁNG 05/2022 </t>
  </si>
  <si>
    <t>PP, ngày 22 tháng 06 năm 2022</t>
  </si>
  <si>
    <t>Giám đốc</t>
  </si>
  <si>
    <t>PP, ngày 18 tháng 05 năm 2022</t>
  </si>
  <si>
    <t xml:space="preserve">DANH SÁCH PHÁT CHANH, ĐƯỜNG, ĐÁ THÁNG 06/2022 </t>
  </si>
  <si>
    <t>Công Đoàn</t>
  </si>
  <si>
    <t>Giám ốc</t>
  </si>
  <si>
    <t>PP, ngày 02  tháng 07 năm 2022</t>
  </si>
  <si>
    <t>Nguyễn Thị Bích Ngọc</t>
  </si>
  <si>
    <t xml:space="preserve">Nguyễn Thị Trang </t>
  </si>
  <si>
    <t>Nguyễn Thành Chung</t>
  </si>
  <si>
    <t>Chuẩn bị vào lớp 1</t>
  </si>
  <si>
    <t>Lê Viết Đạt</t>
  </si>
  <si>
    <t>Lưu Thị Thanh Xuyên</t>
  </si>
  <si>
    <t>Hoàng Thị Thu Hoài</t>
  </si>
  <si>
    <t>Nguyễn Thị Bich Lương</t>
  </si>
  <si>
    <t>Nguyễn Huyền Trang</t>
  </si>
  <si>
    <t>Giải nhì Vật lý cấp huyện</t>
  </si>
  <si>
    <t>18/07/2016</t>
  </si>
  <si>
    <t>HỌ TÊN</t>
  </si>
  <si>
    <t>BÁNH (HỘP)</t>
  </si>
  <si>
    <t xml:space="preserve">KÝ TÊN </t>
  </si>
  <si>
    <t xml:space="preserve">Bùi Thị Thúy Vân </t>
  </si>
  <si>
    <t>PGĐ</t>
  </si>
  <si>
    <t>Qc</t>
  </si>
  <si>
    <t>HCTH</t>
  </si>
  <si>
    <t xml:space="preserve">Phạm văn Minh </t>
  </si>
  <si>
    <t>Bộ phận VSCN</t>
  </si>
  <si>
    <t>Tổ trưởng</t>
  </si>
  <si>
    <t>QĐ</t>
  </si>
  <si>
    <t>ĐC</t>
  </si>
  <si>
    <t>Tkê</t>
  </si>
  <si>
    <t>ĐK</t>
  </si>
  <si>
    <t>Nguyễn T Minh Thuyết</t>
  </si>
  <si>
    <t>Đứng máy A4</t>
  </si>
  <si>
    <t>Gói 1-mến</t>
  </si>
  <si>
    <t>Gói 2- Cải</t>
  </si>
  <si>
    <t xml:space="preserve">Dán </t>
  </si>
  <si>
    <t xml:space="preserve">Nguyễn văn Minh </t>
  </si>
  <si>
    <t>1 người</t>
  </si>
  <si>
    <t xml:space="preserve">Thắp hương </t>
  </si>
  <si>
    <t xml:space="preserve">Công Đoàn </t>
  </si>
  <si>
    <t>Khách</t>
  </si>
  <si>
    <t xml:space="preserve">          Người lập</t>
  </si>
  <si>
    <t xml:space="preserve">Lã Văn Hiến </t>
  </si>
  <si>
    <t>CN</t>
  </si>
  <si>
    <t>Tk</t>
  </si>
  <si>
    <t>Nguyễn Xuân Hải</t>
  </si>
  <si>
    <t>Nguyễn Văn Vũ</t>
  </si>
  <si>
    <t>Bùi Quang Khánh</t>
  </si>
  <si>
    <t xml:space="preserve">Nguyễn Thị Hà C </t>
  </si>
  <si>
    <t xml:space="preserve">Ngô Quang Trường </t>
  </si>
  <si>
    <t>Nguyễn Xuân Thành</t>
  </si>
  <si>
    <t>Nguyễn Văn Bắc</t>
  </si>
  <si>
    <t xml:space="preserve">Lê Mạnh Chiến </t>
  </si>
  <si>
    <t>Nguyễn Văn Thanh</t>
  </si>
  <si>
    <t>Lương Văn Bồn</t>
  </si>
  <si>
    <t>8 người</t>
  </si>
  <si>
    <t xml:space="preserve">                                PP, Ngày  05  Tháng  08   năm 2022</t>
  </si>
  <si>
    <t>Họ và tên con</t>
  </si>
  <si>
    <t>Phan Thúy Hiền</t>
  </si>
  <si>
    <t>Đặng Phương Nhi</t>
  </si>
  <si>
    <t xml:space="preserve">Thống kê </t>
  </si>
  <si>
    <t>Lương Minh Quân</t>
  </si>
  <si>
    <t>Nguyễn Huyền My</t>
  </si>
  <si>
    <t>Nguyễn Quỳnh Chi</t>
  </si>
  <si>
    <t xml:space="preserve">Nguyễn Gia Hiếu </t>
  </si>
  <si>
    <t>Nguyễn Tiến Hùng</t>
  </si>
  <si>
    <t>Nguyễn Ngọc Oanh</t>
  </si>
  <si>
    <t>Phan Lê Quỳnh Chi</t>
  </si>
  <si>
    <t>Phan Lê Tú Uyên</t>
  </si>
  <si>
    <t>Phan Quang Minh</t>
  </si>
  <si>
    <t>Bùi Thị Kiều Anh</t>
  </si>
  <si>
    <t xml:space="preserve">Lê Đức Tài </t>
  </si>
  <si>
    <t xml:space="preserve">Chuẩn bị vào 1 </t>
  </si>
  <si>
    <t>Vũ Minh Quân</t>
  </si>
  <si>
    <t>Nguyễn Tường Vĩ</t>
  </si>
  <si>
    <t>Inofset</t>
  </si>
  <si>
    <t>Nguyễn Thị Bích Hậu</t>
  </si>
  <si>
    <t>A4 Cải</t>
  </si>
  <si>
    <t xml:space="preserve">Vũ Thị Chiều </t>
  </si>
  <si>
    <t>A4 Mến</t>
  </si>
  <si>
    <t>Nguyễn Thùy Trang</t>
  </si>
  <si>
    <t>Nguyễn Thị Chinh</t>
  </si>
  <si>
    <t>Hoàng Thị Phương Uyên</t>
  </si>
  <si>
    <t xml:space="preserve"> Tạ Ánh Dương</t>
  </si>
  <si>
    <t>Nguyễn Đức Huy</t>
  </si>
  <si>
    <t xml:space="preserve">Hoàng Anh Việt </t>
  </si>
  <si>
    <t xml:space="preserve">Vũ Thanh Hòa </t>
  </si>
  <si>
    <t xml:space="preserve">Hoàng Quốc Việt </t>
  </si>
  <si>
    <t xml:space="preserve">Tổ HC </t>
  </si>
  <si>
    <t>Nguyễn Thị Diễm Quỳnh</t>
  </si>
  <si>
    <t xml:space="preserve">Hoàng Quyết Thắng </t>
  </si>
  <si>
    <t xml:space="preserve">Hoàng Văn Điềm </t>
  </si>
  <si>
    <t>Nguyễn Như Quỳnh</t>
  </si>
  <si>
    <t xml:space="preserve">Vàng Mí Giàng </t>
  </si>
  <si>
    <t>Chuẩn bị vào 1</t>
  </si>
  <si>
    <t>Học sinh Tiên Tiến</t>
  </si>
  <si>
    <t xml:space="preserve">Học sinh Tiên Tiến </t>
  </si>
  <si>
    <t xml:space="preserve">Học sinh Giỏi </t>
  </si>
  <si>
    <t xml:space="preserve">Đỗ Văn Mão </t>
  </si>
  <si>
    <t>PP, ngày 10  tháng 08 năm 2022</t>
  </si>
  <si>
    <t xml:space="preserve">Phạm Bá Bình </t>
  </si>
  <si>
    <t>HT 1</t>
  </si>
  <si>
    <t>Inflexo</t>
  </si>
  <si>
    <t>Tổng</t>
  </si>
  <si>
    <t>Học sinh Tiên tiến</t>
  </si>
  <si>
    <t>PP, ngày 18  tháng 08 năm 2022</t>
  </si>
  <si>
    <t xml:space="preserve">         Công đoàn</t>
  </si>
  <si>
    <t xml:space="preserve">                         Lã Văn Hiến</t>
  </si>
  <si>
    <t>DANH SÁCH THƯỞNG 2/9</t>
  </si>
  <si>
    <t xml:space="preserve">Dưới 6 tháng </t>
  </si>
  <si>
    <t>Dưới 6 tháng</t>
  </si>
  <si>
    <t>CĐ</t>
  </si>
  <si>
    <t>Nhân viên</t>
  </si>
  <si>
    <t>Phòng HC</t>
  </si>
  <si>
    <t>Lù Seo Sần</t>
  </si>
  <si>
    <t>Phạm Văn Điệp</t>
  </si>
  <si>
    <t>Ly Mý Say</t>
  </si>
  <si>
    <t>Dưới 1 năm</t>
  </si>
  <si>
    <t>Thai sản, dưới 1 năm</t>
  </si>
  <si>
    <t>Dưới 1 nắm</t>
  </si>
  <si>
    <t>Dưới 1 tháng</t>
  </si>
  <si>
    <t>Bùi Thị Thu Huyền</t>
  </si>
  <si>
    <t xml:space="preserve">                                PP, ngày  26 tháng  08   năm 2022</t>
  </si>
  <si>
    <t>DANH SÁCH PHÁT BÁNH TRUNG THU 2022</t>
  </si>
  <si>
    <t>BCH Công đoàn</t>
  </si>
  <si>
    <t>BHC Công Đoàn</t>
  </si>
  <si>
    <t>Đặng Sơn Tùng</t>
  </si>
  <si>
    <t xml:space="preserve">Lù Seo Sần </t>
  </si>
  <si>
    <t>Pham Văn Điệp</t>
  </si>
  <si>
    <t>Trần Thị Hòa</t>
  </si>
  <si>
    <t>Nguyễn Thuỳ Linh</t>
  </si>
  <si>
    <t>Lê Gia Bảo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</si>
</sst>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#,##0.00\ ;&quot; (&quot;#,##0.00\);&quot; -&quot;#\ ;@\ "/>
    <numFmt numFmtId="166" formatCode="#,##0.00\ ;&quot; -&quot;#,##0.00\ ;&quot; -&quot;#\ ;@\ "/>
    <numFmt numFmtId="167" formatCode="&quot;\&quot;#,##0.00;[Red]&quot;\&quot;\-#,##0.00"/>
    <numFmt numFmtId="168" formatCode="[$-1010000]d/m/yyyy;@"/>
    <numFmt numFmtId="169" formatCode="_(* #,##0_);_(* \(#,##0\);_(* &quot;-&quot;??_);_(@_)"/>
    <numFmt numFmtId="170" formatCode="_ * #,##0.00_ ;_ * \-#,##0.00_ ;_ * &quot;-&quot;??_ ;_ @_ "/>
    <numFmt numFmtId="171" formatCode="m/d/yyyy;@"/>
    <numFmt numFmtId="172" formatCode="[$-F800]dddd\,\ mmmm\ dd\,\ yyyy"/>
    <numFmt numFmtId="173" formatCode="_-* #,##0\ _₫_-;\-* #,##0\ _₫_-;_-* &quot;-&quot;??\ _₫_-;_-@_-"/>
    <numFmt numFmtId="174" formatCode="_-* #,##0.0\ _₫_-;\-* #,##0.0\ _₫_-;_-* &quot;-&quot;??\ _₫_-;_-@_-"/>
  </numFmts>
  <fonts count="84">
    <font>
      <sz val="12"/>
      <color theme="1"/>
      <name val="Times New Roman"/>
      <family val="2"/>
    </font>
    <font>
      <sz val="13"/>
      <color theme="1"/>
      <name val="Times New Roman"/>
      <family val="2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2"/>
      <name val=".VnTime"/>
      <family val="2"/>
    </font>
    <font>
      <b/>
      <sz val="20"/>
      <name val="Times New Roman"/>
      <family val="1"/>
    </font>
    <font>
      <sz val="14"/>
      <color theme="1"/>
      <name val="Calibri"/>
      <family val="2"/>
      <charset val="163"/>
      <scheme val="minor"/>
    </font>
    <font>
      <sz val="10"/>
      <name val="Arial"/>
      <family val="2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b/>
      <i/>
      <sz val="16"/>
      <color theme="1"/>
      <name val="Times New Roman"/>
      <family val="1"/>
    </font>
    <font>
      <b/>
      <sz val="16"/>
      <color indexed="10"/>
      <name val="Times New Roman"/>
      <family val="1"/>
    </font>
    <font>
      <b/>
      <u/>
      <sz val="16"/>
      <color theme="1"/>
      <name val="Times New Roman"/>
      <family val="1"/>
    </font>
    <font>
      <sz val="16"/>
      <color theme="1"/>
      <name val="Calibri"/>
      <family val="2"/>
      <charset val="163"/>
      <scheme val="minor"/>
    </font>
    <font>
      <sz val="16"/>
      <color indexed="8"/>
      <name val="Times New Roman"/>
      <family val="1"/>
    </font>
    <font>
      <sz val="16"/>
      <name val="Times New Roman"/>
      <family val="1"/>
    </font>
    <font>
      <sz val="16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indexed="8"/>
      <name val="Calibri"/>
      <family val="2"/>
    </font>
    <font>
      <sz val="13"/>
      <name val="Times New Roman"/>
      <family val="1"/>
    </font>
    <font>
      <sz val="11"/>
      <color theme="1"/>
      <name val="Calibri"/>
      <family val="2"/>
      <scheme val="minor"/>
    </font>
    <font>
      <sz val="13"/>
      <color rgb="FFFF0000"/>
      <name val="Times New Roman"/>
      <family val="1"/>
    </font>
    <font>
      <sz val="12"/>
      <name val="바탕체"/>
      <family val="1"/>
      <charset val="129"/>
    </font>
    <font>
      <b/>
      <sz val="18"/>
      <color theme="1"/>
      <name val="Times New Roman"/>
      <family val="1"/>
    </font>
    <font>
      <b/>
      <sz val="24"/>
      <color theme="1"/>
      <name val="Times New Roman"/>
      <family val="1"/>
    </font>
    <font>
      <sz val="14"/>
      <color theme="1"/>
      <name val="Times New Roman"/>
      <family val="2"/>
    </font>
    <font>
      <b/>
      <sz val="14"/>
      <color indexed="10"/>
      <name val="Times New Roman"/>
      <family val="1"/>
    </font>
    <font>
      <b/>
      <u/>
      <sz val="14"/>
      <color theme="1"/>
      <name val="Times New Roman"/>
      <family val="1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i/>
      <sz val="14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b/>
      <i/>
      <sz val="16"/>
      <name val="Times New Roman"/>
      <family val="1"/>
    </font>
    <font>
      <sz val="12"/>
      <color rgb="FFFF0000"/>
      <name val="Times New Roman"/>
      <family val="2"/>
    </font>
    <font>
      <sz val="13"/>
      <color rgb="FFFF0000"/>
      <name val="Times New Roman"/>
      <family val="2"/>
    </font>
    <font>
      <b/>
      <sz val="26"/>
      <name val="Times New Roman"/>
      <family val="1"/>
    </font>
    <font>
      <sz val="12"/>
      <color theme="1"/>
      <name val="Times New Roman"/>
      <family val="2"/>
    </font>
    <font>
      <b/>
      <u/>
      <sz val="14"/>
      <name val="Times New Roman"/>
      <family val="1"/>
    </font>
    <font>
      <b/>
      <u val="singleAccounting"/>
      <sz val="14"/>
      <name val="Times New Roman"/>
      <family val="1"/>
    </font>
    <font>
      <b/>
      <u/>
      <sz val="16"/>
      <color rgb="FFFF0000"/>
      <name val="Times New Roman"/>
      <family val="1"/>
    </font>
    <font>
      <b/>
      <u/>
      <sz val="16"/>
      <name val="Times New Roman"/>
      <family val="1"/>
    </font>
    <font>
      <b/>
      <u val="singleAccounting"/>
      <sz val="16"/>
      <name val="Times New Roman"/>
      <family val="1"/>
    </font>
    <font>
      <b/>
      <u val="singleAccounting"/>
      <sz val="16"/>
      <color rgb="FFFF0000"/>
      <name val="Times New Roman"/>
      <family val="1"/>
    </font>
    <font>
      <sz val="16"/>
      <color theme="1"/>
      <name val="Times New Roman"/>
      <family val="2"/>
    </font>
    <font>
      <sz val="18"/>
      <color theme="1"/>
      <name val="Times New Roman"/>
      <family val="2"/>
    </font>
    <font>
      <b/>
      <u/>
      <sz val="18"/>
      <color theme="1"/>
      <name val="Times New Roman"/>
      <family val="2"/>
    </font>
    <font>
      <b/>
      <u/>
      <sz val="18"/>
      <color rgb="FFFF0000"/>
      <name val="Times New Roman"/>
      <family val="2"/>
    </font>
    <font>
      <b/>
      <sz val="14"/>
      <color indexed="8"/>
      <name val="Times New Roman"/>
      <family val="1"/>
    </font>
    <font>
      <sz val="14"/>
      <color indexed="10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6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3"/>
      <color indexed="10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i/>
      <u/>
      <sz val="14"/>
      <name val="Times New Roman"/>
      <family val="1"/>
    </font>
    <font>
      <b/>
      <u/>
      <sz val="13.5"/>
      <color rgb="FFFF0000"/>
      <name val="Times New Roman"/>
      <family val="1"/>
    </font>
    <font>
      <sz val="13.5"/>
      <color theme="1"/>
      <name val="Times New Roman"/>
      <family val="1"/>
    </font>
    <font>
      <b/>
      <i/>
      <u/>
      <sz val="13.5"/>
      <color rgb="FFFF0000"/>
      <name val="Times New Roman"/>
      <family val="1"/>
    </font>
    <font>
      <u/>
      <sz val="14"/>
      <color theme="1"/>
      <name val="Times New Roman"/>
      <family val="1"/>
    </font>
    <font>
      <b/>
      <sz val="14"/>
      <color rgb="FFFF0000"/>
      <name val="Times New Roman"/>
      <family val="2"/>
    </font>
    <font>
      <b/>
      <u/>
      <sz val="14"/>
      <color rgb="FFFF0000"/>
      <name val="Times New Roman"/>
      <family val="2"/>
    </font>
    <font>
      <b/>
      <i/>
      <sz val="14"/>
      <name val="Times New Roman"/>
      <family val="2"/>
    </font>
    <font>
      <b/>
      <sz val="14"/>
      <color indexed="10"/>
      <name val="Times New Roman"/>
      <family val="2"/>
    </font>
    <font>
      <sz val="14"/>
      <name val="Times New Roman"/>
      <family val="2"/>
    </font>
    <font>
      <b/>
      <i/>
      <sz val="14"/>
      <color theme="1"/>
      <name val="Times New Roman"/>
      <family val="2"/>
    </font>
    <font>
      <b/>
      <i/>
      <u/>
      <sz val="14"/>
      <color rgb="FFFF0000"/>
      <name val="Times New Roman"/>
      <family val="2"/>
    </font>
    <font>
      <b/>
      <sz val="12"/>
      <color rgb="FFFF0000"/>
      <name val="Times New Roman"/>
      <family val="1"/>
    </font>
    <font>
      <b/>
      <i/>
      <sz val="15"/>
      <name val="Times New Roman"/>
      <family val="1"/>
    </font>
    <font>
      <b/>
      <sz val="13"/>
      <color rgb="FFFF0000"/>
      <name val="Times New Roman"/>
      <family val="2"/>
    </font>
    <font>
      <b/>
      <u/>
      <sz val="13"/>
      <color rgb="FFFF0000"/>
      <name val="Times New Roman"/>
      <family val="2"/>
    </font>
    <font>
      <b/>
      <sz val="28"/>
      <name val="Times New Roman"/>
      <family val="1"/>
    </font>
    <font>
      <b/>
      <sz val="2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27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27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4" fillId="0" borderId="0"/>
    <xf numFmtId="165" fontId="7" fillId="0" borderId="0" applyFill="0" applyBorder="0" applyAlignment="0" applyProtection="0"/>
    <xf numFmtId="0" fontId="7" fillId="0" borderId="0"/>
    <xf numFmtId="0" fontId="19" fillId="0" borderId="0"/>
    <xf numFmtId="0" fontId="21" fillId="0" borderId="0"/>
    <xf numFmtId="167" fontId="23" fillId="0" borderId="0" applyFont="0" applyFill="0" applyBorder="0" applyAlignment="0" applyProtection="0"/>
    <xf numFmtId="164" fontId="41" fillId="0" borderId="0" applyFont="0" applyFill="0" applyBorder="0" applyAlignment="0" applyProtection="0"/>
    <xf numFmtId="169" fontId="7" fillId="0" borderId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</cellStyleXfs>
  <cellXfs count="1182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center"/>
    </xf>
    <xf numFmtId="0" fontId="6" fillId="0" borderId="0" xfId="0" applyFont="1"/>
    <xf numFmtId="3" fontId="0" fillId="0" borderId="0" xfId="0" applyNumberFormat="1"/>
    <xf numFmtId="0" fontId="2" fillId="0" borderId="0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9" fillId="0" borderId="2" xfId="0" applyFont="1" applyBorder="1"/>
    <xf numFmtId="0" fontId="11" fillId="0" borderId="2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vertical="center" wrapText="1"/>
    </xf>
    <xf numFmtId="3" fontId="13" fillId="0" borderId="2" xfId="0" applyNumberFormat="1" applyFont="1" applyFill="1" applyBorder="1"/>
    <xf numFmtId="0" fontId="14" fillId="0" borderId="2" xfId="0" applyFont="1" applyBorder="1"/>
    <xf numFmtId="0" fontId="8" fillId="0" borderId="2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vertical="center" wrapText="1"/>
    </xf>
    <xf numFmtId="14" fontId="16" fillId="0" borderId="2" xfId="1" applyNumberFormat="1" applyFont="1" applyFill="1" applyBorder="1" applyAlignment="1">
      <alignment vertical="center" wrapText="1"/>
    </xf>
    <xf numFmtId="3" fontId="8" fillId="0" borderId="2" xfId="0" applyNumberFormat="1" applyFont="1" applyFill="1" applyBorder="1"/>
    <xf numFmtId="0" fontId="8" fillId="0" borderId="2" xfId="0" applyFont="1" applyFill="1" applyBorder="1"/>
    <xf numFmtId="0" fontId="16" fillId="0" borderId="2" xfId="1" applyFont="1" applyFill="1" applyBorder="1" applyAlignment="1">
      <alignment vertical="center" wrapText="1"/>
    </xf>
    <xf numFmtId="166" fontId="8" fillId="0" borderId="2" xfId="2" applyNumberFormat="1" applyFont="1" applyFill="1" applyBorder="1" applyAlignment="1" applyProtection="1"/>
    <xf numFmtId="14" fontId="8" fillId="0" borderId="2" xfId="1" applyNumberFormat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center"/>
    </xf>
    <xf numFmtId="0" fontId="16" fillId="0" borderId="2" xfId="1" applyFont="1" applyFill="1" applyBorder="1" applyAlignment="1">
      <alignment horizontal="center" vertical="center" wrapText="1"/>
    </xf>
    <xf numFmtId="0" fontId="8" fillId="0" borderId="2" xfId="0" applyFont="1" applyFill="1" applyBorder="1" applyAlignment="1"/>
    <xf numFmtId="0" fontId="16" fillId="0" borderId="2" xfId="0" applyFont="1" applyFill="1" applyBorder="1" applyAlignment="1"/>
    <xf numFmtId="0" fontId="12" fillId="0" borderId="2" xfId="1" applyFont="1" applyFill="1" applyBorder="1" applyAlignment="1">
      <alignment horizontal="center"/>
    </xf>
    <xf numFmtId="3" fontId="13" fillId="2" borderId="2" xfId="0" applyNumberFormat="1" applyFont="1" applyFill="1" applyBorder="1"/>
    <xf numFmtId="166" fontId="16" fillId="0" borderId="2" xfId="2" applyNumberFormat="1" applyFont="1" applyFill="1" applyBorder="1" applyAlignment="1" applyProtection="1"/>
    <xf numFmtId="166" fontId="15" fillId="0" borderId="2" xfId="2" applyNumberFormat="1" applyFont="1" applyFill="1" applyBorder="1" applyAlignment="1" applyProtection="1"/>
    <xf numFmtId="166" fontId="11" fillId="0" borderId="2" xfId="2" applyNumberFormat="1" applyFont="1" applyFill="1" applyBorder="1" applyAlignment="1" applyProtection="1"/>
    <xf numFmtId="0" fontId="16" fillId="0" borderId="2" xfId="1" applyFont="1" applyFill="1" applyBorder="1" applyAlignment="1"/>
    <xf numFmtId="0" fontId="17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166" fontId="18" fillId="0" borderId="2" xfId="2" applyNumberFormat="1" applyFont="1" applyFill="1" applyBorder="1" applyAlignment="1" applyProtection="1">
      <alignment horizontal="center"/>
    </xf>
    <xf numFmtId="0" fontId="8" fillId="2" borderId="2" xfId="1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vertical="center" wrapText="1"/>
    </xf>
    <xf numFmtId="14" fontId="16" fillId="2" borderId="2" xfId="1" applyNumberFormat="1" applyFont="1" applyFill="1" applyBorder="1" applyAlignment="1">
      <alignment vertical="center" wrapText="1"/>
    </xf>
    <xf numFmtId="0" fontId="12" fillId="0" borderId="2" xfId="3" applyFont="1" applyFill="1" applyBorder="1" applyAlignment="1">
      <alignment horizontal="center"/>
    </xf>
    <xf numFmtId="0" fontId="16" fillId="0" borderId="2" xfId="0" applyFont="1" applyFill="1" applyBorder="1" applyAlignment="1">
      <alignment vertical="center" wrapText="1"/>
    </xf>
    <xf numFmtId="0" fontId="8" fillId="0" borderId="2" xfId="1" applyFont="1" applyFill="1" applyBorder="1" applyAlignment="1">
      <alignment horizontal="center"/>
    </xf>
    <xf numFmtId="166" fontId="15" fillId="0" borderId="2" xfId="2" applyNumberFormat="1" applyFont="1" applyFill="1" applyBorder="1" applyAlignment="1" applyProtection="1">
      <alignment horizontal="left"/>
    </xf>
    <xf numFmtId="0" fontId="11" fillId="0" borderId="2" xfId="0" applyFont="1" applyFill="1" applyBorder="1"/>
    <xf numFmtId="3" fontId="9" fillId="0" borderId="2" xfId="0" applyNumberFormat="1" applyFont="1" applyBorder="1"/>
    <xf numFmtId="14" fontId="0" fillId="0" borderId="0" xfId="0" applyNumberFormat="1"/>
    <xf numFmtId="0" fontId="0" fillId="0" borderId="0" xfId="0" applyAlignment="1">
      <alignment horizontal="center"/>
    </xf>
    <xf numFmtId="3" fontId="24" fillId="0" borderId="1" xfId="0" applyNumberFormat="1" applyFont="1" applyBorder="1" applyAlignment="1">
      <alignment horizontal="center"/>
    </xf>
    <xf numFmtId="3" fontId="2" fillId="0" borderId="2" xfId="0" applyNumberFormat="1" applyFont="1" applyBorder="1"/>
    <xf numFmtId="0" fontId="26" fillId="0" borderId="2" xfId="0" applyFont="1" applyBorder="1"/>
    <xf numFmtId="0" fontId="27" fillId="4" borderId="2" xfId="1" applyFont="1" applyFill="1" applyBorder="1" applyAlignment="1">
      <alignment horizontal="center" vertical="center" wrapText="1"/>
    </xf>
    <xf numFmtId="3" fontId="28" fillId="0" borderId="2" xfId="0" applyNumberFormat="1" applyFont="1" applyBorder="1"/>
    <xf numFmtId="0" fontId="29" fillId="0" borderId="2" xfId="1" applyFont="1" applyFill="1" applyBorder="1" applyAlignment="1">
      <alignment vertical="center" wrapText="1"/>
    </xf>
    <xf numFmtId="3" fontId="26" fillId="0" borderId="2" xfId="0" applyNumberFormat="1" applyFont="1" applyBorder="1"/>
    <xf numFmtId="0" fontId="30" fillId="0" borderId="2" xfId="4" applyFont="1" applyFill="1" applyBorder="1" applyAlignment="1">
      <alignment wrapText="1"/>
    </xf>
    <xf numFmtId="14" fontId="30" fillId="0" borderId="2" xfId="1" applyNumberFormat="1" applyFont="1" applyFill="1" applyBorder="1" applyAlignment="1">
      <alignment vertical="center" wrapText="1"/>
    </xf>
    <xf numFmtId="0" fontId="30" fillId="0" borderId="2" xfId="1" applyFont="1" applyFill="1" applyBorder="1" applyAlignment="1">
      <alignment vertical="center" wrapText="1"/>
    </xf>
    <xf numFmtId="0" fontId="26" fillId="3" borderId="2" xfId="0" applyFont="1" applyFill="1" applyBorder="1"/>
    <xf numFmtId="0" fontId="30" fillId="0" borderId="2" xfId="5" applyFont="1" applyFill="1" applyBorder="1" applyAlignment="1"/>
    <xf numFmtId="166" fontId="30" fillId="0" borderId="2" xfId="2" applyNumberFormat="1" applyFont="1" applyFill="1" applyBorder="1" applyAlignment="1" applyProtection="1"/>
    <xf numFmtId="166" fontId="29" fillId="0" borderId="2" xfId="2" applyNumberFormat="1" applyFont="1" applyFill="1" applyBorder="1" applyAlignment="1" applyProtection="1"/>
    <xf numFmtId="166" fontId="31" fillId="0" borderId="2" xfId="2" applyNumberFormat="1" applyFont="1" applyFill="1" applyBorder="1" applyAlignment="1" applyProtection="1"/>
    <xf numFmtId="14" fontId="31" fillId="0" borderId="2" xfId="1" applyNumberFormat="1" applyFont="1" applyFill="1" applyBorder="1" applyAlignment="1">
      <alignment vertical="center" wrapText="1"/>
    </xf>
    <xf numFmtId="0" fontId="32" fillId="0" borderId="2" xfId="5" applyFont="1" applyFill="1" applyBorder="1" applyAlignment="1">
      <alignment horizontal="left"/>
    </xf>
    <xf numFmtId="166" fontId="32" fillId="0" borderId="2" xfId="2" applyNumberFormat="1" applyFont="1" applyFill="1" applyBorder="1" applyAlignment="1" applyProtection="1"/>
    <xf numFmtId="0" fontId="30" fillId="0" borderId="2" xfId="1" applyFont="1" applyFill="1" applyBorder="1" applyAlignment="1"/>
    <xf numFmtId="0" fontId="32" fillId="0" borderId="2" xfId="5" applyFont="1" applyFill="1" applyBorder="1" applyAlignment="1"/>
    <xf numFmtId="0" fontId="33" fillId="0" borderId="2" xfId="5" applyFont="1" applyFill="1" applyBorder="1" applyAlignment="1">
      <alignment horizontal="center"/>
    </xf>
    <xf numFmtId="0" fontId="27" fillId="4" borderId="2" xfId="1" applyFont="1" applyFill="1" applyBorder="1" applyAlignment="1">
      <alignment horizontal="center"/>
    </xf>
    <xf numFmtId="0" fontId="31" fillId="0" borderId="2" xfId="1" applyFont="1" applyFill="1" applyBorder="1" applyAlignment="1">
      <alignment vertical="center" wrapText="1"/>
    </xf>
    <xf numFmtId="0" fontId="30" fillId="2" borderId="2" xfId="1" applyFont="1" applyFill="1" applyBorder="1" applyAlignment="1"/>
    <xf numFmtId="0" fontId="30" fillId="2" borderId="2" xfId="1" applyFont="1" applyFill="1" applyBorder="1" applyAlignment="1">
      <alignment vertical="center" wrapText="1"/>
    </xf>
    <xf numFmtId="0" fontId="30" fillId="2" borderId="2" xfId="5" applyFont="1" applyFill="1" applyBorder="1" applyAlignment="1"/>
    <xf numFmtId="0" fontId="32" fillId="2" borderId="2" xfId="5" applyFont="1" applyFill="1" applyBorder="1" applyAlignment="1">
      <alignment vertical="center" wrapText="1"/>
    </xf>
    <xf numFmtId="0" fontId="34" fillId="2" borderId="2" xfId="5" applyFont="1" applyFill="1" applyBorder="1" applyAlignment="1">
      <alignment vertical="center" wrapText="1"/>
    </xf>
    <xf numFmtId="14" fontId="30" fillId="0" borderId="0" xfId="1" applyNumberFormat="1" applyFont="1" applyFill="1" applyBorder="1" applyAlignment="1">
      <alignment vertical="center" wrapText="1"/>
    </xf>
    <xf numFmtId="0" fontId="30" fillId="0" borderId="2" xfId="5" applyFont="1" applyFill="1" applyBorder="1" applyAlignment="1">
      <alignment horizontal="left"/>
    </xf>
    <xf numFmtId="0" fontId="31" fillId="2" borderId="2" xfId="1" applyFont="1" applyFill="1" applyBorder="1" applyAlignment="1"/>
    <xf numFmtId="0" fontId="31" fillId="2" borderId="2" xfId="5" applyFont="1" applyFill="1" applyBorder="1" applyAlignment="1"/>
    <xf numFmtId="0" fontId="30" fillId="0" borderId="2" xfId="3" applyFont="1" applyFill="1" applyBorder="1" applyAlignment="1"/>
    <xf numFmtId="14" fontId="30" fillId="0" borderId="3" xfId="1" applyNumberFormat="1" applyFont="1" applyFill="1" applyBorder="1" applyAlignment="1">
      <alignment vertical="center" wrapText="1"/>
    </xf>
    <xf numFmtId="166" fontId="29" fillId="2" borderId="2" xfId="2" applyNumberFormat="1" applyFont="1" applyFill="1" applyBorder="1" applyAlignment="1" applyProtection="1"/>
    <xf numFmtId="14" fontId="30" fillId="2" borderId="2" xfId="1" applyNumberFormat="1" applyFont="1" applyFill="1" applyBorder="1" applyAlignment="1">
      <alignment vertical="center" wrapText="1"/>
    </xf>
    <xf numFmtId="0" fontId="30" fillId="0" borderId="2" xfId="5" applyFont="1" applyFill="1" applyBorder="1" applyAlignment="1">
      <alignment vertical="center" wrapText="1"/>
    </xf>
    <xf numFmtId="0" fontId="31" fillId="0" borderId="2" xfId="5" applyFont="1" applyFill="1" applyBorder="1" applyAlignment="1"/>
    <xf numFmtId="166" fontId="29" fillId="0" borderId="2" xfId="2" applyNumberFormat="1" applyFont="1" applyFill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68" fontId="22" fillId="0" borderId="2" xfId="1" quotePrefix="1" applyNumberFormat="1" applyFont="1" applyFill="1" applyBorder="1" applyAlignment="1">
      <alignment horizontal="right" vertical="center" wrapText="1"/>
    </xf>
    <xf numFmtId="168" fontId="22" fillId="0" borderId="2" xfId="1" applyNumberFormat="1" applyFont="1" applyFill="1" applyBorder="1" applyAlignment="1">
      <alignment horizontal="right" vertical="center" wrapText="1"/>
    </xf>
    <xf numFmtId="168" fontId="3" fillId="0" borderId="2" xfId="1" applyNumberFormat="1" applyFont="1" applyFill="1" applyBorder="1" applyAlignment="1">
      <alignment horizontal="right" vertical="center" wrapText="1"/>
    </xf>
    <xf numFmtId="166" fontId="35" fillId="4" borderId="2" xfId="2" applyNumberFormat="1" applyFont="1" applyFill="1" applyBorder="1" applyAlignment="1" applyProtection="1">
      <alignment horizontal="center"/>
    </xf>
    <xf numFmtId="0" fontId="27" fillId="4" borderId="2" xfId="3" applyFont="1" applyFill="1" applyBorder="1" applyAlignment="1">
      <alignment horizontal="center"/>
    </xf>
    <xf numFmtId="0" fontId="34" fillId="0" borderId="2" xfId="0" applyFont="1" applyBorder="1"/>
    <xf numFmtId="0" fontId="35" fillId="4" borderId="2" xfId="1" applyFont="1" applyFill="1" applyBorder="1" applyAlignment="1">
      <alignment horizontal="center"/>
    </xf>
    <xf numFmtId="168" fontId="22" fillId="2" borderId="2" xfId="1" applyNumberFormat="1" applyFont="1" applyFill="1" applyBorder="1" applyAlignment="1">
      <alignment horizontal="right"/>
    </xf>
    <xf numFmtId="168" fontId="22" fillId="2" borderId="2" xfId="1" quotePrefix="1" applyNumberFormat="1" applyFont="1" applyFill="1" applyBorder="1" applyAlignment="1">
      <alignment horizontal="right"/>
    </xf>
    <xf numFmtId="168" fontId="22" fillId="0" borderId="2" xfId="5" quotePrefix="1" applyNumberFormat="1" applyFont="1" applyFill="1" applyBorder="1" applyAlignment="1">
      <alignment horizontal="right"/>
    </xf>
    <xf numFmtId="3" fontId="26" fillId="2" borderId="2" xfId="0" applyNumberFormat="1" applyFont="1" applyFill="1" applyBorder="1"/>
    <xf numFmtId="0" fontId="35" fillId="4" borderId="2" xfId="1" applyFont="1" applyFill="1" applyBorder="1" applyAlignment="1">
      <alignment horizontal="center" vertical="center" wrapText="1"/>
    </xf>
    <xf numFmtId="168" fontId="22" fillId="0" borderId="2" xfId="1" quotePrefix="1" applyNumberFormat="1" applyFont="1" applyFill="1" applyBorder="1" applyAlignment="1">
      <alignment horizontal="right"/>
    </xf>
    <xf numFmtId="3" fontId="26" fillId="0" borderId="0" xfId="0" applyNumberFormat="1" applyFont="1"/>
    <xf numFmtId="0" fontId="16" fillId="0" borderId="0" xfId="0" applyFont="1"/>
    <xf numFmtId="169" fontId="16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37" fillId="0" borderId="0" xfId="0" applyFont="1" applyFill="1" applyAlignment="1">
      <alignment horizontal="center"/>
    </xf>
    <xf numFmtId="0" fontId="10" fillId="0" borderId="0" xfId="0" applyFont="1" applyFill="1" applyAlignment="1"/>
    <xf numFmtId="0" fontId="26" fillId="5" borderId="2" xfId="0" applyFont="1" applyFill="1" applyBorder="1"/>
    <xf numFmtId="0" fontId="26" fillId="6" borderId="2" xfId="0" applyFont="1" applyFill="1" applyBorder="1"/>
    <xf numFmtId="0" fontId="26" fillId="2" borderId="2" xfId="0" applyFont="1" applyFill="1" applyBorder="1"/>
    <xf numFmtId="168" fontId="20" fillId="0" borderId="2" xfId="5" applyNumberFormat="1" applyFont="1" applyFill="1" applyBorder="1" applyAlignment="1">
      <alignment horizontal="right"/>
    </xf>
    <xf numFmtId="14" fontId="0" fillId="0" borderId="2" xfId="0" applyNumberFormat="1" applyBorder="1"/>
    <xf numFmtId="168" fontId="20" fillId="0" borderId="2" xfId="1" quotePrefix="1" applyNumberFormat="1" applyFont="1" applyFill="1" applyBorder="1" applyAlignment="1">
      <alignment horizontal="right" vertical="center" wrapText="1"/>
    </xf>
    <xf numFmtId="14" fontId="38" fillId="0" borderId="2" xfId="0" applyNumberFormat="1" applyFont="1" applyBorder="1"/>
    <xf numFmtId="168" fontId="22" fillId="0" borderId="2" xfId="2" quotePrefix="1" applyNumberFormat="1" applyFont="1" applyFill="1" applyBorder="1" applyAlignment="1" applyProtection="1">
      <alignment horizontal="right"/>
    </xf>
    <xf numFmtId="0" fontId="0" fillId="2" borderId="0" xfId="0" applyFill="1"/>
    <xf numFmtId="3" fontId="0" fillId="2" borderId="0" xfId="0" applyNumberFormat="1" applyFill="1"/>
    <xf numFmtId="3" fontId="0" fillId="2" borderId="2" xfId="0" applyNumberFormat="1" applyFill="1" applyBorder="1"/>
    <xf numFmtId="0" fontId="10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quotePrefix="1"/>
    <xf numFmtId="166" fontId="22" fillId="0" borderId="2" xfId="2" applyNumberFormat="1" applyFont="1" applyFill="1" applyBorder="1" applyAlignment="1" applyProtection="1"/>
    <xf numFmtId="0" fontId="22" fillId="0" borderId="2" xfId="5" applyFont="1" applyFill="1" applyBorder="1" applyAlignment="1"/>
    <xf numFmtId="0" fontId="39" fillId="2" borderId="2" xfId="0" applyFont="1" applyFill="1" applyBorder="1"/>
    <xf numFmtId="0" fontId="22" fillId="2" borderId="2" xfId="0" applyFont="1" applyFill="1" applyBorder="1"/>
    <xf numFmtId="0" fontId="39" fillId="0" borderId="2" xfId="0" quotePrefix="1" applyFont="1" applyFill="1" applyBorder="1"/>
    <xf numFmtId="0" fontId="22" fillId="0" borderId="2" xfId="0" quotePrefix="1" applyFont="1" applyBorder="1"/>
    <xf numFmtId="0" fontId="34" fillId="0" borderId="2" xfId="0" applyFont="1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30" fillId="2" borderId="0" xfId="0" applyFont="1" applyFill="1"/>
    <xf numFmtId="0" fontId="30" fillId="0" borderId="0" xfId="0" applyFont="1"/>
    <xf numFmtId="0" fontId="36" fillId="0" borderId="0" xfId="0" applyFont="1" applyBorder="1" applyAlignment="1">
      <alignment horizontal="center"/>
    </xf>
    <xf numFmtId="0" fontId="30" fillId="0" borderId="0" xfId="0" applyFont="1" applyAlignment="1">
      <alignment horizontal="center"/>
    </xf>
    <xf numFmtId="169" fontId="42" fillId="0" borderId="2" xfId="7" applyNumberFormat="1" applyFont="1" applyBorder="1" applyAlignment="1">
      <alignment horizontal="center" vertical="center" wrapText="1"/>
    </xf>
    <xf numFmtId="0" fontId="30" fillId="2" borderId="2" xfId="0" applyFont="1" applyFill="1" applyBorder="1"/>
    <xf numFmtId="169" fontId="30" fillId="0" borderId="2" xfId="7" applyNumberFormat="1" applyFont="1" applyBorder="1" applyAlignment="1">
      <alignment horizontal="center"/>
    </xf>
    <xf numFmtId="169" fontId="30" fillId="0" borderId="0" xfId="0" applyNumberFormat="1" applyFont="1"/>
    <xf numFmtId="169" fontId="42" fillId="0" borderId="2" xfId="7" applyNumberFormat="1" applyFont="1" applyBorder="1" applyAlignment="1">
      <alignment horizontal="center"/>
    </xf>
    <xf numFmtId="0" fontId="30" fillId="0" borderId="0" xfId="0" applyFont="1" applyAlignment="1"/>
    <xf numFmtId="169" fontId="30" fillId="0" borderId="2" xfId="7" applyNumberFormat="1" applyFont="1" applyFill="1" applyBorder="1" applyAlignment="1">
      <alignment horizontal="center"/>
    </xf>
    <xf numFmtId="169" fontId="42" fillId="0" borderId="2" xfId="7" applyNumberFormat="1" applyFont="1" applyFill="1" applyBorder="1" applyAlignment="1">
      <alignment horizontal="center"/>
    </xf>
    <xf numFmtId="169" fontId="30" fillId="2" borderId="2" xfId="7" applyNumberFormat="1" applyFont="1" applyFill="1" applyBorder="1" applyAlignment="1">
      <alignment horizontal="center"/>
    </xf>
    <xf numFmtId="169" fontId="42" fillId="2" borderId="2" xfId="7" applyNumberFormat="1" applyFont="1" applyFill="1" applyBorder="1" applyAlignment="1">
      <alignment horizontal="center"/>
    </xf>
    <xf numFmtId="1" fontId="30" fillId="0" borderId="0" xfId="0" applyNumberFormat="1" applyFont="1" applyAlignment="1">
      <alignment horizontal="center"/>
    </xf>
    <xf numFmtId="169" fontId="30" fillId="0" borderId="2" xfId="0" applyNumberFormat="1" applyFont="1" applyBorder="1" applyAlignment="1">
      <alignment horizontal="center"/>
    </xf>
    <xf numFmtId="1" fontId="30" fillId="0" borderId="0" xfId="0" applyNumberFormat="1" applyFont="1" applyBorder="1" applyAlignment="1">
      <alignment horizontal="center"/>
    </xf>
    <xf numFmtId="1" fontId="30" fillId="0" borderId="2" xfId="0" applyNumberFormat="1" applyFont="1" applyBorder="1" applyAlignment="1">
      <alignment horizontal="center"/>
    </xf>
    <xf numFmtId="169" fontId="30" fillId="0" borderId="0" xfId="0" applyNumberFormat="1" applyFont="1" applyAlignment="1"/>
    <xf numFmtId="169" fontId="30" fillId="0" borderId="0" xfId="0" applyNumberFormat="1" applyFont="1" applyAlignment="1">
      <alignment horizontal="center"/>
    </xf>
    <xf numFmtId="169" fontId="43" fillId="0" borderId="2" xfId="0" applyNumberFormat="1" applyFont="1" applyBorder="1" applyAlignment="1">
      <alignment horizontal="center"/>
    </xf>
    <xf numFmtId="0" fontId="36" fillId="0" borderId="9" xfId="0" applyFont="1" applyBorder="1" applyAlignment="1">
      <alignment horizontal="center" vertical="center"/>
    </xf>
    <xf numFmtId="0" fontId="36" fillId="0" borderId="9" xfId="0" applyFont="1" applyBorder="1" applyAlignment="1">
      <alignment vertical="center"/>
    </xf>
    <xf numFmtId="0" fontId="30" fillId="0" borderId="9" xfId="0" applyFont="1" applyBorder="1" applyAlignment="1"/>
    <xf numFmtId="0" fontId="30" fillId="0" borderId="9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/>
    <xf numFmtId="0" fontId="33" fillId="0" borderId="0" xfId="0" applyFont="1" applyAlignment="1">
      <alignment horizontal="center"/>
    </xf>
    <xf numFmtId="0" fontId="33" fillId="2" borderId="0" xfId="0" applyFont="1" applyFill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30" fillId="0" borderId="2" xfId="0" applyFont="1" applyBorder="1"/>
    <xf numFmtId="0" fontId="30" fillId="0" borderId="0" xfId="0" applyFont="1" applyAlignment="1">
      <alignment horizontal="center"/>
    </xf>
    <xf numFmtId="0" fontId="30" fillId="2" borderId="0" xfId="0" applyFont="1" applyFill="1" applyAlignment="1">
      <alignment horizontal="center"/>
    </xf>
    <xf numFmtId="1" fontId="30" fillId="2" borderId="0" xfId="0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40" fillId="0" borderId="0" xfId="0" applyFont="1" applyBorder="1" applyAlignment="1">
      <alignment horizontal="center"/>
    </xf>
    <xf numFmtId="169" fontId="30" fillId="0" borderId="0" xfId="0" applyNumberFormat="1" applyFont="1" applyBorder="1" applyAlignment="1">
      <alignment horizontal="center"/>
    </xf>
    <xf numFmtId="0" fontId="30" fillId="3" borderId="2" xfId="0" applyFont="1" applyFill="1" applyBorder="1"/>
    <xf numFmtId="14" fontId="30" fillId="0" borderId="0" xfId="0" applyNumberFormat="1" applyFont="1"/>
    <xf numFmtId="0" fontId="16" fillId="0" borderId="2" xfId="0" applyFont="1" applyBorder="1" applyAlignment="1">
      <alignment horizontal="center" vertical="center"/>
    </xf>
    <xf numFmtId="166" fontId="12" fillId="7" borderId="4" xfId="8" applyNumberFormat="1" applyFont="1" applyFill="1" applyBorder="1" applyAlignment="1" applyProtection="1">
      <alignment vertical="center" wrapText="1"/>
    </xf>
    <xf numFmtId="169" fontId="44" fillId="0" borderId="2" xfId="9" applyNumberFormat="1" applyFont="1" applyBorder="1" applyAlignment="1">
      <alignment horizontal="center" vertical="center" wrapText="1"/>
    </xf>
    <xf numFmtId="169" fontId="45" fillId="0" borderId="2" xfId="9" applyNumberFormat="1" applyFont="1" applyBorder="1" applyAlignment="1">
      <alignment horizontal="center" vertical="center" wrapText="1"/>
    </xf>
    <xf numFmtId="169" fontId="45" fillId="0" borderId="2" xfId="7" applyNumberFormat="1" applyFont="1" applyBorder="1" applyAlignment="1">
      <alignment horizontal="center" vertical="center" wrapText="1"/>
    </xf>
    <xf numFmtId="169" fontId="16" fillId="0" borderId="2" xfId="7" applyNumberFormat="1" applyFont="1" applyBorder="1" applyAlignment="1"/>
    <xf numFmtId="169" fontId="16" fillId="2" borderId="2" xfId="7" applyNumberFormat="1" applyFont="1" applyFill="1" applyBorder="1" applyAlignment="1">
      <alignment horizontal="center"/>
    </xf>
    <xf numFmtId="169" fontId="16" fillId="0" borderId="2" xfId="7" applyNumberFormat="1" applyFont="1" applyBorder="1" applyAlignment="1">
      <alignment horizontal="center"/>
    </xf>
    <xf numFmtId="169" fontId="44" fillId="0" borderId="2" xfId="9" applyNumberFormat="1" applyFont="1" applyBorder="1" applyAlignment="1">
      <alignment horizontal="center"/>
    </xf>
    <xf numFmtId="169" fontId="45" fillId="2" borderId="2" xfId="9" applyNumberFormat="1" applyFont="1" applyFill="1" applyBorder="1" applyAlignment="1">
      <alignment horizontal="center"/>
    </xf>
    <xf numFmtId="169" fontId="45" fillId="0" borderId="2" xfId="9" applyNumberFormat="1" applyFont="1" applyBorder="1" applyAlignment="1">
      <alignment horizontal="center"/>
    </xf>
    <xf numFmtId="169" fontId="45" fillId="0" borderId="2" xfId="7" applyNumberFormat="1" applyFont="1" applyBorder="1" applyAlignment="1">
      <alignment horizontal="center"/>
    </xf>
    <xf numFmtId="169" fontId="16" fillId="0" borderId="2" xfId="9" applyNumberFormat="1" applyFont="1" applyBorder="1" applyAlignment="1">
      <alignment vertical="center"/>
    </xf>
    <xf numFmtId="169" fontId="16" fillId="2" borderId="2" xfId="9" applyNumberFormat="1" applyFont="1" applyFill="1" applyBorder="1" applyAlignment="1">
      <alignment horizontal="center" vertical="center"/>
    </xf>
    <xf numFmtId="0" fontId="16" fillId="2" borderId="2" xfId="0" quotePrefix="1" applyFont="1" applyFill="1" applyBorder="1"/>
    <xf numFmtId="14" fontId="16" fillId="2" borderId="2" xfId="0" quotePrefix="1" applyNumberFormat="1" applyFont="1" applyFill="1" applyBorder="1"/>
    <xf numFmtId="14" fontId="16" fillId="2" borderId="2" xfId="0" applyNumberFormat="1" applyFont="1" applyFill="1" applyBorder="1"/>
    <xf numFmtId="169" fontId="16" fillId="0" borderId="2" xfId="9" applyNumberFormat="1" applyFont="1" applyBorder="1" applyAlignment="1"/>
    <xf numFmtId="169" fontId="16" fillId="0" borderId="2" xfId="9" quotePrefix="1" applyNumberFormat="1" applyFont="1" applyBorder="1" applyAlignment="1">
      <alignment horizontal="center"/>
    </xf>
    <xf numFmtId="169" fontId="16" fillId="2" borderId="2" xfId="9" applyNumberFormat="1" applyFont="1" applyFill="1" applyBorder="1" applyAlignment="1">
      <alignment horizontal="center"/>
    </xf>
    <xf numFmtId="0" fontId="16" fillId="3" borderId="0" xfId="0" quotePrefix="1" applyFont="1" applyFill="1"/>
    <xf numFmtId="0" fontId="15" fillId="0" borderId="2" xfId="1" applyFont="1" applyBorder="1" applyAlignment="1">
      <alignment vertical="center" wrapText="1"/>
    </xf>
    <xf numFmtId="169" fontId="16" fillId="0" borderId="2" xfId="7" quotePrefix="1" applyNumberFormat="1" applyFont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vertical="center" wrapText="1"/>
    </xf>
    <xf numFmtId="169" fontId="16" fillId="2" borderId="2" xfId="7" applyNumberFormat="1" applyFont="1" applyFill="1" applyBorder="1" applyAlignment="1"/>
    <xf numFmtId="169" fontId="16" fillId="2" borderId="2" xfId="7" quotePrefix="1" applyNumberFormat="1" applyFont="1" applyFill="1" applyBorder="1" applyAlignment="1">
      <alignment horizontal="center"/>
    </xf>
    <xf numFmtId="168" fontId="16" fillId="0" borderId="2" xfId="7" quotePrefix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16" fillId="2" borderId="2" xfId="0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2" xfId="0" quotePrefix="1" applyNumberFormat="1" applyFont="1" applyBorder="1" applyAlignment="1">
      <alignment horizontal="center" vertical="center"/>
    </xf>
    <xf numFmtId="14" fontId="16" fillId="0" borderId="2" xfId="7" applyNumberFormat="1" applyFont="1" applyBorder="1" applyAlignment="1">
      <alignment horizontal="center"/>
    </xf>
    <xf numFmtId="0" fontId="16" fillId="0" borderId="4" xfId="4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/>
    </xf>
    <xf numFmtId="14" fontId="16" fillId="2" borderId="2" xfId="7" applyNumberFormat="1" applyFont="1" applyFill="1" applyBorder="1" applyAlignment="1">
      <alignment horizontal="center"/>
    </xf>
    <xf numFmtId="14" fontId="16" fillId="0" borderId="2" xfId="9" applyNumberFormat="1" applyFont="1" applyBorder="1" applyAlignment="1">
      <alignment horizontal="center"/>
    </xf>
    <xf numFmtId="0" fontId="16" fillId="0" borderId="5" xfId="4" applyFont="1" applyBorder="1" applyAlignment="1">
      <alignment horizontal="left" vertical="center" wrapText="1"/>
    </xf>
    <xf numFmtId="49" fontId="16" fillId="0" borderId="2" xfId="9" applyNumberFormat="1" applyFont="1" applyBorder="1" applyAlignment="1">
      <alignment horizontal="center"/>
    </xf>
    <xf numFmtId="0" fontId="37" fillId="0" borderId="4" xfId="0" applyFont="1" applyBorder="1" applyAlignment="1">
      <alignment vertical="center"/>
    </xf>
    <xf numFmtId="0" fontId="16" fillId="2" borderId="2" xfId="11" quotePrefix="1" applyFont="1" applyFill="1" applyBorder="1" applyAlignment="1">
      <alignment horizontal="center"/>
    </xf>
    <xf numFmtId="14" fontId="16" fillId="2" borderId="2" xfId="11" quotePrefix="1" applyNumberFormat="1" applyFont="1" applyFill="1" applyBorder="1" applyAlignment="1">
      <alignment horizontal="center"/>
    </xf>
    <xf numFmtId="168" fontId="16" fillId="2" borderId="2" xfId="11" quotePrefix="1" applyNumberFormat="1" applyFont="1" applyFill="1" applyBorder="1" applyAlignment="1">
      <alignment horizontal="center"/>
    </xf>
    <xf numFmtId="168" fontId="16" fillId="2" borderId="2" xfId="7" applyNumberFormat="1" applyFont="1" applyFill="1" applyBorder="1" applyAlignment="1">
      <alignment horizontal="center"/>
    </xf>
    <xf numFmtId="166" fontId="15" fillId="0" borderId="7" xfId="2" applyNumberFormat="1" applyFont="1" applyFill="1" applyBorder="1" applyAlignment="1" applyProtection="1">
      <alignment vertical="center"/>
    </xf>
    <xf numFmtId="0" fontId="16" fillId="0" borderId="2" xfId="0" applyFont="1" applyFill="1" applyBorder="1" applyAlignment="1">
      <alignment horizontal="center" vertical="center"/>
    </xf>
    <xf numFmtId="166" fontId="12" fillId="0" borderId="4" xfId="8" applyNumberFormat="1" applyFont="1" applyFill="1" applyBorder="1" applyAlignment="1" applyProtection="1">
      <alignment vertical="center" wrapText="1"/>
    </xf>
    <xf numFmtId="169" fontId="44" fillId="0" borderId="2" xfId="9" applyNumberFormat="1" applyFont="1" applyFill="1" applyBorder="1" applyAlignment="1">
      <alignment horizontal="center"/>
    </xf>
    <xf numFmtId="169" fontId="45" fillId="0" borderId="2" xfId="9" applyNumberFormat="1" applyFont="1" applyFill="1" applyBorder="1" applyAlignment="1">
      <alignment horizontal="center"/>
    </xf>
    <xf numFmtId="169" fontId="16" fillId="0" borderId="2" xfId="7" applyNumberFormat="1" applyFont="1" applyFill="1" applyBorder="1" applyAlignment="1"/>
    <xf numFmtId="169" fontId="16" fillId="0" borderId="2" xfId="7" quotePrefix="1" applyNumberFormat="1" applyFont="1" applyFill="1" applyBorder="1" applyAlignment="1">
      <alignment horizontal="center"/>
    </xf>
    <xf numFmtId="0" fontId="16" fillId="2" borderId="2" xfId="11" applyFont="1" applyFill="1" applyBorder="1" applyAlignment="1">
      <alignment horizontal="center"/>
    </xf>
    <xf numFmtId="0" fontId="16" fillId="0" borderId="5" xfId="1" applyFont="1" applyFill="1" applyBorder="1" applyAlignment="1">
      <alignment vertical="center" wrapText="1"/>
    </xf>
    <xf numFmtId="14" fontId="16" fillId="2" borderId="2" xfId="11" applyNumberFormat="1" applyFont="1" applyFill="1" applyBorder="1" applyAlignment="1">
      <alignment horizontal="center"/>
    </xf>
    <xf numFmtId="166" fontId="15" fillId="0" borderId="5" xfId="8" applyNumberFormat="1" applyFont="1" applyFill="1" applyBorder="1" applyAlignment="1" applyProtection="1"/>
    <xf numFmtId="169" fontId="16" fillId="0" borderId="2" xfId="7" applyNumberFormat="1" applyFont="1" applyBorder="1" applyAlignment="1">
      <alignment horizontal="left"/>
    </xf>
    <xf numFmtId="169" fontId="18" fillId="0" borderId="2" xfId="7" applyNumberFormat="1" applyFont="1" applyBorder="1" applyAlignment="1">
      <alignment horizontal="center" vertical="center" wrapText="1"/>
    </xf>
    <xf numFmtId="169" fontId="45" fillId="2" borderId="2" xfId="7" applyNumberFormat="1" applyFont="1" applyFill="1" applyBorder="1" applyAlignment="1">
      <alignment horizontal="center"/>
    </xf>
    <xf numFmtId="171" fontId="16" fillId="2" borderId="2" xfId="11" quotePrefix="1" applyNumberFormat="1" applyFont="1" applyFill="1" applyBorder="1" applyAlignment="1">
      <alignment horizontal="center"/>
    </xf>
    <xf numFmtId="172" fontId="16" fillId="2" borderId="2" xfId="7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172" fontId="16" fillId="2" borderId="2" xfId="10" applyNumberFormat="1" applyFont="1" applyFill="1" applyBorder="1" applyAlignment="1">
      <alignment horizontal="center"/>
    </xf>
    <xf numFmtId="1" fontId="16" fillId="0" borderId="2" xfId="7" applyNumberFormat="1" applyFont="1" applyBorder="1" applyAlignment="1">
      <alignment horizontal="center"/>
    </xf>
    <xf numFmtId="0" fontId="37" fillId="0" borderId="2" xfId="0" applyFont="1" applyFill="1" applyBorder="1" applyAlignment="1">
      <alignment vertical="center"/>
    </xf>
    <xf numFmtId="169" fontId="44" fillId="0" borderId="2" xfId="7" applyNumberFormat="1" applyFont="1" applyFill="1" applyBorder="1" applyAlignment="1">
      <alignment horizontal="center"/>
    </xf>
    <xf numFmtId="169" fontId="45" fillId="0" borderId="2" xfId="7" applyNumberFormat="1" applyFont="1" applyFill="1" applyBorder="1" applyAlignment="1">
      <alignment horizontal="center"/>
    </xf>
    <xf numFmtId="166" fontId="12" fillId="8" borderId="4" xfId="8" applyNumberFormat="1" applyFont="1" applyFill="1" applyBorder="1" applyAlignment="1" applyProtection="1">
      <alignment vertical="center" wrapText="1"/>
    </xf>
    <xf numFmtId="170" fontId="16" fillId="0" borderId="2" xfId="7" applyNumberFormat="1" applyFont="1" applyFill="1" applyBorder="1" applyAlignment="1">
      <alignment vertical="center" wrapText="1"/>
    </xf>
    <xf numFmtId="49" fontId="16" fillId="0" borderId="2" xfId="7" applyNumberFormat="1" applyFont="1" applyBorder="1" applyAlignment="1">
      <alignment horizontal="center"/>
    </xf>
    <xf numFmtId="170" fontId="16" fillId="0" borderId="5" xfId="7" applyNumberFormat="1" applyFont="1" applyFill="1" applyBorder="1" applyAlignment="1">
      <alignment vertical="center" wrapText="1"/>
    </xf>
    <xf numFmtId="166" fontId="12" fillId="6" borderId="4" xfId="8" applyNumberFormat="1" applyFont="1" applyFill="1" applyBorder="1" applyAlignment="1" applyProtection="1">
      <alignment vertical="center" wrapText="1"/>
    </xf>
    <xf numFmtId="169" fontId="18" fillId="0" borderId="2" xfId="7" applyNumberFormat="1" applyFont="1" applyFill="1" applyBorder="1" applyAlignment="1">
      <alignment horizontal="center" vertical="center" wrapText="1"/>
    </xf>
    <xf numFmtId="168" fontId="45" fillId="0" borderId="2" xfId="7" applyNumberFormat="1" applyFont="1" applyFill="1" applyBorder="1" applyAlignment="1">
      <alignment horizontal="center"/>
    </xf>
    <xf numFmtId="168" fontId="16" fillId="0" borderId="2" xfId="7" applyNumberFormat="1" applyFont="1" applyBorder="1" applyAlignment="1">
      <alignment horizontal="center"/>
    </xf>
    <xf numFmtId="0" fontId="16" fillId="0" borderId="3" xfId="4" applyFont="1" applyBorder="1" applyAlignment="1">
      <alignment vertical="center" wrapText="1"/>
    </xf>
    <xf numFmtId="168" fontId="45" fillId="0" borderId="2" xfId="7" applyNumberFormat="1" applyFont="1" applyBorder="1" applyAlignment="1">
      <alignment horizontal="center"/>
    </xf>
    <xf numFmtId="168" fontId="16" fillId="3" borderId="2" xfId="7" quotePrefix="1" applyNumberFormat="1" applyFont="1" applyFill="1" applyBorder="1" applyAlignment="1">
      <alignment horizontal="center"/>
    </xf>
    <xf numFmtId="168" fontId="16" fillId="3" borderId="2" xfId="7" applyNumberFormat="1" applyFont="1" applyFill="1" applyBorder="1" applyAlignment="1">
      <alignment horizontal="center"/>
    </xf>
    <xf numFmtId="0" fontId="16" fillId="0" borderId="7" xfId="4" applyFont="1" applyBorder="1" applyAlignment="1">
      <alignment vertical="center" wrapText="1"/>
    </xf>
    <xf numFmtId="169" fontId="46" fillId="2" borderId="2" xfId="7" applyNumberFormat="1" applyFont="1" applyFill="1" applyBorder="1" applyAlignment="1">
      <alignment horizontal="center"/>
    </xf>
    <xf numFmtId="168" fontId="46" fillId="0" borderId="2" xfId="7" applyNumberFormat="1" applyFont="1" applyBorder="1" applyAlignment="1">
      <alignment horizontal="center"/>
    </xf>
    <xf numFmtId="0" fontId="16" fillId="0" borderId="2" xfId="4" applyFont="1" applyBorder="1" applyAlignment="1">
      <alignment vertical="center" wrapText="1"/>
    </xf>
    <xf numFmtId="0" fontId="16" fillId="0" borderId="3" xfId="4" applyFont="1" applyBorder="1" applyAlignment="1">
      <alignment wrapText="1"/>
    </xf>
    <xf numFmtId="169" fontId="8" fillId="0" borderId="2" xfId="7" applyNumberFormat="1" applyFont="1" applyBorder="1" applyAlignment="1"/>
    <xf numFmtId="169" fontId="8" fillId="0" borderId="4" xfId="7" applyNumberFormat="1" applyFont="1" applyBorder="1" applyAlignment="1">
      <alignment horizontal="left" vertical="center" wrapText="1"/>
    </xf>
    <xf numFmtId="0" fontId="8" fillId="0" borderId="0" xfId="0" applyFont="1"/>
    <xf numFmtId="0" fontId="16" fillId="0" borderId="2" xfId="0" applyFont="1" applyBorder="1"/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168" fontId="16" fillId="2" borderId="2" xfId="7" quotePrefix="1" applyNumberFormat="1" applyFont="1" applyFill="1" applyBorder="1" applyAlignment="1">
      <alignment horizontal="center"/>
    </xf>
    <xf numFmtId="0" fontId="16" fillId="0" borderId="2" xfId="0" applyFont="1" applyBorder="1" applyAlignment="1">
      <alignment vertical="center"/>
    </xf>
    <xf numFmtId="166" fontId="8" fillId="9" borderId="4" xfId="8" applyNumberFormat="1" applyFont="1" applyFill="1" applyBorder="1" applyAlignment="1" applyProtection="1">
      <alignment vertical="center" wrapText="1"/>
    </xf>
    <xf numFmtId="169" fontId="8" fillId="0" borderId="2" xfId="7" applyNumberFormat="1" applyFont="1" applyBorder="1" applyAlignment="1">
      <alignment horizontal="left" vertical="center" wrapText="1"/>
    </xf>
    <xf numFmtId="169" fontId="16" fillId="0" borderId="2" xfId="7" applyNumberFormat="1" applyFont="1" applyBorder="1" applyAlignment="1">
      <alignment horizontal="left" vertical="center" wrapText="1"/>
    </xf>
    <xf numFmtId="166" fontId="16" fillId="9" borderId="4" xfId="8" applyNumberFormat="1" applyFont="1" applyFill="1" applyBorder="1" applyAlignment="1" applyProtection="1">
      <alignment vertical="center" wrapText="1"/>
    </xf>
    <xf numFmtId="169" fontId="16" fillId="0" borderId="2" xfId="7" applyNumberFormat="1" applyFont="1" applyBorder="1" applyAlignment="1">
      <alignment vertical="center" wrapText="1"/>
    </xf>
    <xf numFmtId="166" fontId="16" fillId="0" borderId="8" xfId="8" applyNumberFormat="1" applyFont="1" applyFill="1" applyBorder="1" applyAlignment="1" applyProtection="1">
      <alignment horizontal="left" vertical="center" wrapText="1"/>
    </xf>
    <xf numFmtId="166" fontId="16" fillId="2" borderId="2" xfId="8" applyNumberFormat="1" applyFont="1" applyFill="1" applyBorder="1" applyAlignment="1" applyProtection="1">
      <alignment vertical="center" wrapText="1"/>
    </xf>
    <xf numFmtId="169" fontId="16" fillId="2" borderId="2" xfId="7" applyNumberFormat="1" applyFont="1" applyFill="1" applyBorder="1" applyAlignment="1">
      <alignment vertical="center" wrapText="1"/>
    </xf>
    <xf numFmtId="166" fontId="16" fillId="2" borderId="8" xfId="8" applyNumberFormat="1" applyFont="1" applyFill="1" applyBorder="1" applyAlignment="1" applyProtection="1">
      <alignment horizontal="left" vertical="center" wrapText="1"/>
    </xf>
    <xf numFmtId="166" fontId="16" fillId="2" borderId="7" xfId="8" applyNumberFormat="1" applyFont="1" applyFill="1" applyBorder="1" applyAlignment="1" applyProtection="1">
      <alignment horizontal="left" vertical="center" wrapText="1"/>
    </xf>
    <xf numFmtId="169" fontId="47" fillId="0" borderId="2" xfId="0" applyNumberFormat="1" applyFont="1" applyBorder="1" applyAlignment="1">
      <alignment horizontal="center"/>
    </xf>
    <xf numFmtId="169" fontId="46" fillId="2" borderId="2" xfId="0" applyNumberFormat="1" applyFont="1" applyFill="1" applyBorder="1" applyAlignment="1">
      <alignment horizontal="center"/>
    </xf>
    <xf numFmtId="169" fontId="46" fillId="0" borderId="2" xfId="0" applyNumberFormat="1" applyFont="1" applyBorder="1" applyAlignment="1">
      <alignment horizontal="center"/>
    </xf>
    <xf numFmtId="3" fontId="30" fillId="0" borderId="0" xfId="0" applyNumberFormat="1" applyFont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0" fillId="0" borderId="0" xfId="0" applyBorder="1"/>
    <xf numFmtId="0" fontId="48" fillId="0" borderId="0" xfId="0" applyFont="1"/>
    <xf numFmtId="0" fontId="48" fillId="0" borderId="2" xfId="0" applyFont="1" applyBorder="1"/>
    <xf numFmtId="0" fontId="48" fillId="0" borderId="2" xfId="0" applyFont="1" applyBorder="1" applyAlignment="1">
      <alignment horizontal="center"/>
    </xf>
    <xf numFmtId="0" fontId="48" fillId="0" borderId="2" xfId="0" quotePrefix="1" applyFont="1" applyBorder="1"/>
    <xf numFmtId="14" fontId="48" fillId="0" borderId="2" xfId="0" applyNumberFormat="1" applyFont="1" applyBorder="1"/>
    <xf numFmtId="14" fontId="48" fillId="0" borderId="2" xfId="0" quotePrefix="1" applyNumberFormat="1" applyFont="1" applyBorder="1"/>
    <xf numFmtId="0" fontId="48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166" fontId="16" fillId="2" borderId="3" xfId="8" applyNumberFormat="1" applyFont="1" applyFill="1" applyBorder="1" applyAlignment="1" applyProtection="1">
      <alignment horizontal="left" wrapText="1"/>
    </xf>
    <xf numFmtId="166" fontId="16" fillId="2" borderId="5" xfId="8" applyNumberFormat="1" applyFont="1" applyFill="1" applyBorder="1" applyAlignment="1" applyProtection="1">
      <alignment horizontal="left" wrapText="1"/>
    </xf>
    <xf numFmtId="0" fontId="36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6" fontId="15" fillId="0" borderId="3" xfId="8" applyNumberFormat="1" applyFont="1" applyFill="1" applyBorder="1" applyAlignment="1" applyProtection="1">
      <alignment vertical="center"/>
    </xf>
    <xf numFmtId="166" fontId="15" fillId="0" borderId="6" xfId="8" applyNumberFormat="1" applyFont="1" applyFill="1" applyBorder="1" applyAlignment="1" applyProtection="1">
      <alignment vertical="center"/>
    </xf>
    <xf numFmtId="166" fontId="15" fillId="0" borderId="5" xfId="8" applyNumberFormat="1" applyFont="1" applyFill="1" applyBorder="1" applyAlignment="1" applyProtection="1">
      <alignment vertical="center"/>
    </xf>
    <xf numFmtId="166" fontId="15" fillId="0" borderId="3" xfId="8" applyNumberFormat="1" applyFont="1" applyFill="1" applyBorder="1" applyAlignment="1" applyProtection="1">
      <alignment horizontal="left" vertical="center"/>
    </xf>
    <xf numFmtId="166" fontId="15" fillId="0" borderId="6" xfId="8" applyNumberFormat="1" applyFont="1" applyFill="1" applyBorder="1" applyAlignment="1" applyProtection="1">
      <alignment horizontal="left" vertical="center"/>
    </xf>
    <xf numFmtId="166" fontId="15" fillId="0" borderId="5" xfId="8" applyNumberFormat="1" applyFont="1" applyFill="1" applyBorder="1" applyAlignment="1" applyProtection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8" fillId="2" borderId="4" xfId="0" applyFont="1" applyFill="1" applyBorder="1"/>
    <xf numFmtId="0" fontId="48" fillId="2" borderId="2" xfId="0" applyFont="1" applyFill="1" applyBorder="1"/>
    <xf numFmtId="0" fontId="48" fillId="2" borderId="2" xfId="0" applyFont="1" applyFill="1" applyBorder="1" applyAlignment="1">
      <alignment horizontal="center"/>
    </xf>
    <xf numFmtId="14" fontId="48" fillId="2" borderId="2" xfId="0" quotePrefix="1" applyNumberFormat="1" applyFont="1" applyFill="1" applyBorder="1"/>
    <xf numFmtId="0" fontId="33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48" fillId="0" borderId="3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6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16" fillId="2" borderId="3" xfId="4" applyFont="1" applyFill="1" applyBorder="1" applyAlignment="1">
      <alignment vertical="center" wrapText="1"/>
    </xf>
    <xf numFmtId="0" fontId="16" fillId="2" borderId="8" xfId="4" applyFont="1" applyFill="1" applyBorder="1" applyAlignment="1">
      <alignment vertical="center" wrapText="1"/>
    </xf>
    <xf numFmtId="0" fontId="48" fillId="0" borderId="2" xfId="0" quotePrefix="1" applyFont="1" applyBorder="1" applyAlignment="1">
      <alignment horizontal="center" vertical="center"/>
    </xf>
    <xf numFmtId="3" fontId="48" fillId="0" borderId="2" xfId="0" applyNumberFormat="1" applyFont="1" applyBorder="1" applyAlignment="1">
      <alignment horizontal="center" vertical="center"/>
    </xf>
    <xf numFmtId="0" fontId="49" fillId="0" borderId="0" xfId="0" applyFont="1"/>
    <xf numFmtId="0" fontId="49" fillId="0" borderId="2" xfId="0" applyFont="1" applyBorder="1" applyAlignment="1">
      <alignment horizontal="center" vertical="center"/>
    </xf>
    <xf numFmtId="0" fontId="50" fillId="0" borderId="2" xfId="0" applyFont="1" applyBorder="1"/>
    <xf numFmtId="0" fontId="51" fillId="0" borderId="2" xfId="0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49" fillId="0" borderId="2" xfId="0" applyFont="1" applyBorder="1"/>
    <xf numFmtId="3" fontId="49" fillId="0" borderId="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0" fillId="0" borderId="9" xfId="0" applyFont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173" fontId="36" fillId="0" borderId="0" xfId="7" applyNumberFormat="1" applyFont="1" applyFill="1" applyAlignment="1">
      <alignment horizontal="center"/>
    </xf>
    <xf numFmtId="0" fontId="32" fillId="0" borderId="0" xfId="0" applyFont="1" applyBorder="1"/>
    <xf numFmtId="174" fontId="32" fillId="0" borderId="0" xfId="7" applyNumberFormat="1" applyFont="1" applyBorder="1"/>
    <xf numFmtId="0" fontId="36" fillId="0" borderId="1" xfId="1" applyFont="1" applyFill="1" applyBorder="1" applyAlignment="1">
      <alignment horizontal="center" vertical="center"/>
    </xf>
    <xf numFmtId="173" fontId="32" fillId="0" borderId="0" xfId="7" applyNumberFormat="1" applyFont="1" applyAlignment="1">
      <alignment horizontal="center"/>
    </xf>
    <xf numFmtId="0" fontId="32" fillId="0" borderId="0" xfId="0" applyFont="1"/>
    <xf numFmtId="174" fontId="32" fillId="0" borderId="0" xfId="7" applyNumberFormat="1" applyFont="1"/>
    <xf numFmtId="0" fontId="2" fillId="0" borderId="10" xfId="1" applyFont="1" applyBorder="1" applyAlignment="1">
      <alignment vertical="center" wrapText="1"/>
    </xf>
    <xf numFmtId="0" fontId="36" fillId="0" borderId="2" xfId="1" applyFont="1" applyFill="1" applyBorder="1" applyAlignment="1">
      <alignment vertical="center" wrapText="1"/>
    </xf>
    <xf numFmtId="0" fontId="36" fillId="0" borderId="2" xfId="1" applyFont="1" applyBorder="1" applyAlignment="1">
      <alignment vertical="center" wrapText="1"/>
    </xf>
    <xf numFmtId="173" fontId="2" fillId="0" borderId="2" xfId="7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74" fontId="2" fillId="0" borderId="0" xfId="7" applyNumberFormat="1" applyFont="1" applyAlignment="1">
      <alignment vertical="center"/>
    </xf>
    <xf numFmtId="0" fontId="35" fillId="3" borderId="2" xfId="1" applyFont="1" applyFill="1" applyBorder="1" applyAlignment="1">
      <alignment horizontal="center" vertical="center" wrapText="1"/>
    </xf>
    <xf numFmtId="0" fontId="27" fillId="0" borderId="2" xfId="1" applyFont="1" applyFill="1" applyBorder="1" applyAlignment="1">
      <alignment horizontal="center" vertical="center" wrapText="1"/>
    </xf>
    <xf numFmtId="0" fontId="36" fillId="3" borderId="2" xfId="1" applyFont="1" applyFill="1" applyBorder="1" applyAlignment="1">
      <alignment horizontal="center" vertical="center" wrapText="1"/>
    </xf>
    <xf numFmtId="173" fontId="35" fillId="3" borderId="11" xfId="7" applyNumberFormat="1" applyFont="1" applyFill="1" applyBorder="1" applyAlignment="1">
      <alignment horizontal="center"/>
    </xf>
    <xf numFmtId="0" fontId="2" fillId="0" borderId="2" xfId="0" applyFont="1" applyBorder="1"/>
    <xf numFmtId="174" fontId="2" fillId="0" borderId="0" xfId="7" applyNumberFormat="1" applyFont="1"/>
    <xf numFmtId="0" fontId="32" fillId="0" borderId="2" xfId="1" applyFont="1" applyBorder="1" applyAlignment="1">
      <alignment horizontal="center" vertical="center" wrapText="1"/>
    </xf>
    <xf numFmtId="0" fontId="29" fillId="0" borderId="2" xfId="1" applyFont="1" applyFill="1" applyBorder="1" applyAlignment="1">
      <alignment horizontal="left" vertical="center" wrapText="1"/>
    </xf>
    <xf numFmtId="14" fontId="29" fillId="0" borderId="2" xfId="1" applyNumberFormat="1" applyFont="1" applyBorder="1" applyAlignment="1">
      <alignment horizontal="center" vertical="center" wrapText="1"/>
    </xf>
    <xf numFmtId="173" fontId="2" fillId="0" borderId="5" xfId="7" applyNumberFormat="1" applyFont="1" applyBorder="1" applyAlignment="1">
      <alignment horizontal="center"/>
    </xf>
    <xf numFmtId="0" fontId="32" fillId="0" borderId="2" xfId="0" applyFont="1" applyBorder="1"/>
    <xf numFmtId="14" fontId="52" fillId="3" borderId="2" xfId="1" applyNumberFormat="1" applyFont="1" applyFill="1" applyBorder="1" applyAlignment="1">
      <alignment horizontal="center" vertical="center" wrapText="1"/>
    </xf>
    <xf numFmtId="0" fontId="30" fillId="0" borderId="2" xfId="4" applyFont="1" applyFill="1" applyBorder="1" applyAlignment="1">
      <alignment horizontal="left" wrapText="1"/>
    </xf>
    <xf numFmtId="173" fontId="2" fillId="0" borderId="2" xfId="7" applyNumberFormat="1" applyFont="1" applyBorder="1" applyAlignment="1">
      <alignment horizontal="center"/>
    </xf>
    <xf numFmtId="0" fontId="32" fillId="0" borderId="2" xfId="5" applyFont="1" applyFill="1" applyBorder="1"/>
    <xf numFmtId="166" fontId="29" fillId="0" borderId="4" xfId="2" applyNumberFormat="1" applyFont="1" applyFill="1" applyBorder="1" applyAlignment="1" applyProtection="1">
      <alignment horizontal="left"/>
    </xf>
    <xf numFmtId="0" fontId="32" fillId="0" borderId="2" xfId="12" applyFont="1" applyFill="1" applyBorder="1" applyAlignment="1">
      <alignment horizontal="left"/>
    </xf>
    <xf numFmtId="0" fontId="29" fillId="0" borderId="2" xfId="1" applyFont="1" applyFill="1" applyBorder="1" applyAlignment="1">
      <alignment horizontal="center" vertical="center" wrapText="1"/>
    </xf>
    <xf numFmtId="173" fontId="2" fillId="0" borderId="3" xfId="7" applyNumberFormat="1" applyFont="1" applyBorder="1" applyAlignment="1">
      <alignment horizontal="center"/>
    </xf>
    <xf numFmtId="0" fontId="30" fillId="0" borderId="2" xfId="5" applyFont="1" applyFill="1" applyBorder="1"/>
    <xf numFmtId="0" fontId="32" fillId="0" borderId="2" xfId="5" applyFont="1" applyBorder="1" applyAlignment="1">
      <alignment horizontal="center"/>
    </xf>
    <xf numFmtId="0" fontId="27" fillId="0" borderId="2" xfId="1" applyFont="1" applyFill="1" applyBorder="1" applyAlignment="1">
      <alignment horizontal="center"/>
    </xf>
    <xf numFmtId="173" fontId="35" fillId="0" borderId="11" xfId="7" applyNumberFormat="1" applyFont="1" applyBorder="1" applyAlignment="1">
      <alignment horizontal="center"/>
    </xf>
    <xf numFmtId="0" fontId="30" fillId="0" borderId="2" xfId="1" applyFont="1" applyFill="1" applyBorder="1"/>
    <xf numFmtId="0" fontId="31" fillId="0" borderId="2" xfId="1" applyFont="1" applyFill="1" applyBorder="1" applyAlignment="1">
      <alignment horizontal="center" vertical="center" wrapText="1"/>
    </xf>
    <xf numFmtId="173" fontId="2" fillId="0" borderId="6" xfId="7" applyNumberFormat="1" applyFont="1" applyBorder="1" applyAlignment="1">
      <alignment horizontal="center"/>
    </xf>
    <xf numFmtId="0" fontId="32" fillId="0" borderId="2" xfId="5" applyFont="1" applyFill="1" applyBorder="1" applyAlignment="1">
      <alignment horizontal="left" vertical="center" wrapText="1"/>
    </xf>
    <xf numFmtId="0" fontId="31" fillId="0" borderId="8" xfId="1" applyFont="1" applyFill="1" applyBorder="1" applyAlignment="1">
      <alignment vertical="center" wrapText="1"/>
    </xf>
    <xf numFmtId="0" fontId="27" fillId="0" borderId="2" xfId="1" applyFont="1" applyBorder="1" applyAlignment="1">
      <alignment vertical="center" wrapText="1"/>
    </xf>
    <xf numFmtId="14" fontId="29" fillId="0" borderId="0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32" fillId="10" borderId="2" xfId="1" applyFont="1" applyFill="1" applyBorder="1" applyAlignment="1">
      <alignment horizontal="center" vertical="center" wrapText="1"/>
    </xf>
    <xf numFmtId="0" fontId="53" fillId="0" borderId="2" xfId="1" applyFont="1" applyFill="1" applyBorder="1" applyAlignment="1">
      <alignment horizontal="center" vertical="center" wrapText="1"/>
    </xf>
    <xf numFmtId="0" fontId="30" fillId="0" borderId="4" xfId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/>
    </xf>
    <xf numFmtId="0" fontId="20" fillId="0" borderId="2" xfId="0" applyFont="1" applyFill="1" applyBorder="1" applyAlignment="1"/>
    <xf numFmtId="0" fontId="30" fillId="0" borderId="2" xfId="3" applyFont="1" applyFill="1" applyBorder="1"/>
    <xf numFmtId="166" fontId="29" fillId="0" borderId="8" xfId="2" applyNumberFormat="1" applyFont="1" applyFill="1" applyBorder="1" applyAlignment="1" applyProtection="1">
      <alignment horizontal="left"/>
    </xf>
    <xf numFmtId="166" fontId="31" fillId="0" borderId="4" xfId="2" applyNumberFormat="1" applyFont="1" applyFill="1" applyBorder="1" applyAlignment="1" applyProtection="1">
      <alignment horizontal="center"/>
    </xf>
    <xf numFmtId="166" fontId="29" fillId="2" borderId="4" xfId="2" applyNumberFormat="1" applyFont="1" applyFill="1" applyBorder="1" applyAlignment="1" applyProtection="1">
      <alignment horizontal="left"/>
    </xf>
    <xf numFmtId="14" fontId="29" fillId="0" borderId="3" xfId="1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/>
    <xf numFmtId="0" fontId="32" fillId="2" borderId="2" xfId="0" applyFont="1" applyFill="1" applyBorder="1" applyAlignment="1">
      <alignment horizontal="left"/>
    </xf>
    <xf numFmtId="0" fontId="53" fillId="0" borderId="2" xfId="3" applyFont="1" applyFill="1" applyBorder="1" applyAlignment="1">
      <alignment horizontal="center"/>
    </xf>
    <xf numFmtId="14" fontId="29" fillId="0" borderId="2" xfId="1" applyNumberFormat="1" applyFont="1" applyFill="1" applyBorder="1" applyAlignment="1">
      <alignment horizontal="center" vertical="center" wrapText="1"/>
    </xf>
    <xf numFmtId="166" fontId="29" fillId="0" borderId="4" xfId="2" applyNumberFormat="1" applyFont="1" applyFill="1" applyBorder="1" applyAlignment="1" applyProtection="1"/>
    <xf numFmtId="0" fontId="32" fillId="0" borderId="2" xfId="0" applyFont="1" applyFill="1" applyBorder="1" applyAlignment="1">
      <alignment horizontal="left"/>
    </xf>
    <xf numFmtId="0" fontId="30" fillId="0" borderId="4" xfId="1" applyFont="1" applyFill="1" applyBorder="1" applyAlignment="1"/>
    <xf numFmtId="166" fontId="30" fillId="0" borderId="4" xfId="2" applyNumberFormat="1" applyFont="1" applyFill="1" applyBorder="1" applyAlignment="1" applyProtection="1"/>
    <xf numFmtId="0" fontId="30" fillId="2" borderId="4" xfId="5" applyFont="1" applyFill="1" applyBorder="1" applyAlignment="1">
      <alignment vertical="center" wrapText="1"/>
    </xf>
    <xf numFmtId="0" fontId="30" fillId="2" borderId="2" xfId="1" applyFont="1" applyFill="1" applyBorder="1"/>
    <xf numFmtId="0" fontId="32" fillId="2" borderId="2" xfId="0" applyFont="1" applyFill="1" applyBorder="1" applyAlignment="1"/>
    <xf numFmtId="166" fontId="30" fillId="2" borderId="4" xfId="2" applyNumberFormat="1" applyFont="1" applyFill="1" applyBorder="1" applyAlignment="1" applyProtection="1"/>
    <xf numFmtId="0" fontId="3" fillId="0" borderId="2" xfId="0" applyFont="1" applyFill="1" applyBorder="1" applyAlignment="1"/>
    <xf numFmtId="0" fontId="20" fillId="0" borderId="2" xfId="1" applyFont="1" applyFill="1" applyBorder="1" applyAlignment="1">
      <alignment vertical="center" wrapText="1"/>
    </xf>
    <xf numFmtId="166" fontId="54" fillId="0" borderId="4" xfId="2" applyNumberFormat="1" applyFont="1" applyFill="1" applyBorder="1" applyAlignment="1" applyProtection="1"/>
    <xf numFmtId="0" fontId="20" fillId="0" borderId="2" xfId="1" applyFont="1" applyFill="1" applyBorder="1" applyAlignment="1"/>
    <xf numFmtId="0" fontId="32" fillId="0" borderId="2" xfId="1" applyFont="1" applyBorder="1" applyAlignment="1">
      <alignment horizontal="center"/>
    </xf>
    <xf numFmtId="0" fontId="32" fillId="0" borderId="2" xfId="0" applyFont="1" applyFill="1" applyBorder="1" applyAlignment="1"/>
    <xf numFmtId="0" fontId="30" fillId="0" borderId="2" xfId="0" applyFont="1" applyFill="1" applyBorder="1" applyAlignment="1">
      <alignment horizontal="left"/>
    </xf>
    <xf numFmtId="0" fontId="32" fillId="0" borderId="2" xfId="0" applyFont="1" applyBorder="1" applyAlignment="1">
      <alignment horizontal="left"/>
    </xf>
    <xf numFmtId="0" fontId="30" fillId="0" borderId="4" xfId="1" applyFont="1" applyFill="1" applyBorder="1"/>
    <xf numFmtId="3" fontId="32" fillId="0" borderId="0" xfId="0" applyNumberFormat="1" applyFont="1"/>
    <xf numFmtId="173" fontId="35" fillId="0" borderId="13" xfId="7" applyNumberFormat="1" applyFont="1" applyBorder="1" applyAlignment="1">
      <alignment horizontal="center"/>
    </xf>
    <xf numFmtId="173" fontId="35" fillId="0" borderId="5" xfId="7" applyNumberFormat="1" applyFont="1" applyBorder="1" applyAlignment="1">
      <alignment horizontal="center"/>
    </xf>
    <xf numFmtId="0" fontId="10" fillId="0" borderId="0" xfId="0" applyFont="1" applyBorder="1" applyAlignment="1"/>
    <xf numFmtId="0" fontId="10" fillId="0" borderId="0" xfId="0" applyFont="1" applyFill="1" applyBorder="1" applyAlignment="1"/>
    <xf numFmtId="0" fontId="55" fillId="0" borderId="0" xfId="0" applyFont="1" applyAlignment="1"/>
    <xf numFmtId="0" fontId="55" fillId="0" borderId="0" xfId="0" applyFont="1" applyFill="1" applyAlignment="1"/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left"/>
    </xf>
    <xf numFmtId="0" fontId="56" fillId="0" borderId="0" xfId="0" applyFont="1" applyFill="1" applyAlignment="1">
      <alignment horizontal="left"/>
    </xf>
    <xf numFmtId="0" fontId="57" fillId="0" borderId="0" xfId="0" applyFont="1" applyAlignment="1">
      <alignment horizontal="center"/>
    </xf>
    <xf numFmtId="0" fontId="58" fillId="0" borderId="0" xfId="0" applyFont="1" applyAlignment="1"/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0" applyFont="1"/>
    <xf numFmtId="0" fontId="59" fillId="0" borderId="0" xfId="0" applyFont="1" applyAlignment="1">
      <alignment horizontal="center"/>
    </xf>
    <xf numFmtId="0" fontId="32" fillId="0" borderId="0" xfId="0" applyFont="1" applyFill="1"/>
    <xf numFmtId="0" fontId="32" fillId="0" borderId="0" xfId="0" applyFont="1" applyAlignment="1">
      <alignment horizontal="center"/>
    </xf>
    <xf numFmtId="0" fontId="32" fillId="0" borderId="0" xfId="1" applyFont="1" applyAlignment="1">
      <alignment horizontal="center"/>
    </xf>
    <xf numFmtId="0" fontId="30" fillId="0" borderId="0" xfId="1" applyFont="1" applyFill="1"/>
    <xf numFmtId="0" fontId="30" fillId="0" borderId="0" xfId="1" applyFont="1" applyAlignment="1">
      <alignment horizontal="center"/>
    </xf>
    <xf numFmtId="0" fontId="32" fillId="0" borderId="0" xfId="5" applyFont="1"/>
    <xf numFmtId="0" fontId="32" fillId="0" borderId="0" xfId="5" applyFont="1" applyFill="1"/>
    <xf numFmtId="0" fontId="32" fillId="0" borderId="0" xfId="5" applyFont="1" applyAlignment="1">
      <alignment horizontal="center"/>
    </xf>
    <xf numFmtId="0" fontId="16" fillId="0" borderId="0" xfId="0" applyFont="1" applyFill="1" applyAlignment="1">
      <alignment horizontal="left"/>
    </xf>
    <xf numFmtId="0" fontId="16" fillId="0" borderId="0" xfId="0" applyFont="1" applyFill="1"/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169" fontId="18" fillId="0" borderId="2" xfId="7" applyNumberFormat="1" applyFont="1" applyFill="1" applyBorder="1" applyAlignment="1">
      <alignment vertical="center" wrapText="1"/>
    </xf>
    <xf numFmtId="169" fontId="45" fillId="0" borderId="2" xfId="7" applyNumberFormat="1" applyFont="1" applyFill="1" applyBorder="1" applyAlignment="1">
      <alignment horizontal="left" vertical="center" wrapText="1"/>
    </xf>
    <xf numFmtId="169" fontId="16" fillId="0" borderId="2" xfId="7" applyNumberFormat="1" applyFont="1" applyFill="1" applyBorder="1" applyAlignment="1">
      <alignment horizontal="left"/>
    </xf>
    <xf numFmtId="0" fontId="16" fillId="0" borderId="2" xfId="0" applyFont="1" applyFill="1" applyBorder="1" applyAlignment="1">
      <alignment horizontal="left" vertical="center"/>
    </xf>
    <xf numFmtId="169" fontId="45" fillId="0" borderId="2" xfId="7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vertical="center"/>
    </xf>
    <xf numFmtId="0" fontId="16" fillId="0" borderId="1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169" fontId="18" fillId="0" borderId="5" xfId="7" applyNumberFormat="1" applyFont="1" applyFill="1" applyBorder="1" applyAlignment="1">
      <alignment vertical="center" wrapText="1"/>
    </xf>
    <xf numFmtId="169" fontId="45" fillId="0" borderId="5" xfId="7" applyNumberFormat="1" applyFont="1" applyFill="1" applyBorder="1" applyAlignment="1">
      <alignment horizontal="left"/>
    </xf>
    <xf numFmtId="169" fontId="45" fillId="0" borderId="5" xfId="9" applyNumberFormat="1" applyFont="1" applyBorder="1" applyAlignment="1">
      <alignment horizontal="center" vertical="center" wrapText="1"/>
    </xf>
    <xf numFmtId="169" fontId="18" fillId="0" borderId="2" xfId="7" applyNumberFormat="1" applyFont="1" applyFill="1" applyBorder="1" applyAlignment="1"/>
    <xf numFmtId="169" fontId="47" fillId="0" borderId="2" xfId="7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left"/>
    </xf>
    <xf numFmtId="14" fontId="16" fillId="0" borderId="0" xfId="0" quotePrefix="1" applyNumberFormat="1" applyFont="1" applyFill="1" applyBorder="1" applyAlignment="1">
      <alignment horizontal="left"/>
    </xf>
    <xf numFmtId="169" fontId="44" fillId="0" borderId="2" xfId="7" applyNumberFormat="1" applyFont="1" applyFill="1" applyBorder="1" applyAlignment="1"/>
    <xf numFmtId="169" fontId="44" fillId="0" borderId="2" xfId="7" applyNumberFormat="1" applyFont="1" applyFill="1" applyBorder="1" applyAlignment="1">
      <alignment horizontal="left"/>
    </xf>
    <xf numFmtId="14" fontId="16" fillId="0" borderId="0" xfId="0" applyNumberFormat="1" applyFont="1" applyFill="1" applyBorder="1" applyAlignment="1">
      <alignment horizontal="left"/>
    </xf>
    <xf numFmtId="169" fontId="16" fillId="0" borderId="3" xfId="7" applyNumberFormat="1" applyFont="1" applyFill="1" applyBorder="1" applyAlignment="1"/>
    <xf numFmtId="0" fontId="16" fillId="0" borderId="0" xfId="0" applyFont="1" applyFill="1" applyBorder="1"/>
    <xf numFmtId="169" fontId="16" fillId="0" borderId="2" xfId="7" applyNumberFormat="1" applyFont="1" applyFill="1" applyBorder="1" applyAlignment="1">
      <alignment vertical="center" wrapText="1"/>
    </xf>
    <xf numFmtId="0" fontId="16" fillId="0" borderId="0" xfId="0" applyFont="1" applyFill="1" applyAlignment="1"/>
    <xf numFmtId="0" fontId="16" fillId="0" borderId="4" xfId="0" applyFont="1" applyFill="1" applyBorder="1" applyAlignment="1"/>
    <xf numFmtId="169" fontId="16" fillId="0" borderId="4" xfId="7" applyNumberFormat="1" applyFont="1" applyFill="1" applyBorder="1" applyAlignment="1"/>
    <xf numFmtId="169" fontId="47" fillId="0" borderId="2" xfId="0" applyNumberFormat="1" applyFont="1" applyFill="1" applyBorder="1" applyAlignment="1"/>
    <xf numFmtId="169" fontId="46" fillId="0" borderId="2" xfId="0" applyNumberFormat="1" applyFont="1" applyFill="1" applyBorder="1" applyAlignment="1">
      <alignment horizontal="left"/>
    </xf>
    <xf numFmtId="169" fontId="47" fillId="0" borderId="2" xfId="0" applyNumberFormat="1" applyFont="1" applyFill="1" applyBorder="1" applyAlignment="1">
      <alignment vertical="center"/>
    </xf>
    <xf numFmtId="0" fontId="10" fillId="0" borderId="9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37" fillId="0" borderId="0" xfId="0" applyFont="1" applyFill="1" applyAlignment="1"/>
    <xf numFmtId="0" fontId="37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60" fillId="0" borderId="0" xfId="0" applyFont="1" applyFill="1" applyAlignment="1"/>
    <xf numFmtId="169" fontId="16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2" xfId="0" applyFont="1" applyFill="1" applyBorder="1" applyAlignment="1">
      <alignment wrapText="1"/>
    </xf>
    <xf numFmtId="0" fontId="37" fillId="0" borderId="2" xfId="0" applyFont="1" applyFill="1" applyBorder="1" applyAlignment="1">
      <alignment horizontal="center"/>
    </xf>
    <xf numFmtId="0" fontId="10" fillId="0" borderId="2" xfId="0" applyFont="1" applyFill="1" applyBorder="1" applyAlignment="1"/>
    <xf numFmtId="0" fontId="16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16" fillId="0" borderId="0" xfId="0" applyFont="1" applyFill="1" applyAlignment="1">
      <alignment horizontal="left"/>
    </xf>
    <xf numFmtId="0" fontId="16" fillId="0" borderId="2" xfId="0" applyFont="1" applyFill="1" applyBorder="1" applyAlignment="1">
      <alignment horizontal="center" vertical="center"/>
    </xf>
    <xf numFmtId="169" fontId="16" fillId="0" borderId="5" xfId="7" applyNumberFormat="1" applyFont="1" applyFill="1" applyBorder="1" applyAlignment="1">
      <alignment horizontal="left"/>
    </xf>
    <xf numFmtId="0" fontId="16" fillId="0" borderId="14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/>
    <xf numFmtId="0" fontId="16" fillId="0" borderId="0" xfId="0" applyFont="1" applyFill="1" applyAlignment="1">
      <alignment horizontal="left"/>
    </xf>
    <xf numFmtId="14" fontId="16" fillId="0" borderId="2" xfId="7" quotePrefix="1" applyNumberFormat="1" applyFont="1" applyBorder="1" applyAlignment="1">
      <alignment horizontal="center"/>
    </xf>
    <xf numFmtId="0" fontId="30" fillId="0" borderId="0" xfId="0" applyFont="1" applyFill="1" applyAlignment="1"/>
    <xf numFmtId="1" fontId="30" fillId="0" borderId="0" xfId="0" applyNumberFormat="1" applyFont="1" applyFill="1" applyAlignment="1">
      <alignment horizontal="right" vertical="center"/>
    </xf>
    <xf numFmtId="0" fontId="55" fillId="0" borderId="2" xfId="1" applyFont="1" applyFill="1" applyBorder="1" applyAlignment="1">
      <alignment horizontal="center" vertical="center" wrapText="1"/>
    </xf>
    <xf numFmtId="0" fontId="54" fillId="0" borderId="2" xfId="1" applyFont="1" applyFill="1" applyBorder="1" applyAlignment="1">
      <alignment vertical="center" wrapText="1"/>
    </xf>
    <xf numFmtId="0" fontId="20" fillId="0" borderId="2" xfId="4" applyFont="1" applyFill="1" applyBorder="1" applyAlignment="1">
      <alignment wrapText="1"/>
    </xf>
    <xf numFmtId="0" fontId="20" fillId="0" borderId="2" xfId="5" applyFont="1" applyFill="1" applyBorder="1" applyAlignment="1"/>
    <xf numFmtId="0" fontId="3" fillId="0" borderId="2" xfId="5" applyFont="1" applyFill="1" applyBorder="1" applyAlignment="1">
      <alignment horizontal="left"/>
    </xf>
    <xf numFmtId="0" fontId="3" fillId="0" borderId="2" xfId="5" applyFont="1" applyFill="1" applyBorder="1" applyAlignment="1"/>
    <xf numFmtId="0" fontId="3" fillId="2" borderId="2" xfId="5" applyFont="1" applyFill="1" applyBorder="1" applyAlignment="1"/>
    <xf numFmtId="0" fontId="20" fillId="2" borderId="2" xfId="1" applyFont="1" applyFill="1" applyBorder="1" applyAlignment="1"/>
    <xf numFmtId="0" fontId="20" fillId="2" borderId="2" xfId="1" applyFont="1" applyFill="1" applyBorder="1" applyAlignment="1">
      <alignment vertical="center" wrapText="1"/>
    </xf>
    <xf numFmtId="0" fontId="20" fillId="2" borderId="2" xfId="5" applyFont="1" applyFill="1" applyBorder="1" applyAlignment="1"/>
    <xf numFmtId="0" fontId="3" fillId="2" borderId="2" xfId="5" applyFont="1" applyFill="1" applyBorder="1" applyAlignment="1">
      <alignment vertical="center" wrapText="1"/>
    </xf>
    <xf numFmtId="0" fontId="20" fillId="0" borderId="2" xfId="5" applyFont="1" applyFill="1" applyBorder="1" applyAlignment="1">
      <alignment horizontal="left"/>
    </xf>
    <xf numFmtId="166" fontId="54" fillId="0" borderId="2" xfId="2" applyNumberFormat="1" applyFont="1" applyFill="1" applyBorder="1" applyAlignment="1" applyProtection="1"/>
    <xf numFmtId="0" fontId="20" fillId="0" borderId="2" xfId="3" applyFont="1" applyFill="1" applyBorder="1" applyAlignment="1"/>
    <xf numFmtId="0" fontId="55" fillId="0" borderId="4" xfId="1" applyFont="1" applyFill="1" applyBorder="1" applyAlignment="1">
      <alignment horizontal="center" vertical="center" wrapText="1"/>
    </xf>
    <xf numFmtId="0" fontId="62" fillId="0" borderId="2" xfId="0" applyFont="1" applyBorder="1"/>
    <xf numFmtId="166" fontId="20" fillId="0" borderId="2" xfId="2" applyNumberFormat="1" applyFont="1" applyFill="1" applyBorder="1" applyAlignment="1" applyProtection="1"/>
    <xf numFmtId="166" fontId="3" fillId="0" borderId="2" xfId="2" applyNumberFormat="1" applyFont="1" applyFill="1" applyBorder="1" applyAlignment="1" applyProtection="1"/>
    <xf numFmtId="166" fontId="54" fillId="2" borderId="2" xfId="2" applyNumberFormat="1" applyFont="1" applyFill="1" applyBorder="1" applyAlignment="1" applyProtection="1"/>
    <xf numFmtId="0" fontId="20" fillId="0" borderId="2" xfId="5" applyFont="1" applyFill="1" applyBorder="1" applyAlignment="1">
      <alignment vertical="center" wrapText="1"/>
    </xf>
    <xf numFmtId="166" fontId="20" fillId="0" borderId="2" xfId="2" applyNumberFormat="1" applyFont="1" applyFill="1" applyBorder="1" applyAlignment="1" applyProtection="1">
      <alignment horizontal="left"/>
    </xf>
    <xf numFmtId="0" fontId="20" fillId="2" borderId="2" xfId="0" applyFont="1" applyFill="1" applyBorder="1"/>
    <xf numFmtId="0" fontId="20" fillId="0" borderId="2" xfId="0" applyFont="1" applyFill="1" applyBorder="1"/>
    <xf numFmtId="0" fontId="20" fillId="0" borderId="2" xfId="0" applyFont="1" applyBorder="1"/>
    <xf numFmtId="166" fontId="20" fillId="2" borderId="2" xfId="2" applyNumberFormat="1" applyFont="1" applyFill="1" applyBorder="1" applyAlignment="1" applyProtection="1"/>
    <xf numFmtId="0" fontId="59" fillId="0" borderId="2" xfId="0" applyFont="1" applyBorder="1"/>
    <xf numFmtId="0" fontId="30" fillId="0" borderId="0" xfId="0" applyFont="1" applyFill="1" applyAlignment="1">
      <alignment horizontal="center"/>
    </xf>
    <xf numFmtId="14" fontId="20" fillId="0" borderId="4" xfId="1" applyNumberFormat="1" applyFont="1" applyFill="1" applyBorder="1" applyAlignment="1">
      <alignment horizontal="center" vertical="center" wrapText="1"/>
    </xf>
    <xf numFmtId="0" fontId="20" fillId="0" borderId="4" xfId="5" applyFont="1" applyFill="1" applyBorder="1" applyAlignment="1">
      <alignment horizontal="center"/>
    </xf>
    <xf numFmtId="0" fontId="20" fillId="2" borderId="4" xfId="5" applyFont="1" applyFill="1" applyBorder="1" applyAlignment="1">
      <alignment horizontal="center"/>
    </xf>
    <xf numFmtId="14" fontId="20" fillId="2" borderId="4" xfId="1" applyNumberFormat="1" applyFont="1" applyFill="1" applyBorder="1" applyAlignment="1">
      <alignment horizontal="center" vertical="center" wrapText="1"/>
    </xf>
    <xf numFmtId="14" fontId="20" fillId="0" borderId="0" xfId="1" applyNumberFormat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/>
    </xf>
    <xf numFmtId="14" fontId="20" fillId="0" borderId="8" xfId="1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2" fillId="0" borderId="4" xfId="5" applyFont="1" applyFill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3" fillId="0" borderId="2" xfId="1" applyFont="1" applyFill="1" applyBorder="1" applyAlignment="1">
      <alignment horizontal="center"/>
    </xf>
    <xf numFmtId="0" fontId="64" fillId="0" borderId="2" xfId="1" applyFont="1" applyFill="1" applyBorder="1" applyAlignment="1">
      <alignment horizontal="center"/>
    </xf>
    <xf numFmtId="0" fontId="63" fillId="0" borderId="2" xfId="1" applyFont="1" applyFill="1" applyBorder="1" applyAlignment="1">
      <alignment horizontal="center" vertical="center" wrapText="1"/>
    </xf>
    <xf numFmtId="0" fontId="65" fillId="2" borderId="2" xfId="0" applyFont="1" applyFill="1" applyBorder="1" applyAlignment="1">
      <alignment horizontal="center"/>
    </xf>
    <xf numFmtId="0" fontId="61" fillId="0" borderId="2" xfId="1" applyFont="1" applyFill="1" applyBorder="1" applyAlignment="1">
      <alignment horizontal="center" vertical="center" wrapText="1"/>
    </xf>
    <xf numFmtId="166" fontId="61" fillId="0" borderId="2" xfId="2" applyNumberFormat="1" applyFont="1" applyFill="1" applyBorder="1" applyAlignment="1" applyProtection="1">
      <alignment horizontal="center"/>
    </xf>
    <xf numFmtId="0" fontId="63" fillId="0" borderId="2" xfId="3" applyFont="1" applyFill="1" applyBorder="1" applyAlignment="1">
      <alignment horizontal="center"/>
    </xf>
    <xf numFmtId="0" fontId="61" fillId="0" borderId="2" xfId="5" applyFont="1" applyFill="1" applyBorder="1" applyAlignment="1">
      <alignment horizontal="center"/>
    </xf>
    <xf numFmtId="0" fontId="66" fillId="0" borderId="2" xfId="0" applyFont="1" applyFill="1" applyBorder="1" applyAlignment="1">
      <alignment horizontal="center"/>
    </xf>
    <xf numFmtId="3" fontId="67" fillId="0" borderId="2" xfId="0" applyNumberFormat="1" applyFont="1" applyBorder="1"/>
    <xf numFmtId="3" fontId="68" fillId="0" borderId="2" xfId="0" applyNumberFormat="1" applyFont="1" applyBorder="1"/>
    <xf numFmtId="3" fontId="69" fillId="0" borderId="2" xfId="0" applyNumberFormat="1" applyFont="1" applyBorder="1"/>
    <xf numFmtId="0" fontId="2" fillId="0" borderId="0" xfId="0" applyFont="1" applyAlignment="1"/>
    <xf numFmtId="0" fontId="0" fillId="0" borderId="2" xfId="0" applyBorder="1" applyAlignment="1">
      <alignment horizontal="center"/>
    </xf>
    <xf numFmtId="0" fontId="62" fillId="0" borderId="2" xfId="0" applyFont="1" applyBorder="1" applyAlignment="1">
      <alignment horizontal="center" vertical="center"/>
    </xf>
    <xf numFmtId="0" fontId="3" fillId="2" borderId="2" xfId="5" applyFont="1" applyFill="1" applyBorder="1" applyAlignment="1">
      <alignment wrapText="1"/>
    </xf>
    <xf numFmtId="0" fontId="63" fillId="0" borderId="2" xfId="1" applyFont="1" applyFill="1" applyBorder="1" applyAlignment="1">
      <alignment horizontal="center" wrapText="1"/>
    </xf>
    <xf numFmtId="0" fontId="54" fillId="0" borderId="2" xfId="1" applyFont="1" applyFill="1" applyBorder="1" applyAlignment="1">
      <alignment wrapText="1"/>
    </xf>
    <xf numFmtId="0" fontId="20" fillId="0" borderId="2" xfId="1" applyFont="1" applyFill="1" applyBorder="1" applyAlignment="1">
      <alignment wrapText="1"/>
    </xf>
    <xf numFmtId="0" fontId="20" fillId="2" borderId="2" xfId="1" applyFont="1" applyFill="1" applyBorder="1" applyAlignment="1">
      <alignment wrapText="1"/>
    </xf>
    <xf numFmtId="0" fontId="61" fillId="0" borderId="2" xfId="1" applyFont="1" applyFill="1" applyBorder="1" applyAlignment="1">
      <alignment horizontal="center" wrapText="1"/>
    </xf>
    <xf numFmtId="0" fontId="59" fillId="0" borderId="2" xfId="0" applyFont="1" applyBorder="1" applyAlignment="1"/>
    <xf numFmtId="0" fontId="20" fillId="0" borderId="2" xfId="0" applyFont="1" applyBorder="1" applyAlignment="1"/>
    <xf numFmtId="0" fontId="20" fillId="0" borderId="2" xfId="5" applyFont="1" applyFill="1" applyBorder="1" applyAlignment="1">
      <alignment wrapText="1"/>
    </xf>
    <xf numFmtId="0" fontId="20" fillId="2" borderId="2" xfId="0" applyFont="1" applyFill="1" applyBorder="1" applyAlignment="1"/>
    <xf numFmtId="0" fontId="65" fillId="0" borderId="2" xfId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37" fillId="0" borderId="0" xfId="0" applyFont="1" applyFill="1" applyAlignment="1"/>
    <xf numFmtId="0" fontId="16" fillId="0" borderId="10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15" xfId="0" applyFont="1" applyFill="1" applyBorder="1" applyAlignment="1"/>
    <xf numFmtId="0" fontId="16" fillId="0" borderId="15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166" fontId="15" fillId="2" borderId="3" xfId="8" applyNumberFormat="1" applyFont="1" applyFill="1" applyBorder="1" applyAlignment="1" applyProtection="1"/>
    <xf numFmtId="166" fontId="12" fillId="0" borderId="4" xfId="8" applyNumberFormat="1" applyFont="1" applyFill="1" applyBorder="1" applyAlignment="1" applyProtection="1">
      <alignment wrapText="1"/>
    </xf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166" fontId="12" fillId="2" borderId="7" xfId="8" applyNumberFormat="1" applyFont="1" applyFill="1" applyBorder="1" applyAlignment="1" applyProtection="1">
      <alignment wrapText="1"/>
    </xf>
    <xf numFmtId="166" fontId="18" fillId="2" borderId="7" xfId="8" applyNumberFormat="1" applyFont="1" applyFill="1" applyBorder="1" applyAlignment="1" applyProtection="1"/>
    <xf numFmtId="170" fontId="16" fillId="2" borderId="3" xfId="7" applyNumberFormat="1" applyFont="1" applyFill="1" applyBorder="1" applyAlignment="1"/>
    <xf numFmtId="170" fontId="16" fillId="2" borderId="2" xfId="7" applyNumberFormat="1" applyFont="1" applyFill="1" applyBorder="1" applyAlignment="1">
      <alignment wrapText="1"/>
    </xf>
    <xf numFmtId="170" fontId="16" fillId="2" borderId="3" xfId="7" applyNumberFormat="1" applyFont="1" applyFill="1" applyBorder="1" applyAlignment="1">
      <alignment wrapText="1"/>
    </xf>
    <xf numFmtId="166" fontId="12" fillId="2" borderId="4" xfId="8" applyNumberFormat="1" applyFont="1" applyFill="1" applyBorder="1" applyAlignment="1" applyProtection="1">
      <alignment wrapText="1"/>
    </xf>
    <xf numFmtId="166" fontId="15" fillId="2" borderId="4" xfId="8" applyNumberFormat="1" applyFont="1" applyFill="1" applyBorder="1" applyAlignment="1" applyProtection="1"/>
    <xf numFmtId="0" fontId="37" fillId="2" borderId="4" xfId="0" applyFont="1" applyFill="1" applyBorder="1" applyAlignment="1"/>
    <xf numFmtId="166" fontId="15" fillId="2" borderId="2" xfId="8" applyNumberFormat="1" applyFont="1" applyFill="1" applyBorder="1" applyAlignment="1" applyProtection="1"/>
    <xf numFmtId="166" fontId="16" fillId="2" borderId="8" xfId="8" applyNumberFormat="1" applyFont="1" applyFill="1" applyBorder="1" applyAlignment="1" applyProtection="1">
      <alignment wrapText="1"/>
    </xf>
    <xf numFmtId="0" fontId="16" fillId="2" borderId="8" xfId="4" applyFont="1" applyFill="1" applyBorder="1" applyAlignment="1">
      <alignment wrapText="1"/>
    </xf>
    <xf numFmtId="0" fontId="16" fillId="2" borderId="2" xfId="4" applyFont="1" applyFill="1" applyBorder="1" applyAlignment="1">
      <alignment wrapText="1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48" fillId="2" borderId="3" xfId="0" applyFont="1" applyFill="1" applyBorder="1" applyAlignment="1">
      <alignment horizontal="left"/>
    </xf>
    <xf numFmtId="0" fontId="48" fillId="2" borderId="8" xfId="0" applyFont="1" applyFill="1" applyBorder="1" applyAlignment="1">
      <alignment horizontal="left"/>
    </xf>
    <xf numFmtId="0" fontId="16" fillId="2" borderId="4" xfId="4" applyFont="1" applyFill="1" applyBorder="1" applyAlignment="1">
      <alignment wrapText="1"/>
    </xf>
    <xf numFmtId="0" fontId="16" fillId="2" borderId="3" xfId="4" applyFont="1" applyFill="1" applyBorder="1" applyAlignment="1">
      <alignment wrapText="1"/>
    </xf>
    <xf numFmtId="0" fontId="18" fillId="2" borderId="2" xfId="0" applyFont="1" applyFill="1" applyBorder="1" applyAlignment="1"/>
    <xf numFmtId="170" fontId="16" fillId="0" borderId="2" xfId="7" applyNumberFormat="1" applyFont="1" applyFill="1" applyBorder="1" applyAlignment="1">
      <alignment wrapText="1"/>
    </xf>
    <xf numFmtId="0" fontId="16" fillId="0" borderId="5" xfId="0" applyFont="1" applyFill="1" applyBorder="1" applyAlignment="1">
      <alignment horizontal="left"/>
    </xf>
    <xf numFmtId="0" fontId="18" fillId="0" borderId="2" xfId="0" applyFont="1" applyFill="1" applyBorder="1" applyAlignment="1"/>
    <xf numFmtId="0" fontId="37" fillId="0" borderId="4" xfId="0" applyFont="1" applyFill="1" applyBorder="1" applyAlignment="1"/>
    <xf numFmtId="0" fontId="10" fillId="0" borderId="9" xfId="0" applyFont="1" applyFill="1" applyBorder="1" applyAlignment="1"/>
    <xf numFmtId="166" fontId="12" fillId="0" borderId="4" xfId="8" applyNumberFormat="1" applyFont="1" applyFill="1" applyBorder="1" applyAlignment="1" applyProtection="1"/>
    <xf numFmtId="0" fontId="16" fillId="2" borderId="7" xfId="0" applyFont="1" applyFill="1" applyBorder="1" applyAlignment="1"/>
    <xf numFmtId="0" fontId="16" fillId="2" borderId="7" xfId="4" applyFont="1" applyFill="1" applyBorder="1" applyAlignment="1">
      <alignment horizontal="left" wrapText="1"/>
    </xf>
    <xf numFmtId="170" fontId="16" fillId="2" borderId="7" xfId="7" applyNumberFormat="1" applyFont="1" applyFill="1" applyBorder="1" applyAlignment="1">
      <alignment horizontal="left" wrapText="1"/>
    </xf>
    <xf numFmtId="0" fontId="8" fillId="2" borderId="8" xfId="0" applyFont="1" applyFill="1" applyBorder="1" applyAlignment="1"/>
    <xf numFmtId="169" fontId="16" fillId="0" borderId="2" xfId="9" applyNumberFormat="1" applyFont="1" applyBorder="1" applyAlignment="1">
      <alignment horizontal="left" vertical="center"/>
    </xf>
    <xf numFmtId="0" fontId="16" fillId="0" borderId="0" xfId="0" applyFont="1" applyFill="1" applyAlignment="1">
      <alignment wrapText="1"/>
    </xf>
    <xf numFmtId="0" fontId="16" fillId="0" borderId="2" xfId="0" applyFont="1" applyFill="1" applyBorder="1" applyAlignment="1">
      <alignment wrapText="1"/>
    </xf>
    <xf numFmtId="0" fontId="8" fillId="0" borderId="10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16" fillId="0" borderId="5" xfId="0" applyFont="1" applyFill="1" applyBorder="1" applyAlignment="1">
      <alignment wrapText="1"/>
    </xf>
    <xf numFmtId="0" fontId="16" fillId="0" borderId="2" xfId="0" applyFont="1" applyFill="1" applyBorder="1" applyAlignment="1">
      <alignment horizontal="right" wrapText="1"/>
    </xf>
    <xf numFmtId="169" fontId="16" fillId="0" borderId="2" xfId="7" applyNumberFormat="1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left" wrapText="1"/>
    </xf>
    <xf numFmtId="0" fontId="37" fillId="0" borderId="0" xfId="0" applyFont="1" applyFill="1" applyAlignment="1">
      <alignment horizontal="center" wrapText="1"/>
    </xf>
    <xf numFmtId="0" fontId="37" fillId="0" borderId="0" xfId="0" applyFont="1" applyFill="1" applyAlignment="1">
      <alignment wrapText="1"/>
    </xf>
    <xf numFmtId="0" fontId="37" fillId="2" borderId="0" xfId="0" applyFont="1" applyFill="1" applyAlignment="1"/>
    <xf numFmtId="0" fontId="16" fillId="2" borderId="7" xfId="4" applyFont="1" applyFill="1" applyBorder="1" applyAlignment="1">
      <alignment horizontal="left"/>
    </xf>
    <xf numFmtId="0" fontId="18" fillId="2" borderId="7" xfId="0" applyFont="1" applyFill="1" applyBorder="1" applyAlignment="1"/>
    <xf numFmtId="0" fontId="44" fillId="0" borderId="2" xfId="0" applyFont="1" applyFill="1" applyBorder="1" applyAlignment="1">
      <alignment horizontal="right" vertical="center" wrapText="1"/>
    </xf>
    <xf numFmtId="169" fontId="47" fillId="0" borderId="2" xfId="9" applyNumberFormat="1" applyFont="1" applyBorder="1" applyAlignment="1">
      <alignment horizontal="center" vertical="center" wrapText="1"/>
    </xf>
    <xf numFmtId="0" fontId="60" fillId="2" borderId="0" xfId="0" applyFont="1" applyFill="1" applyAlignment="1"/>
    <xf numFmtId="0" fontId="16" fillId="2" borderId="5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" fontId="16" fillId="2" borderId="0" xfId="0" applyNumberFormat="1" applyFont="1" applyFill="1" applyAlignment="1">
      <alignment horizontal="center" vertical="center"/>
    </xf>
    <xf numFmtId="1" fontId="45" fillId="2" borderId="2" xfId="7" applyNumberFormat="1" applyFont="1" applyFill="1" applyBorder="1" applyAlignment="1">
      <alignment horizontal="center" wrapText="1"/>
    </xf>
    <xf numFmtId="1" fontId="16" fillId="2" borderId="2" xfId="7" applyNumberFormat="1" applyFont="1" applyFill="1" applyBorder="1" applyAlignment="1">
      <alignment horizontal="center"/>
    </xf>
    <xf numFmtId="1" fontId="16" fillId="2" borderId="2" xfId="7" applyNumberFormat="1" applyFont="1" applyFill="1" applyBorder="1" applyAlignment="1">
      <alignment horizontal="center" vertical="center"/>
    </xf>
    <xf numFmtId="1" fontId="45" fillId="2" borderId="2" xfId="7" applyNumberFormat="1" applyFont="1" applyFill="1" applyBorder="1" applyAlignment="1">
      <alignment horizontal="center"/>
    </xf>
    <xf numFmtId="1" fontId="45" fillId="2" borderId="5" xfId="7" applyNumberFormat="1" applyFont="1" applyFill="1" applyBorder="1" applyAlignment="1">
      <alignment horizontal="center"/>
    </xf>
    <xf numFmtId="1" fontId="16" fillId="2" borderId="2" xfId="0" quotePrefix="1" applyNumberFormat="1" applyFont="1" applyFill="1" applyBorder="1" applyAlignment="1">
      <alignment horizontal="center"/>
    </xf>
    <xf numFmtId="1" fontId="16" fillId="2" borderId="2" xfId="0" applyNumberFormat="1" applyFont="1" applyFill="1" applyBorder="1" applyAlignment="1">
      <alignment horizontal="center" vertical="center"/>
    </xf>
    <xf numFmtId="1" fontId="16" fillId="2" borderId="2" xfId="0" quotePrefix="1" applyNumberFormat="1" applyFont="1" applyFill="1" applyBorder="1" applyAlignment="1">
      <alignment horizontal="center" vertical="center"/>
    </xf>
    <xf numFmtId="1" fontId="16" fillId="2" borderId="2" xfId="0" applyNumberFormat="1" applyFont="1" applyFill="1" applyBorder="1" applyAlignment="1">
      <alignment horizontal="center"/>
    </xf>
    <xf numFmtId="1" fontId="16" fillId="2" borderId="3" xfId="7" applyNumberFormat="1" applyFont="1" applyFill="1" applyBorder="1" applyAlignment="1">
      <alignment horizontal="center"/>
    </xf>
    <xf numFmtId="1" fontId="16" fillId="2" borderId="3" xfId="7" applyNumberFormat="1" applyFont="1" applyFill="1" applyBorder="1" applyAlignment="1">
      <alignment horizontal="center" vertical="center"/>
    </xf>
    <xf numFmtId="169" fontId="16" fillId="2" borderId="2" xfId="7" applyNumberFormat="1" applyFont="1" applyFill="1" applyBorder="1" applyAlignment="1">
      <alignment horizontal="center" vertical="center"/>
    </xf>
    <xf numFmtId="1" fontId="46" fillId="2" borderId="2" xfId="7" applyNumberFormat="1" applyFont="1" applyFill="1" applyBorder="1" applyAlignment="1">
      <alignment horizontal="center"/>
    </xf>
    <xf numFmtId="1" fontId="46" fillId="2" borderId="2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 vertical="center"/>
    </xf>
    <xf numFmtId="1" fontId="37" fillId="2" borderId="0" xfId="0" applyNumberFormat="1" applyFont="1" applyFill="1" applyAlignment="1">
      <alignment horizontal="center" vertical="center"/>
    </xf>
    <xf numFmtId="0" fontId="37" fillId="2" borderId="0" xfId="0" applyFont="1" applyFill="1" applyAlignment="1">
      <alignment horizontal="center"/>
    </xf>
    <xf numFmtId="169" fontId="16" fillId="0" borderId="2" xfId="7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9" fontId="18" fillId="0" borderId="5" xfId="7" applyNumberFormat="1" applyFont="1" applyFill="1" applyBorder="1" applyAlignment="1">
      <alignment horizontal="center" vertical="center" wrapText="1"/>
    </xf>
    <xf numFmtId="169" fontId="16" fillId="0" borderId="3" xfId="7" applyNumberFormat="1" applyFont="1" applyFill="1" applyBorder="1" applyAlignment="1">
      <alignment horizontal="center"/>
    </xf>
    <xf numFmtId="169" fontId="16" fillId="0" borderId="3" xfId="7" applyNumberFormat="1" applyFont="1" applyFill="1" applyBorder="1" applyAlignment="1">
      <alignment horizontal="center" vertical="center" wrapText="1"/>
    </xf>
    <xf numFmtId="169" fontId="16" fillId="0" borderId="2" xfId="7" applyNumberFormat="1" applyFont="1" applyFill="1" applyBorder="1" applyAlignment="1">
      <alignment horizontal="center" vertical="center" wrapText="1"/>
    </xf>
    <xf numFmtId="169" fontId="46" fillId="0" borderId="2" xfId="0" applyNumberFormat="1" applyFont="1" applyFill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36" fillId="0" borderId="0" xfId="0" applyFont="1" applyFill="1" applyAlignment="1">
      <alignment horizontal="center"/>
    </xf>
    <xf numFmtId="0" fontId="36" fillId="0" borderId="0" xfId="0" applyFont="1"/>
    <xf numFmtId="0" fontId="5" fillId="0" borderId="0" xfId="0" applyFont="1" applyBorder="1" applyAlignment="1">
      <alignment horizontal="center"/>
    </xf>
    <xf numFmtId="0" fontId="36" fillId="0" borderId="0" xfId="0" applyFont="1" applyBorder="1" applyAlignment="1"/>
    <xf numFmtId="0" fontId="36" fillId="0" borderId="0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/>
    </xf>
    <xf numFmtId="166" fontId="27" fillId="11" borderId="4" xfId="8" applyNumberFormat="1" applyFont="1" applyFill="1" applyBorder="1" applyAlignment="1" applyProtection="1">
      <alignment horizontal="center" wrapText="1"/>
    </xf>
    <xf numFmtId="169" fontId="42" fillId="0" borderId="2" xfId="9" applyNumberFormat="1" applyFont="1" applyBorder="1" applyAlignment="1">
      <alignment horizontal="center" vertical="center" wrapText="1"/>
    </xf>
    <xf numFmtId="169" fontId="42" fillId="0" borderId="2" xfId="9" applyNumberFormat="1" applyFont="1" applyFill="1" applyBorder="1" applyAlignment="1">
      <alignment horizontal="center" vertical="center" wrapText="1"/>
    </xf>
    <xf numFmtId="169" fontId="42" fillId="0" borderId="2" xfId="9" applyNumberFormat="1" applyFont="1" applyBorder="1" applyAlignment="1">
      <alignment vertical="center" wrapText="1"/>
    </xf>
    <xf numFmtId="169" fontId="42" fillId="10" borderId="2" xfId="9" applyNumberFormat="1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0" fillId="0" borderId="4" xfId="4" applyFont="1" applyBorder="1" applyAlignment="1">
      <alignment horizontal="left" wrapText="1"/>
    </xf>
    <xf numFmtId="169" fontId="30" fillId="0" borderId="2" xfId="9" applyNumberFormat="1" applyFont="1" applyBorder="1" applyAlignment="1">
      <alignment horizontal="center"/>
    </xf>
    <xf numFmtId="169" fontId="30" fillId="0" borderId="2" xfId="9" applyNumberFormat="1" applyFont="1" applyFill="1" applyBorder="1" applyAlignment="1">
      <alignment horizontal="center"/>
    </xf>
    <xf numFmtId="169" fontId="30" fillId="0" borderId="2" xfId="9" applyNumberFormat="1" applyFont="1" applyBorder="1" applyAlignment="1"/>
    <xf numFmtId="169" fontId="30" fillId="0" borderId="2" xfId="9" applyNumberFormat="1" applyFont="1" applyBorder="1" applyAlignment="1">
      <alignment horizontal="center" vertical="center" wrapText="1"/>
    </xf>
    <xf numFmtId="169" fontId="30" fillId="2" borderId="2" xfId="9" applyNumberFormat="1" applyFont="1" applyFill="1" applyBorder="1" applyAlignment="1">
      <alignment horizontal="center" vertical="center" wrapText="1"/>
    </xf>
    <xf numFmtId="169" fontId="42" fillId="0" borderId="2" xfId="9" applyNumberFormat="1" applyFont="1" applyBorder="1" applyAlignment="1">
      <alignment horizontal="center"/>
    </xf>
    <xf numFmtId="169" fontId="42" fillId="0" borderId="2" xfId="9" applyNumberFormat="1" applyFont="1" applyFill="1" applyBorder="1" applyAlignment="1">
      <alignment horizontal="center"/>
    </xf>
    <xf numFmtId="169" fontId="42" fillId="0" borderId="2" xfId="9" applyNumberFormat="1" applyFont="1" applyBorder="1" applyAlignment="1"/>
    <xf numFmtId="0" fontId="30" fillId="0" borderId="2" xfId="1" applyFont="1" applyBorder="1" applyAlignment="1">
      <alignment vertical="center" wrapText="1"/>
    </xf>
    <xf numFmtId="0" fontId="29" fillId="2" borderId="2" xfId="1" applyFont="1" applyFill="1" applyBorder="1" applyAlignment="1">
      <alignment vertical="center" wrapText="1"/>
    </xf>
    <xf numFmtId="0" fontId="32" fillId="0" borderId="2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9" fontId="42" fillId="2" borderId="2" xfId="9" applyNumberFormat="1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/>
    </xf>
    <xf numFmtId="169" fontId="43" fillId="0" borderId="2" xfId="9" applyNumberFormat="1" applyFont="1" applyFill="1" applyBorder="1" applyAlignment="1">
      <alignment horizontal="center"/>
    </xf>
    <xf numFmtId="169" fontId="43" fillId="0" borderId="2" xfId="9" applyNumberFormat="1" applyFont="1" applyBorder="1" applyAlignment="1"/>
    <xf numFmtId="0" fontId="30" fillId="10" borderId="2" xfId="1" applyFont="1" applyFill="1" applyBorder="1" applyAlignment="1">
      <alignment vertical="center" wrapText="1"/>
    </xf>
    <xf numFmtId="0" fontId="30" fillId="0" borderId="4" xfId="1" applyFont="1" applyBorder="1" applyAlignment="1">
      <alignment vertical="center" wrapText="1"/>
    </xf>
    <xf numFmtId="14" fontId="20" fillId="0" borderId="2" xfId="1" applyNumberFormat="1" applyFont="1" applyBorder="1" applyAlignment="1">
      <alignment vertical="center" wrapText="1"/>
    </xf>
    <xf numFmtId="169" fontId="43" fillId="0" borderId="2" xfId="0" applyNumberFormat="1" applyFont="1" applyFill="1" applyBorder="1" applyAlignment="1">
      <alignment horizontal="center"/>
    </xf>
    <xf numFmtId="169" fontId="43" fillId="0" borderId="2" xfId="0" applyNumberFormat="1" applyFont="1" applyBorder="1" applyAlignment="1"/>
    <xf numFmtId="0" fontId="35" fillId="12" borderId="2" xfId="4" applyFont="1" applyFill="1" applyBorder="1" applyAlignment="1">
      <alignment horizontal="center" wrapText="1"/>
    </xf>
    <xf numFmtId="169" fontId="30" fillId="0" borderId="4" xfId="9" applyNumberFormat="1" applyFont="1" applyBorder="1" applyAlignment="1">
      <alignment horizontal="center"/>
    </xf>
    <xf numFmtId="169" fontId="36" fillId="0" borderId="2" xfId="9" applyNumberFormat="1" applyFont="1" applyBorder="1" applyAlignment="1"/>
    <xf numFmtId="166" fontId="27" fillId="11" borderId="4" xfId="8" applyNumberFormat="1" applyFont="1" applyFill="1" applyBorder="1" applyAlignment="1" applyProtection="1">
      <alignment horizontal="center" vertical="center" wrapText="1"/>
    </xf>
    <xf numFmtId="169" fontId="33" fillId="0" borderId="2" xfId="0" applyNumberFormat="1" applyFont="1" applyFill="1" applyBorder="1" applyAlignment="1">
      <alignment horizontal="center"/>
    </xf>
    <xf numFmtId="169" fontId="33" fillId="0" borderId="2" xfId="0" applyNumberFormat="1" applyFont="1" applyBorder="1" applyAlignment="1"/>
    <xf numFmtId="169" fontId="30" fillId="0" borderId="2" xfId="9" applyNumberFormat="1" applyFont="1" applyFill="1" applyBorder="1" applyAlignment="1">
      <alignment horizontal="center" vertical="center" wrapText="1"/>
    </xf>
    <xf numFmtId="169" fontId="30" fillId="0" borderId="0" xfId="9" applyNumberFormat="1" applyFont="1" applyFill="1" applyBorder="1" applyAlignment="1">
      <alignment horizontal="center" vertical="center" wrapText="1"/>
    </xf>
    <xf numFmtId="0" fontId="30" fillId="0" borderId="9" xfId="0" applyFont="1" applyFill="1" applyBorder="1" applyAlignment="1"/>
    <xf numFmtId="0" fontId="33" fillId="0" borderId="0" xfId="0" applyFont="1" applyAlignment="1">
      <alignment horizontal="left"/>
    </xf>
    <xf numFmtId="0" fontId="33" fillId="0" borderId="0" xfId="0" applyFont="1" applyFill="1" applyAlignment="1">
      <alignment horizontal="center"/>
    </xf>
    <xf numFmtId="0" fontId="36" fillId="0" borderId="0" xfId="0" applyFont="1" applyFill="1" applyAlignment="1"/>
    <xf numFmtId="0" fontId="32" fillId="2" borderId="2" xfId="0" applyFont="1" applyFill="1" applyBorder="1" applyAlignment="1">
      <alignment horizontal="center"/>
    </xf>
    <xf numFmtId="166" fontId="32" fillId="9" borderId="4" xfId="8" applyNumberFormat="1" applyFont="1" applyFill="1" applyBorder="1" applyAlignment="1" applyProtection="1">
      <alignment horizontal="left" wrapText="1"/>
    </xf>
    <xf numFmtId="169" fontId="70" fillId="2" borderId="2" xfId="9" applyNumberFormat="1" applyFont="1" applyFill="1" applyBorder="1" applyAlignment="1">
      <alignment horizontal="left"/>
    </xf>
    <xf numFmtId="169" fontId="70" fillId="2" borderId="2" xfId="9" applyNumberFormat="1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left"/>
    </xf>
    <xf numFmtId="0" fontId="32" fillId="2" borderId="0" xfId="0" applyFont="1" applyFill="1" applyAlignment="1">
      <alignment horizontal="left"/>
    </xf>
    <xf numFmtId="169" fontId="32" fillId="2" borderId="2" xfId="9" applyNumberFormat="1" applyFont="1" applyFill="1" applyBorder="1" applyAlignment="1">
      <alignment horizontal="left"/>
    </xf>
    <xf numFmtId="169" fontId="32" fillId="2" borderId="2" xfId="9" applyNumberFormat="1" applyFont="1" applyFill="1" applyBorder="1" applyAlignment="1">
      <alignment horizontal="center"/>
    </xf>
    <xf numFmtId="0" fontId="32" fillId="2" borderId="2" xfId="5" applyFont="1" applyFill="1" applyBorder="1" applyAlignment="1"/>
    <xf numFmtId="0" fontId="32" fillId="2" borderId="2" xfId="0" applyFont="1" applyFill="1" applyBorder="1"/>
    <xf numFmtId="166" fontId="29" fillId="2" borderId="4" xfId="2" applyNumberFormat="1" applyFont="1" applyFill="1" applyBorder="1" applyAlignment="1" applyProtection="1"/>
    <xf numFmtId="166" fontId="32" fillId="2" borderId="4" xfId="2" applyNumberFormat="1" applyFont="1" applyFill="1" applyBorder="1" applyAlignment="1" applyProtection="1"/>
    <xf numFmtId="0" fontId="32" fillId="2" borderId="2" xfId="5" applyFont="1" applyFill="1" applyBorder="1" applyAlignment="1">
      <alignment horizontal="left"/>
    </xf>
    <xf numFmtId="0" fontId="30" fillId="0" borderId="12" xfId="4" applyFont="1" applyBorder="1" applyAlignment="1">
      <alignment horizontal="left" wrapText="1"/>
    </xf>
    <xf numFmtId="169" fontId="30" fillId="0" borderId="10" xfId="9" applyNumberFormat="1" applyFont="1" applyFill="1" applyBorder="1" applyAlignment="1">
      <alignment horizontal="center"/>
    </xf>
    <xf numFmtId="0" fontId="30" fillId="0" borderId="4" xfId="4" applyFont="1" applyBorder="1" applyAlignment="1">
      <alignment horizontal="left"/>
    </xf>
    <xf numFmtId="169" fontId="30" fillId="3" borderId="2" xfId="9" applyNumberFormat="1" applyFont="1" applyFill="1" applyBorder="1" applyAlignment="1">
      <alignment horizontal="center"/>
    </xf>
    <xf numFmtId="169" fontId="30" fillId="2" borderId="2" xfId="9" applyNumberFormat="1" applyFont="1" applyFill="1" applyBorder="1" applyAlignment="1">
      <alignment horizontal="center"/>
    </xf>
    <xf numFmtId="166" fontId="32" fillId="2" borderId="4" xfId="2" applyNumberFormat="1" applyFont="1" applyFill="1" applyBorder="1" applyAlignment="1" applyProtection="1">
      <alignment horizontal="left"/>
    </xf>
    <xf numFmtId="166" fontId="32" fillId="2" borderId="4" xfId="2" applyNumberFormat="1" applyFont="1" applyFill="1" applyBorder="1" applyAlignment="1" applyProtection="1">
      <alignment horizontal="left" vertical="center"/>
    </xf>
    <xf numFmtId="0" fontId="32" fillId="2" borderId="2" xfId="5" applyFont="1" applyFill="1" applyBorder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2" fillId="2" borderId="2" xfId="4" applyFont="1" applyFill="1" applyBorder="1" applyAlignment="1">
      <alignment horizontal="left" vertical="center" wrapText="1"/>
    </xf>
    <xf numFmtId="0" fontId="20" fillId="2" borderId="2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169" fontId="30" fillId="0" borderId="2" xfId="9" applyNumberFormat="1" applyFont="1" applyBorder="1" applyAlignment="1">
      <alignment horizontal="center" vertical="center"/>
    </xf>
    <xf numFmtId="0" fontId="32" fillId="2" borderId="2" xfId="1" applyFont="1" applyFill="1" applyBorder="1" applyAlignment="1">
      <alignment horizontal="left" vertical="center" wrapText="1"/>
    </xf>
    <xf numFmtId="0" fontId="32" fillId="2" borderId="2" xfId="1" applyFont="1" applyFill="1" applyBorder="1" applyAlignment="1">
      <alignment horizontal="left" vertical="center"/>
    </xf>
    <xf numFmtId="166" fontId="32" fillId="2" borderId="2" xfId="2" applyNumberFormat="1" applyFont="1" applyFill="1" applyBorder="1" applyAlignment="1" applyProtection="1">
      <alignment horizontal="left" vertical="center"/>
    </xf>
    <xf numFmtId="0" fontId="37" fillId="0" borderId="0" xfId="0" applyFont="1" applyFill="1" applyAlignment="1"/>
    <xf numFmtId="0" fontId="37" fillId="0" borderId="0" xfId="0" applyFont="1" applyFill="1" applyAlignment="1">
      <alignment horizontal="left"/>
    </xf>
    <xf numFmtId="0" fontId="16" fillId="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/>
    </xf>
    <xf numFmtId="0" fontId="72" fillId="0" borderId="2" xfId="0" applyFont="1" applyBorder="1"/>
    <xf numFmtId="0" fontId="73" fillId="2" borderId="2" xfId="0" applyFont="1" applyFill="1" applyBorder="1" applyAlignment="1"/>
    <xf numFmtId="0" fontId="72" fillId="0" borderId="2" xfId="0" applyFont="1" applyBorder="1" applyAlignment="1">
      <alignment horizontal="center"/>
    </xf>
    <xf numFmtId="166" fontId="74" fillId="2" borderId="2" xfId="8" applyNumberFormat="1" applyFont="1" applyFill="1" applyBorder="1" applyAlignment="1" applyProtection="1">
      <alignment wrapText="1"/>
    </xf>
    <xf numFmtId="0" fontId="71" fillId="0" borderId="2" xfId="0" applyFont="1" applyBorder="1" applyAlignment="1">
      <alignment horizontal="left"/>
    </xf>
    <xf numFmtId="0" fontId="71" fillId="0" borderId="2" xfId="0" applyFont="1" applyBorder="1"/>
    <xf numFmtId="0" fontId="26" fillId="0" borderId="2" xfId="0" applyFont="1" applyBorder="1" applyAlignment="1">
      <alignment horizontal="left" vertical="center"/>
    </xf>
    <xf numFmtId="0" fontId="75" fillId="0" borderId="2" xfId="0" applyFont="1" applyBorder="1"/>
    <xf numFmtId="0" fontId="76" fillId="0" borderId="2" xfId="0" applyFont="1" applyBorder="1"/>
    <xf numFmtId="0" fontId="77" fillId="0" borderId="2" xfId="0" applyFont="1" applyBorder="1" applyAlignment="1">
      <alignment horizontal="center"/>
    </xf>
    <xf numFmtId="0" fontId="77" fillId="0" borderId="2" xfId="0" applyFont="1" applyBorder="1"/>
    <xf numFmtId="0" fontId="26" fillId="0" borderId="0" xfId="0" applyFont="1" applyBorder="1"/>
    <xf numFmtId="0" fontId="26" fillId="0" borderId="0" xfId="0" applyFont="1" applyBorder="1" applyAlignment="1">
      <alignment horizontal="center" vertical="center"/>
    </xf>
    <xf numFmtId="0" fontId="76" fillId="0" borderId="0" xfId="0" applyFont="1" applyBorder="1"/>
    <xf numFmtId="0" fontId="77" fillId="0" borderId="0" xfId="0" applyFont="1" applyBorder="1" applyAlignment="1">
      <alignment horizontal="center"/>
    </xf>
    <xf numFmtId="0" fontId="77" fillId="0" borderId="0" xfId="0" applyFont="1" applyBorder="1"/>
    <xf numFmtId="0" fontId="16" fillId="0" borderId="0" xfId="0" applyFont="1" applyFill="1" applyAlignment="1">
      <alignment horizontal="left"/>
    </xf>
    <xf numFmtId="0" fontId="37" fillId="0" borderId="0" xfId="0" applyFont="1" applyFill="1" applyAlignment="1"/>
    <xf numFmtId="0" fontId="37" fillId="0" borderId="0" xfId="0" applyFont="1" applyFill="1" applyAlignment="1">
      <alignment horizontal="left"/>
    </xf>
    <xf numFmtId="0" fontId="16" fillId="0" borderId="9" xfId="0" applyFont="1" applyFill="1" applyBorder="1" applyAlignment="1">
      <alignment horizontal="center"/>
    </xf>
    <xf numFmtId="0" fontId="79" fillId="0" borderId="2" xfId="0" applyFont="1" applyBorder="1"/>
    <xf numFmtId="0" fontId="78" fillId="0" borderId="2" xfId="0" applyFont="1" applyBorder="1" applyAlignment="1">
      <alignment horizontal="center"/>
    </xf>
    <xf numFmtId="0" fontId="1" fillId="0" borderId="2" xfId="0" applyFont="1" applyBorder="1"/>
    <xf numFmtId="0" fontId="80" fillId="0" borderId="2" xfId="0" applyFont="1" applyBorder="1"/>
    <xf numFmtId="0" fontId="8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3" fillId="0" borderId="2" xfId="0" applyFont="1" applyBorder="1" applyAlignment="1">
      <alignment horizontal="center"/>
    </xf>
    <xf numFmtId="0" fontId="32" fillId="3" borderId="2" xfId="0" applyFont="1" applyFill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169" fontId="43" fillId="0" borderId="2" xfId="9" applyNumberFormat="1" applyFont="1" applyBorder="1" applyAlignment="1">
      <alignment horizontal="center"/>
    </xf>
    <xf numFmtId="0" fontId="30" fillId="0" borderId="2" xfId="1" applyFont="1" applyBorder="1" applyAlignment="1"/>
    <xf numFmtId="166" fontId="29" fillId="10" borderId="4" xfId="2" applyNumberFormat="1" applyFont="1" applyFill="1" applyBorder="1" applyAlignment="1" applyProtection="1"/>
    <xf numFmtId="169" fontId="33" fillId="0" borderId="2" xfId="0" applyNumberFormat="1" applyFont="1" applyBorder="1" applyAlignment="1">
      <alignment horizontal="center"/>
    </xf>
    <xf numFmtId="0" fontId="35" fillId="0" borderId="0" xfId="0" applyFont="1"/>
    <xf numFmtId="0" fontId="30" fillId="2" borderId="2" xfId="0" applyFont="1" applyFill="1" applyBorder="1" applyAlignment="1">
      <alignment horizontal="center"/>
    </xf>
    <xf numFmtId="0" fontId="30" fillId="2" borderId="2" xfId="4" applyFont="1" applyFill="1" applyBorder="1" applyAlignment="1">
      <alignment wrapText="1"/>
    </xf>
    <xf numFmtId="0" fontId="30" fillId="2" borderId="4" xfId="1" applyFont="1" applyFill="1" applyBorder="1" applyAlignment="1">
      <alignment vertical="center" wrapText="1"/>
    </xf>
    <xf numFmtId="166" fontId="31" fillId="2" borderId="4" xfId="2" applyNumberFormat="1" applyFont="1" applyFill="1" applyBorder="1" applyAlignment="1" applyProtection="1"/>
    <xf numFmtId="0" fontId="31" fillId="2" borderId="2" xfId="0" applyFont="1" applyFill="1" applyBorder="1"/>
    <xf numFmtId="0" fontId="30" fillId="2" borderId="2" xfId="5" applyFont="1" applyFill="1" applyBorder="1" applyAlignment="1">
      <alignment horizontal="left"/>
    </xf>
    <xf numFmtId="0" fontId="31" fillId="0" borderId="2" xfId="0" applyFont="1" applyFill="1" applyBorder="1"/>
    <xf numFmtId="0" fontId="30" fillId="2" borderId="2" xfId="3" applyFont="1" applyFill="1" applyBorder="1" applyAlignment="1"/>
    <xf numFmtId="166" fontId="30" fillId="2" borderId="8" xfId="2" applyNumberFormat="1" applyFont="1" applyFill="1" applyBorder="1" applyAlignment="1" applyProtection="1"/>
    <xf numFmtId="166" fontId="31" fillId="2" borderId="2" xfId="2" applyNumberFormat="1" applyFont="1" applyFill="1" applyBorder="1" applyAlignment="1" applyProtection="1"/>
    <xf numFmtId="0" fontId="30" fillId="2" borderId="4" xfId="1" applyFont="1" applyFill="1" applyBorder="1" applyAlignment="1"/>
    <xf numFmtId="14" fontId="30" fillId="0" borderId="2" xfId="1" applyNumberFormat="1" applyFont="1" applyBorder="1" applyAlignment="1">
      <alignment horizontal="center" vertical="center" wrapText="1"/>
    </xf>
    <xf numFmtId="0" fontId="35" fillId="12" borderId="4" xfId="0" applyFont="1" applyFill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3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9" fontId="30" fillId="0" borderId="3" xfId="9" applyNumberFormat="1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2" fillId="2" borderId="3" xfId="5" applyFont="1" applyFill="1" applyBorder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169" fontId="42" fillId="0" borderId="2" xfId="9" applyNumberFormat="1" applyFont="1" applyBorder="1" applyAlignment="1">
      <alignment horizontal="left" vertical="center" wrapText="1"/>
    </xf>
    <xf numFmtId="169" fontId="30" fillId="0" borderId="2" xfId="9" applyNumberFormat="1" applyFont="1" applyBorder="1" applyAlignment="1">
      <alignment horizontal="left"/>
    </xf>
    <xf numFmtId="169" fontId="42" fillId="0" borderId="2" xfId="9" applyNumberFormat="1" applyFont="1" applyBorder="1" applyAlignment="1">
      <alignment horizontal="left"/>
    </xf>
    <xf numFmtId="169" fontId="16" fillId="0" borderId="2" xfId="9" applyNumberFormat="1" applyFont="1" applyBorder="1" applyAlignment="1">
      <alignment horizontal="left"/>
    </xf>
    <xf numFmtId="0" fontId="16" fillId="0" borderId="0" xfId="0" applyFont="1" applyAlignment="1">
      <alignment horizontal="left"/>
    </xf>
    <xf numFmtId="169" fontId="16" fillId="2" borderId="2" xfId="7" applyNumberFormat="1" applyFont="1" applyFill="1" applyBorder="1" applyAlignment="1">
      <alignment horizontal="left"/>
    </xf>
    <xf numFmtId="169" fontId="30" fillId="2" borderId="2" xfId="9" applyNumberFormat="1" applyFont="1" applyFill="1" applyBorder="1" applyAlignment="1">
      <alignment horizontal="left"/>
    </xf>
    <xf numFmtId="14" fontId="20" fillId="0" borderId="2" xfId="1" applyNumberFormat="1" applyFont="1" applyBorder="1" applyAlignment="1">
      <alignment horizontal="left" vertical="center" wrapText="1"/>
    </xf>
    <xf numFmtId="0" fontId="48" fillId="0" borderId="2" xfId="0" applyFont="1" applyBorder="1" applyAlignment="1">
      <alignment horizontal="left"/>
    </xf>
    <xf numFmtId="169" fontId="8" fillId="0" borderId="2" xfId="7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169" fontId="30" fillId="0" borderId="4" xfId="9" applyNumberFormat="1" applyFont="1" applyBorder="1" applyAlignment="1">
      <alignment horizontal="left"/>
    </xf>
    <xf numFmtId="169" fontId="30" fillId="0" borderId="10" xfId="9" applyNumberFormat="1" applyFont="1" applyBorder="1" applyAlignment="1">
      <alignment horizontal="left"/>
    </xf>
    <xf numFmtId="0" fontId="33" fillId="0" borderId="4" xfId="0" applyFont="1" applyBorder="1" applyAlignment="1">
      <alignment horizontal="left"/>
    </xf>
    <xf numFmtId="0" fontId="30" fillId="0" borderId="9" xfId="0" applyFont="1" applyBorder="1" applyAlignment="1">
      <alignment horizontal="left"/>
    </xf>
    <xf numFmtId="166" fontId="27" fillId="11" borderId="4" xfId="8" applyNumberFormat="1" applyFont="1" applyFill="1" applyBorder="1" applyAlignment="1" applyProtection="1">
      <alignment horizontal="left" wrapText="1"/>
    </xf>
    <xf numFmtId="0" fontId="29" fillId="0" borderId="2" xfId="1" applyFont="1" applyBorder="1" applyAlignment="1">
      <alignment horizontal="left" vertical="center" wrapText="1"/>
    </xf>
    <xf numFmtId="0" fontId="29" fillId="2" borderId="2" xfId="1" applyFont="1" applyFill="1" applyBorder="1" applyAlignment="1">
      <alignment horizontal="left" vertical="center" wrapText="1"/>
    </xf>
    <xf numFmtId="0" fontId="30" fillId="0" borderId="2" xfId="4" applyFont="1" applyBorder="1" applyAlignment="1">
      <alignment horizontal="left" wrapText="1"/>
    </xf>
    <xf numFmtId="0" fontId="30" fillId="0" borderId="2" xfId="1" applyFont="1" applyBorder="1" applyAlignment="1">
      <alignment horizontal="left" vertical="center" wrapText="1"/>
    </xf>
    <xf numFmtId="0" fontId="32" fillId="0" borderId="4" xfId="1" applyFont="1" applyBorder="1" applyAlignment="1">
      <alignment horizontal="left" vertical="center" wrapText="1"/>
    </xf>
    <xf numFmtId="0" fontId="30" fillId="2" borderId="2" xfId="1" applyFont="1" applyFill="1" applyBorder="1" applyAlignment="1">
      <alignment horizontal="left" vertical="center" wrapText="1"/>
    </xf>
    <xf numFmtId="0" fontId="30" fillId="10" borderId="2" xfId="1" applyFont="1" applyFill="1" applyBorder="1" applyAlignment="1">
      <alignment horizontal="left" vertical="center" wrapText="1"/>
    </xf>
    <xf numFmtId="0" fontId="30" fillId="0" borderId="4" xfId="1" applyFont="1" applyBorder="1" applyAlignment="1">
      <alignment horizontal="left" vertical="center" wrapText="1"/>
    </xf>
    <xf numFmtId="0" fontId="32" fillId="2" borderId="2" xfId="5" applyFont="1" applyFill="1" applyBorder="1" applyAlignment="1">
      <alignment horizontal="left" vertical="center" wrapText="1"/>
    </xf>
    <xf numFmtId="0" fontId="30" fillId="2" borderId="2" xfId="1" applyFont="1" applyFill="1" applyBorder="1" applyAlignment="1">
      <alignment horizontal="left"/>
    </xf>
    <xf numFmtId="0" fontId="32" fillId="2" borderId="2" xfId="1" applyFont="1" applyFill="1" applyBorder="1" applyAlignment="1">
      <alignment horizontal="left"/>
    </xf>
    <xf numFmtId="0" fontId="30" fillId="0" borderId="2" xfId="4" applyFont="1" applyBorder="1" applyAlignment="1">
      <alignment horizontal="left" vertical="center" wrapText="1"/>
    </xf>
    <xf numFmtId="0" fontId="32" fillId="2" borderId="4" xfId="1" applyFont="1" applyFill="1" applyBorder="1" applyAlignment="1">
      <alignment horizontal="left"/>
    </xf>
    <xf numFmtId="166" fontId="30" fillId="2" borderId="4" xfId="2" applyNumberFormat="1" applyFont="1" applyFill="1" applyBorder="1" applyAlignment="1" applyProtection="1">
      <alignment horizontal="left"/>
    </xf>
    <xf numFmtId="0" fontId="35" fillId="12" borderId="2" xfId="4" applyFont="1" applyFill="1" applyBorder="1" applyAlignment="1">
      <alignment horizontal="left" wrapText="1"/>
    </xf>
    <xf numFmtId="166" fontId="27" fillId="11" borderId="4" xfId="8" applyNumberFormat="1" applyFont="1" applyFill="1" applyBorder="1" applyAlignment="1" applyProtection="1">
      <alignment horizontal="left" vertical="center" wrapText="1"/>
    </xf>
    <xf numFmtId="0" fontId="36" fillId="0" borderId="0" xfId="0" applyFont="1" applyBorder="1" applyAlignment="1">
      <alignment horizontal="left"/>
    </xf>
    <xf numFmtId="0" fontId="56" fillId="0" borderId="0" xfId="0" applyFont="1" applyAlignment="1">
      <alignment horizontal="center"/>
    </xf>
    <xf numFmtId="0" fontId="36" fillId="0" borderId="0" xfId="0" applyFont="1" applyBorder="1" applyAlignment="1">
      <alignment horizontal="center"/>
    </xf>
    <xf numFmtId="0" fontId="31" fillId="0" borderId="4" xfId="1" applyFont="1" applyBorder="1" applyAlignment="1">
      <alignment horizontal="center" vertical="center" wrapText="1"/>
    </xf>
    <xf numFmtId="0" fontId="31" fillId="0" borderId="1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10" borderId="4" xfId="1" applyFont="1" applyFill="1" applyBorder="1" applyAlignment="1">
      <alignment horizontal="center" vertical="center" wrapText="1"/>
    </xf>
    <xf numFmtId="0" fontId="2" fillId="10" borderId="12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3" fontId="25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0" fillId="0" borderId="9" xfId="0" applyFont="1" applyBorder="1" applyAlignment="1">
      <alignment horizontal="center"/>
    </xf>
    <xf numFmtId="0" fontId="40" fillId="0" borderId="0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vertical="center"/>
    </xf>
    <xf numFmtId="0" fontId="30" fillId="0" borderId="6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166" fontId="15" fillId="2" borderId="3" xfId="8" applyNumberFormat="1" applyFont="1" applyFill="1" applyBorder="1" applyAlignment="1" applyProtection="1">
      <alignment horizontal="left"/>
    </xf>
    <xf numFmtId="166" fontId="15" fillId="2" borderId="6" xfId="8" applyNumberFormat="1" applyFont="1" applyFill="1" applyBorder="1" applyAlignment="1" applyProtection="1">
      <alignment horizontal="left"/>
    </xf>
    <xf numFmtId="166" fontId="15" fillId="2" borderId="5" xfId="8" applyNumberFormat="1" applyFont="1" applyFill="1" applyBorder="1" applyAlignment="1" applyProtection="1">
      <alignment horizontal="left"/>
    </xf>
    <xf numFmtId="0" fontId="16" fillId="0" borderId="3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2" borderId="3" xfId="4" applyFont="1" applyFill="1" applyBorder="1" applyAlignment="1">
      <alignment horizontal="left" wrapText="1"/>
    </xf>
    <xf numFmtId="0" fontId="16" fillId="2" borderId="5" xfId="4" applyFont="1" applyFill="1" applyBorder="1" applyAlignment="1">
      <alignment horizontal="left" wrapText="1"/>
    </xf>
    <xf numFmtId="0" fontId="16" fillId="2" borderId="3" xfId="4" applyFont="1" applyFill="1" applyBorder="1" applyAlignment="1">
      <alignment horizontal="left"/>
    </xf>
    <xf numFmtId="0" fontId="16" fillId="2" borderId="5" xfId="4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166" fontId="15" fillId="2" borderId="3" xfId="8" applyNumberFormat="1" applyFont="1" applyFill="1" applyBorder="1" applyAlignment="1" applyProtection="1"/>
    <xf numFmtId="166" fontId="15" fillId="2" borderId="5" xfId="8" applyNumberFormat="1" applyFont="1" applyFill="1" applyBorder="1" applyAlignment="1" applyProtection="1"/>
    <xf numFmtId="0" fontId="16" fillId="2" borderId="3" xfId="4" applyFont="1" applyFill="1" applyBorder="1" applyAlignment="1">
      <alignment wrapText="1"/>
    </xf>
    <xf numFmtId="0" fontId="16" fillId="2" borderId="5" xfId="4" applyFont="1" applyFill="1" applyBorder="1" applyAlignment="1">
      <alignment wrapText="1"/>
    </xf>
    <xf numFmtId="0" fontId="16" fillId="0" borderId="16" xfId="0" applyFont="1" applyFill="1" applyBorder="1" applyAlignment="1">
      <alignment horizontal="center"/>
    </xf>
    <xf numFmtId="0" fontId="8" fillId="2" borderId="3" xfId="0" applyFont="1" applyFill="1" applyBorder="1" applyAlignment="1"/>
    <xf numFmtId="0" fontId="8" fillId="2" borderId="5" xfId="0" applyFont="1" applyFill="1" applyBorder="1" applyAlignment="1"/>
    <xf numFmtId="170" fontId="16" fillId="2" borderId="3" xfId="7" applyNumberFormat="1" applyFont="1" applyFill="1" applyBorder="1" applyAlignment="1">
      <alignment horizontal="left" wrapText="1"/>
    </xf>
    <xf numFmtId="170" fontId="16" fillId="2" borderId="5" xfId="7" applyNumberFormat="1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6" fillId="2" borderId="3" xfId="0" applyFont="1" applyFill="1" applyBorder="1" applyAlignment="1"/>
    <xf numFmtId="0" fontId="16" fillId="2" borderId="5" xfId="0" applyFont="1" applyFill="1" applyBorder="1" applyAlignment="1"/>
    <xf numFmtId="170" fontId="16" fillId="2" borderId="3" xfId="7" applyNumberFormat="1" applyFont="1" applyFill="1" applyBorder="1" applyAlignment="1"/>
    <xf numFmtId="170" fontId="16" fillId="2" borderId="5" xfId="7" applyNumberFormat="1" applyFont="1" applyFill="1" applyBorder="1" applyAlignment="1"/>
    <xf numFmtId="0" fontId="16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66" fontId="15" fillId="0" borderId="3" xfId="8" applyNumberFormat="1" applyFont="1" applyFill="1" applyBorder="1" applyAlignment="1" applyProtection="1"/>
    <xf numFmtId="166" fontId="15" fillId="0" borderId="5" xfId="8" applyNumberFormat="1" applyFont="1" applyFill="1" applyBorder="1" applyAlignment="1" applyProtection="1"/>
    <xf numFmtId="0" fontId="8" fillId="2" borderId="2" xfId="0" applyFont="1" applyFill="1" applyBorder="1" applyAlignment="1"/>
    <xf numFmtId="0" fontId="16" fillId="0" borderId="0" xfId="0" applyFont="1" applyFill="1" applyAlignment="1">
      <alignment horizontal="left"/>
    </xf>
    <xf numFmtId="0" fontId="40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/>
    <xf numFmtId="0" fontId="10" fillId="0" borderId="5" xfId="0" applyFont="1" applyFill="1" applyBorder="1" applyAlignment="1"/>
    <xf numFmtId="0" fontId="10" fillId="0" borderId="3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" fontId="10" fillId="2" borderId="3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 vertical="center"/>
    </xf>
    <xf numFmtId="170" fontId="16" fillId="2" borderId="3" xfId="7" applyNumberFormat="1" applyFont="1" applyFill="1" applyBorder="1" applyAlignment="1">
      <alignment wrapText="1"/>
    </xf>
    <xf numFmtId="170" fontId="16" fillId="2" borderId="5" xfId="7" applyNumberFormat="1" applyFont="1" applyFill="1" applyBorder="1" applyAlignment="1">
      <alignment wrapText="1"/>
    </xf>
    <xf numFmtId="0" fontId="16" fillId="2" borderId="6" xfId="4" applyFont="1" applyFill="1" applyBorder="1" applyAlignment="1">
      <alignment wrapText="1"/>
    </xf>
    <xf numFmtId="0" fontId="16" fillId="2" borderId="3" xfId="0" applyFont="1" applyFill="1" applyBorder="1" applyAlignment="1">
      <alignment horizontal="left" wrapText="1"/>
    </xf>
    <xf numFmtId="0" fontId="16" fillId="2" borderId="5" xfId="0" applyFont="1" applyFill="1" applyBorder="1" applyAlignment="1">
      <alignment horizontal="left" wrapText="1"/>
    </xf>
    <xf numFmtId="0" fontId="16" fillId="2" borderId="3" xfId="0" applyFont="1" applyFill="1" applyBorder="1" applyAlignment="1">
      <alignment horizontal="left"/>
    </xf>
    <xf numFmtId="0" fontId="16" fillId="2" borderId="5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6" fillId="2" borderId="6" xfId="0" applyFont="1" applyFill="1" applyBorder="1" applyAlignment="1"/>
    <xf numFmtId="0" fontId="16" fillId="0" borderId="3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0" fillId="0" borderId="0" xfId="0" applyFont="1" applyFill="1" applyAlignment="1">
      <alignment horizontal="center"/>
    </xf>
    <xf numFmtId="0" fontId="37" fillId="0" borderId="0" xfId="0" applyFont="1" applyFill="1" applyAlignment="1"/>
    <xf numFmtId="0" fontId="37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/>
    <xf numFmtId="0" fontId="10" fillId="0" borderId="0" xfId="0" applyFont="1" applyFill="1" applyAlignment="1">
      <alignment horizontal="right" vertical="center"/>
    </xf>
    <xf numFmtId="0" fontId="16" fillId="0" borderId="3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16" fillId="0" borderId="3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6" fillId="2" borderId="4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60" fillId="0" borderId="0" xfId="0" applyFont="1" applyFill="1" applyAlignment="1">
      <alignment horizontal="center"/>
    </xf>
    <xf numFmtId="0" fontId="37" fillId="0" borderId="4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37" fillId="0" borderId="0" xfId="0" applyFont="1" applyFill="1" applyAlignment="1">
      <alignment horizontal="left"/>
    </xf>
    <xf numFmtId="0" fontId="16" fillId="0" borderId="9" xfId="0" applyFont="1" applyFill="1" applyBorder="1" applyAlignment="1">
      <alignment horizontal="center"/>
    </xf>
    <xf numFmtId="0" fontId="26" fillId="0" borderId="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0" fontId="26" fillId="0" borderId="2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3" xfId="0" applyFont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Fill="1" applyAlignment="1">
      <alignment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left"/>
    </xf>
    <xf numFmtId="0" fontId="48" fillId="0" borderId="3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48" fillId="0" borderId="6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36" fillId="2" borderId="2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3" xfId="1" applyFont="1" applyBorder="1" applyAlignment="1">
      <alignment vertical="center" wrapText="1"/>
    </xf>
    <xf numFmtId="0" fontId="15" fillId="0" borderId="5" xfId="1" applyFont="1" applyBorder="1" applyAlignment="1">
      <alignment vertical="center" wrapText="1"/>
    </xf>
    <xf numFmtId="0" fontId="16" fillId="0" borderId="3" xfId="1" applyFont="1" applyBorder="1" applyAlignment="1">
      <alignment vertical="center" wrapText="1"/>
    </xf>
    <xf numFmtId="0" fontId="16" fillId="0" borderId="5" xfId="1" applyFont="1" applyBorder="1" applyAlignment="1">
      <alignment vertical="center" wrapText="1"/>
    </xf>
    <xf numFmtId="0" fontId="16" fillId="0" borderId="3" xfId="4" applyFont="1" applyBorder="1" applyAlignment="1">
      <alignment vertical="center" wrapText="1"/>
    </xf>
    <xf numFmtId="0" fontId="16" fillId="0" borderId="5" xfId="4" applyFont="1" applyBorder="1" applyAlignment="1">
      <alignment vertical="center" wrapText="1"/>
    </xf>
    <xf numFmtId="0" fontId="16" fillId="0" borderId="3" xfId="4" applyFont="1" applyFill="1" applyBorder="1" applyAlignment="1">
      <alignment vertical="center" wrapText="1"/>
    </xf>
    <xf numFmtId="0" fontId="16" fillId="0" borderId="5" xfId="4" applyFont="1" applyFill="1" applyBorder="1" applyAlignment="1">
      <alignment vertical="center" wrapText="1"/>
    </xf>
    <xf numFmtId="0" fontId="15" fillId="0" borderId="3" xfId="1" applyFont="1" applyBorder="1" applyAlignment="1">
      <alignment horizontal="left" vertical="center" wrapText="1"/>
    </xf>
    <xf numFmtId="0" fontId="15" fillId="0" borderId="5" xfId="1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/>
    </xf>
    <xf numFmtId="166" fontId="15" fillId="0" borderId="3" xfId="2" applyNumberFormat="1" applyFont="1" applyFill="1" applyBorder="1" applyAlignment="1" applyProtection="1">
      <alignment vertical="center"/>
    </xf>
    <xf numFmtId="166" fontId="15" fillId="0" borderId="6" xfId="2" applyNumberFormat="1" applyFont="1" applyFill="1" applyBorder="1" applyAlignment="1" applyProtection="1">
      <alignment vertical="center"/>
    </xf>
    <xf numFmtId="166" fontId="15" fillId="0" borderId="5" xfId="2" applyNumberFormat="1" applyFont="1" applyFill="1" applyBorder="1" applyAlignment="1" applyProtection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6" xfId="4" applyFont="1" applyBorder="1" applyAlignment="1">
      <alignment vertical="center" wrapText="1"/>
    </xf>
    <xf numFmtId="0" fontId="16" fillId="0" borderId="3" xfId="4" applyFont="1" applyBorder="1" applyAlignment="1">
      <alignment horizontal="left" vertical="center" wrapText="1"/>
    </xf>
    <xf numFmtId="0" fontId="16" fillId="0" borderId="5" xfId="4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3" xfId="1" applyFont="1" applyFill="1" applyBorder="1" applyAlignment="1">
      <alignment vertical="center" wrapText="1"/>
    </xf>
    <xf numFmtId="0" fontId="16" fillId="0" borderId="5" xfId="1" applyFont="1" applyFill="1" applyBorder="1" applyAlignment="1">
      <alignment vertical="center" wrapText="1"/>
    </xf>
    <xf numFmtId="0" fontId="16" fillId="0" borderId="3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center" vertical="center" wrapText="1"/>
    </xf>
    <xf numFmtId="0" fontId="16" fillId="0" borderId="3" xfId="1" applyFont="1" applyFill="1" applyBorder="1" applyAlignment="1">
      <alignment horizontal="left" vertical="center" wrapText="1"/>
    </xf>
    <xf numFmtId="0" fontId="16" fillId="0" borderId="5" xfId="1" applyFont="1" applyFill="1" applyBorder="1" applyAlignment="1">
      <alignment horizontal="left" vertical="center" wrapText="1"/>
    </xf>
    <xf numFmtId="0" fontId="16" fillId="0" borderId="3" xfId="1" applyFont="1" applyFill="1" applyBorder="1" applyAlignment="1">
      <alignment vertical="center"/>
    </xf>
    <xf numFmtId="0" fontId="16" fillId="0" borderId="6" xfId="1" applyFont="1" applyFill="1" applyBorder="1" applyAlignment="1">
      <alignment vertical="center"/>
    </xf>
    <xf numFmtId="0" fontId="16" fillId="0" borderId="5" xfId="1" applyFont="1" applyFill="1" applyBorder="1" applyAlignment="1">
      <alignment vertical="center"/>
    </xf>
    <xf numFmtId="0" fontId="16" fillId="0" borderId="2" xfId="0" applyFont="1" applyFill="1" applyBorder="1" applyAlignment="1">
      <alignment horizontal="center" vertical="center"/>
    </xf>
    <xf numFmtId="166" fontId="15" fillId="0" borderId="3" xfId="8" applyNumberFormat="1" applyFont="1" applyFill="1" applyBorder="1" applyAlignment="1" applyProtection="1">
      <alignment horizontal="left" vertical="center"/>
    </xf>
    <xf numFmtId="166" fontId="15" fillId="0" borderId="5" xfId="8" applyNumberFormat="1" applyFont="1" applyFill="1" applyBorder="1" applyAlignment="1" applyProtection="1">
      <alignment horizontal="left" vertical="center"/>
    </xf>
    <xf numFmtId="170" fontId="16" fillId="0" borderId="3" xfId="7" applyNumberFormat="1" applyFont="1" applyFill="1" applyBorder="1" applyAlignment="1">
      <alignment vertical="center" wrapText="1"/>
    </xf>
    <xf numFmtId="170" fontId="16" fillId="0" borderId="5" xfId="7" applyNumberFormat="1" applyFont="1" applyFill="1" applyBorder="1" applyAlignment="1">
      <alignment vertical="center" wrapText="1"/>
    </xf>
    <xf numFmtId="0" fontId="16" fillId="0" borderId="3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166" fontId="15" fillId="0" borderId="3" xfId="8" applyNumberFormat="1" applyFont="1" applyFill="1" applyBorder="1" applyAlignment="1" applyProtection="1">
      <alignment vertical="center"/>
    </xf>
    <xf numFmtId="166" fontId="15" fillId="0" borderId="5" xfId="8" applyNumberFormat="1" applyFont="1" applyFill="1" applyBorder="1" applyAlignment="1" applyProtection="1">
      <alignment vertical="center"/>
    </xf>
    <xf numFmtId="0" fontId="16" fillId="2" borderId="3" xfId="4" applyFont="1" applyFill="1" applyBorder="1" applyAlignment="1">
      <alignment horizontal="left" vertical="center" wrapText="1"/>
    </xf>
    <xf numFmtId="0" fontId="16" fillId="2" borderId="5" xfId="4" applyFont="1" applyFill="1" applyBorder="1" applyAlignment="1">
      <alignment horizontal="left" vertical="center" wrapText="1"/>
    </xf>
    <xf numFmtId="0" fontId="16" fillId="2" borderId="6" xfId="4" applyFont="1" applyFill="1" applyBorder="1" applyAlignment="1">
      <alignment vertical="center" wrapText="1"/>
    </xf>
    <xf numFmtId="0" fontId="16" fillId="2" borderId="5" xfId="4" applyFont="1" applyFill="1" applyBorder="1" applyAlignment="1">
      <alignment vertical="center" wrapText="1"/>
    </xf>
    <xf numFmtId="0" fontId="16" fillId="2" borderId="3" xfId="4" applyFont="1" applyFill="1" applyBorder="1" applyAlignment="1">
      <alignment vertical="center" wrapText="1"/>
    </xf>
    <xf numFmtId="0" fontId="16" fillId="0" borderId="6" xfId="4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vertical="center"/>
    </xf>
    <xf numFmtId="0" fontId="16" fillId="2" borderId="6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166" fontId="8" fillId="0" borderId="2" xfId="8" applyNumberFormat="1" applyFont="1" applyFill="1" applyBorder="1" applyAlignment="1" applyProtection="1">
      <alignment vertical="center" wrapText="1"/>
    </xf>
    <xf numFmtId="0" fontId="16" fillId="0" borderId="3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166" fontId="16" fillId="9" borderId="3" xfId="8" applyNumberFormat="1" applyFont="1" applyFill="1" applyBorder="1" applyAlignment="1" applyProtection="1">
      <alignment horizontal="left" vertical="center" wrapText="1"/>
    </xf>
    <xf numFmtId="166" fontId="16" fillId="9" borderId="5" xfId="8" applyNumberFormat="1" applyFont="1" applyFill="1" applyBorder="1" applyAlignment="1" applyProtection="1">
      <alignment horizontal="left" vertical="center" wrapText="1"/>
    </xf>
    <xf numFmtId="166" fontId="16" fillId="9" borderId="6" xfId="8" applyNumberFormat="1" applyFont="1" applyFill="1" applyBorder="1" applyAlignment="1" applyProtection="1">
      <alignment horizontal="left" vertical="center" wrapText="1"/>
    </xf>
    <xf numFmtId="0" fontId="16" fillId="2" borderId="6" xfId="4" applyFont="1" applyFill="1" applyBorder="1" applyAlignment="1">
      <alignment horizontal="left" vertical="center" wrapText="1"/>
    </xf>
    <xf numFmtId="166" fontId="16" fillId="2" borderId="3" xfId="8" applyNumberFormat="1" applyFont="1" applyFill="1" applyBorder="1" applyAlignment="1" applyProtection="1">
      <alignment horizontal="left" vertical="center" wrapText="1"/>
    </xf>
    <xf numFmtId="166" fontId="16" fillId="2" borderId="5" xfId="8" applyNumberFormat="1" applyFont="1" applyFill="1" applyBorder="1" applyAlignment="1" applyProtection="1">
      <alignment horizontal="left" vertical="center" wrapText="1"/>
    </xf>
    <xf numFmtId="170" fontId="16" fillId="0" borderId="2" xfId="7" applyNumberFormat="1" applyFont="1" applyFill="1" applyBorder="1" applyAlignment="1">
      <alignment vertical="center" wrapText="1"/>
    </xf>
    <xf numFmtId="0" fontId="16" fillId="2" borderId="3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/>
    </xf>
    <xf numFmtId="166" fontId="16" fillId="2" borderId="6" xfId="8" applyNumberFormat="1" applyFont="1" applyFill="1" applyBorder="1" applyAlignment="1" applyProtection="1">
      <alignment horizontal="left" vertical="center" wrapText="1"/>
    </xf>
    <xf numFmtId="166" fontId="8" fillId="9" borderId="3" xfId="8" applyNumberFormat="1" applyFont="1" applyFill="1" applyBorder="1" applyAlignment="1" applyProtection="1">
      <alignment horizontal="left" vertical="center" wrapText="1"/>
    </xf>
    <xf numFmtId="166" fontId="8" fillId="9" borderId="5" xfId="8" applyNumberFormat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/>
    </xf>
    <xf numFmtId="0" fontId="36" fillId="0" borderId="3" xfId="0" applyFont="1" applyBorder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0" fontId="36" fillId="0" borderId="3" xfId="0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0" fontId="83" fillId="0" borderId="1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0" fillId="0" borderId="3" xfId="4" applyFont="1" applyBorder="1" applyAlignment="1">
      <alignment horizontal="left" vertical="center" wrapText="1"/>
    </xf>
    <xf numFmtId="0" fontId="30" fillId="0" borderId="5" xfId="4" applyFont="1" applyBorder="1" applyAlignment="1">
      <alignment horizontal="left" vertical="center" wrapText="1"/>
    </xf>
    <xf numFmtId="169" fontId="30" fillId="0" borderId="3" xfId="9" applyNumberFormat="1" applyFont="1" applyBorder="1" applyAlignment="1">
      <alignment horizontal="center" vertical="center"/>
    </xf>
    <xf numFmtId="169" fontId="30" fillId="0" borderId="5" xfId="9" applyNumberFormat="1" applyFont="1" applyBorder="1" applyAlignment="1">
      <alignment horizontal="center" vertical="center"/>
    </xf>
    <xf numFmtId="169" fontId="30" fillId="0" borderId="3" xfId="9" applyNumberFormat="1" applyFont="1" applyBorder="1" applyAlignment="1">
      <alignment horizontal="center"/>
    </xf>
    <xf numFmtId="169" fontId="30" fillId="0" borderId="5" xfId="9" applyNumberFormat="1" applyFont="1" applyBorder="1" applyAlignment="1">
      <alignment horizontal="center"/>
    </xf>
    <xf numFmtId="0" fontId="30" fillId="0" borderId="3" xfId="1" applyFont="1" applyBorder="1" applyAlignment="1">
      <alignment horizontal="left" vertical="center" wrapText="1"/>
    </xf>
    <xf numFmtId="0" fontId="30" fillId="0" borderId="5" xfId="1" applyFont="1" applyBorder="1" applyAlignment="1">
      <alignment horizontal="left" vertical="center" wrapText="1"/>
    </xf>
    <xf numFmtId="0" fontId="30" fillId="0" borderId="3" xfId="4" applyFont="1" applyFill="1" applyBorder="1" applyAlignment="1">
      <alignment horizontal="left" vertical="center" wrapText="1"/>
    </xf>
    <xf numFmtId="0" fontId="30" fillId="0" borderId="5" xfId="4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169" fontId="30" fillId="0" borderId="6" xfId="9" applyNumberFormat="1" applyFont="1" applyBorder="1" applyAlignment="1">
      <alignment horizontal="center"/>
    </xf>
    <xf numFmtId="166" fontId="32" fillId="2" borderId="3" xfId="2" applyNumberFormat="1" applyFont="1" applyFill="1" applyBorder="1" applyAlignment="1" applyProtection="1">
      <alignment horizontal="left"/>
    </xf>
    <xf numFmtId="166" fontId="32" fillId="2" borderId="6" xfId="2" applyNumberFormat="1" applyFont="1" applyFill="1" applyBorder="1" applyAlignment="1" applyProtection="1">
      <alignment horizontal="left"/>
    </xf>
    <xf numFmtId="166" fontId="32" fillId="2" borderId="5" xfId="2" applyNumberFormat="1" applyFont="1" applyFill="1" applyBorder="1" applyAlignment="1" applyProtection="1">
      <alignment horizontal="left"/>
    </xf>
    <xf numFmtId="166" fontId="29" fillId="0" borderId="3" xfId="2" applyNumberFormat="1" applyFont="1" applyFill="1" applyBorder="1" applyAlignment="1" applyProtection="1">
      <alignment horizontal="left"/>
    </xf>
    <xf numFmtId="166" fontId="29" fillId="0" borderId="5" xfId="2" applyNumberFormat="1" applyFont="1" applyFill="1" applyBorder="1" applyAlignment="1" applyProtection="1">
      <alignment horizontal="left"/>
    </xf>
    <xf numFmtId="0" fontId="32" fillId="2" borderId="3" xfId="5" applyFont="1" applyFill="1" applyBorder="1" applyAlignment="1">
      <alignment horizontal="left"/>
    </xf>
    <xf numFmtId="0" fontId="32" fillId="2" borderId="5" xfId="5" applyFont="1" applyFill="1" applyBorder="1" applyAlignment="1">
      <alignment horizontal="left"/>
    </xf>
    <xf numFmtId="0" fontId="29" fillId="0" borderId="3" xfId="1" applyFont="1" applyBorder="1" applyAlignment="1">
      <alignment horizontal="left" vertical="center" wrapText="1"/>
    </xf>
    <xf numFmtId="0" fontId="29" fillId="0" borderId="5" xfId="1" applyFont="1" applyBorder="1" applyAlignment="1">
      <alignment horizontal="left" vertical="center" wrapText="1"/>
    </xf>
    <xf numFmtId="166" fontId="29" fillId="0" borderId="6" xfId="2" applyNumberFormat="1" applyFont="1" applyFill="1" applyBorder="1" applyAlignment="1" applyProtection="1">
      <alignment horizontal="left"/>
    </xf>
    <xf numFmtId="0" fontId="32" fillId="0" borderId="3" xfId="1" applyFont="1" applyBorder="1" applyAlignment="1">
      <alignment horizontal="left" vertical="center" wrapText="1"/>
    </xf>
    <xf numFmtId="0" fontId="32" fillId="0" borderId="5" xfId="1" applyFont="1" applyBorder="1" applyAlignment="1">
      <alignment horizontal="left" vertical="center" wrapText="1"/>
    </xf>
    <xf numFmtId="0" fontId="30" fillId="0" borderId="3" xfId="4" applyFont="1" applyBorder="1" applyAlignment="1">
      <alignment horizontal="left" wrapText="1"/>
    </xf>
    <xf numFmtId="0" fontId="30" fillId="0" borderId="5" xfId="4" applyFont="1" applyBorder="1" applyAlignment="1">
      <alignment horizontal="left" wrapText="1"/>
    </xf>
    <xf numFmtId="0" fontId="32" fillId="2" borderId="3" xfId="0" applyFont="1" applyFill="1" applyBorder="1" applyAlignment="1">
      <alignment horizontal="center"/>
    </xf>
    <xf numFmtId="0" fontId="32" fillId="2" borderId="5" xfId="0" applyFont="1" applyFill="1" applyBorder="1" applyAlignment="1">
      <alignment horizontal="center"/>
    </xf>
    <xf numFmtId="0" fontId="30" fillId="2" borderId="3" xfId="1" applyFont="1" applyFill="1" applyBorder="1" applyAlignment="1">
      <alignment horizontal="left"/>
    </xf>
    <xf numFmtId="0" fontId="30" fillId="2" borderId="6" xfId="1" applyFont="1" applyFill="1" applyBorder="1" applyAlignment="1">
      <alignment horizontal="left"/>
    </xf>
    <xf numFmtId="0" fontId="30" fillId="2" borderId="5" xfId="1" applyFont="1" applyFill="1" applyBorder="1" applyAlignment="1">
      <alignment horizontal="left"/>
    </xf>
    <xf numFmtId="0" fontId="32" fillId="2" borderId="3" xfId="0" applyFont="1" applyFill="1" applyBorder="1" applyAlignment="1">
      <alignment horizontal="left"/>
    </xf>
    <xf numFmtId="0" fontId="32" fillId="2" borderId="5" xfId="0" applyFont="1" applyFill="1" applyBorder="1" applyAlignment="1">
      <alignment horizontal="left"/>
    </xf>
    <xf numFmtId="0" fontId="30" fillId="0" borderId="3" xfId="1" applyFont="1" applyBorder="1" applyAlignment="1">
      <alignment horizontal="left" vertical="center"/>
    </xf>
    <xf numFmtId="0" fontId="30" fillId="0" borderId="5" xfId="1" applyFont="1" applyBorder="1" applyAlignment="1">
      <alignment horizontal="left" vertical="center"/>
    </xf>
    <xf numFmtId="0" fontId="30" fillId="0" borderId="3" xfId="1" applyFont="1" applyBorder="1" applyAlignment="1">
      <alignment horizontal="left"/>
    </xf>
    <xf numFmtId="0" fontId="30" fillId="0" borderId="6" xfId="1" applyFont="1" applyBorder="1" applyAlignment="1">
      <alignment horizontal="left"/>
    </xf>
    <xf numFmtId="0" fontId="30" fillId="0" borderId="5" xfId="1" applyFont="1" applyBorder="1" applyAlignment="1">
      <alignment horizontal="left"/>
    </xf>
    <xf numFmtId="0" fontId="30" fillId="2" borderId="3" xfId="1" applyFont="1" applyFill="1" applyBorder="1" applyAlignment="1">
      <alignment horizontal="left" vertical="center" wrapText="1"/>
    </xf>
    <xf numFmtId="0" fontId="30" fillId="2" borderId="6" xfId="1" applyFont="1" applyFill="1" applyBorder="1" applyAlignment="1">
      <alignment horizontal="left" vertical="center" wrapText="1"/>
    </xf>
    <xf numFmtId="0" fontId="30" fillId="2" borderId="5" xfId="1" applyFont="1" applyFill="1" applyBorder="1" applyAlignment="1">
      <alignment horizontal="left" vertical="center" wrapText="1"/>
    </xf>
    <xf numFmtId="166" fontId="30" fillId="2" borderId="3" xfId="2" applyNumberFormat="1" applyFont="1" applyFill="1" applyBorder="1" applyAlignment="1" applyProtection="1">
      <alignment horizontal="left"/>
    </xf>
    <xf numFmtId="166" fontId="30" fillId="2" borderId="5" xfId="2" applyNumberFormat="1" applyFont="1" applyFill="1" applyBorder="1" applyAlignment="1" applyProtection="1">
      <alignment horizontal="left"/>
    </xf>
    <xf numFmtId="166" fontId="29" fillId="2" borderId="3" xfId="2" applyNumberFormat="1" applyFont="1" applyFill="1" applyBorder="1" applyAlignment="1" applyProtection="1">
      <alignment horizontal="left"/>
    </xf>
    <xf numFmtId="166" fontId="29" fillId="2" borderId="5" xfId="2" applyNumberFormat="1" applyFont="1" applyFill="1" applyBorder="1" applyAlignment="1" applyProtection="1">
      <alignment horizontal="left"/>
    </xf>
    <xf numFmtId="169" fontId="30" fillId="0" borderId="6" xfId="9" applyNumberFormat="1" applyFont="1" applyBorder="1" applyAlignment="1">
      <alignment horizontal="center" vertical="center"/>
    </xf>
    <xf numFmtId="0" fontId="32" fillId="2" borderId="3" xfId="1" applyFont="1" applyFill="1" applyBorder="1" applyAlignment="1">
      <alignment horizontal="left" vertical="center"/>
    </xf>
    <xf numFmtId="0" fontId="32" fillId="2" borderId="6" xfId="1" applyFont="1" applyFill="1" applyBorder="1" applyAlignment="1">
      <alignment horizontal="left" vertical="center"/>
    </xf>
    <xf numFmtId="0" fontId="32" fillId="2" borderId="5" xfId="1" applyFont="1" applyFill="1" applyBorder="1" applyAlignment="1">
      <alignment horizontal="left" vertical="center"/>
    </xf>
    <xf numFmtId="0" fontId="32" fillId="2" borderId="3" xfId="1" applyFont="1" applyFill="1" applyBorder="1" applyAlignment="1">
      <alignment horizontal="left" vertical="center" wrapText="1"/>
    </xf>
    <xf numFmtId="0" fontId="32" fillId="2" borderId="5" xfId="1" applyFont="1" applyFill="1" applyBorder="1" applyAlignment="1">
      <alignment horizontal="left" vertical="center" wrapText="1"/>
    </xf>
    <xf numFmtId="0" fontId="32" fillId="2" borderId="3" xfId="1" applyFont="1" applyFill="1" applyBorder="1" applyAlignment="1">
      <alignment horizontal="left"/>
    </xf>
    <xf numFmtId="0" fontId="32" fillId="2" borderId="5" xfId="1" applyFont="1" applyFill="1" applyBorder="1" applyAlignment="1">
      <alignment horizontal="left"/>
    </xf>
    <xf numFmtId="0" fontId="32" fillId="2" borderId="6" xfId="1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2" fillId="2" borderId="6" xfId="0" applyFont="1" applyFill="1" applyBorder="1" applyAlignment="1">
      <alignment horizontal="left"/>
    </xf>
    <xf numFmtId="14" fontId="20" fillId="0" borderId="3" xfId="1" applyNumberFormat="1" applyFont="1" applyBorder="1" applyAlignment="1">
      <alignment horizontal="left" vertical="center" wrapText="1"/>
    </xf>
    <xf numFmtId="14" fontId="20" fillId="0" borderId="6" xfId="1" applyNumberFormat="1" applyFont="1" applyBorder="1" applyAlignment="1">
      <alignment horizontal="left" vertical="center" wrapText="1"/>
    </xf>
    <xf numFmtId="14" fontId="20" fillId="0" borderId="5" xfId="1" applyNumberFormat="1" applyFont="1" applyBorder="1" applyAlignment="1">
      <alignment horizontal="left" vertical="center" wrapText="1"/>
    </xf>
    <xf numFmtId="0" fontId="32" fillId="2" borderId="3" xfId="5" applyFont="1" applyFill="1" applyBorder="1" applyAlignment="1">
      <alignment horizontal="left" vertical="center"/>
    </xf>
    <xf numFmtId="0" fontId="32" fillId="2" borderId="6" xfId="5" applyFont="1" applyFill="1" applyBorder="1" applyAlignment="1">
      <alignment horizontal="left" vertical="center"/>
    </xf>
    <xf numFmtId="0" fontId="32" fillId="2" borderId="5" xfId="5" applyFont="1" applyFill="1" applyBorder="1" applyAlignment="1">
      <alignment horizontal="left" vertical="center"/>
    </xf>
    <xf numFmtId="14" fontId="20" fillId="0" borderId="3" xfId="1" applyNumberFormat="1" applyFont="1" applyBorder="1" applyAlignment="1">
      <alignment horizontal="center" vertical="center" wrapText="1"/>
    </xf>
    <xf numFmtId="14" fontId="20" fillId="0" borderId="5" xfId="1" applyNumberFormat="1" applyFont="1" applyBorder="1" applyAlignment="1">
      <alignment horizontal="center" vertical="center" wrapText="1"/>
    </xf>
    <xf numFmtId="166" fontId="32" fillId="2" borderId="3" xfId="2" applyNumberFormat="1" applyFont="1" applyFill="1" applyBorder="1" applyAlignment="1" applyProtection="1">
      <alignment horizontal="left" vertical="center"/>
    </xf>
    <xf numFmtId="166" fontId="32" fillId="2" borderId="5" xfId="2" applyNumberFormat="1" applyFont="1" applyFill="1" applyBorder="1" applyAlignment="1" applyProtection="1">
      <alignment horizontal="left" vertical="center"/>
    </xf>
    <xf numFmtId="166" fontId="32" fillId="2" borderId="6" xfId="2" applyNumberFormat="1" applyFont="1" applyFill="1" applyBorder="1" applyAlignment="1" applyProtection="1">
      <alignment horizontal="left" vertical="center"/>
    </xf>
    <xf numFmtId="0" fontId="32" fillId="2" borderId="3" xfId="4" applyFont="1" applyFill="1" applyBorder="1" applyAlignment="1">
      <alignment horizontal="left" vertical="center" wrapText="1"/>
    </xf>
    <xf numFmtId="0" fontId="32" fillId="2" borderId="5" xfId="4" applyFont="1" applyFill="1" applyBorder="1" applyAlignment="1">
      <alignment horizontal="left" vertical="center" wrapText="1"/>
    </xf>
    <xf numFmtId="0" fontId="20" fillId="2" borderId="3" xfId="1" applyFont="1" applyFill="1" applyBorder="1" applyAlignment="1">
      <alignment horizontal="left" vertical="center" wrapText="1"/>
    </xf>
    <xf numFmtId="0" fontId="20" fillId="2" borderId="5" xfId="1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left" vertical="center"/>
    </xf>
    <xf numFmtId="0" fontId="32" fillId="2" borderId="5" xfId="0" applyFont="1" applyFill="1" applyBorder="1" applyAlignment="1">
      <alignment horizontal="left" vertical="center"/>
    </xf>
    <xf numFmtId="0" fontId="32" fillId="2" borderId="3" xfId="3" applyFont="1" applyFill="1" applyBorder="1" applyAlignment="1">
      <alignment horizontal="left"/>
    </xf>
    <xf numFmtId="0" fontId="32" fillId="2" borderId="6" xfId="3" applyFont="1" applyFill="1" applyBorder="1" applyAlignment="1">
      <alignment horizontal="left"/>
    </xf>
    <xf numFmtId="0" fontId="32" fillId="2" borderId="5" xfId="3" applyFont="1" applyFill="1" applyBorder="1" applyAlignment="1">
      <alignment horizontal="left"/>
    </xf>
    <xf numFmtId="166" fontId="20" fillId="2" borderId="3" xfId="2" applyNumberFormat="1" applyFont="1" applyFill="1" applyBorder="1" applyAlignment="1" applyProtection="1">
      <alignment horizontal="left"/>
    </xf>
    <xf numFmtId="166" fontId="20" fillId="2" borderId="5" xfId="2" applyNumberFormat="1" applyFont="1" applyFill="1" applyBorder="1" applyAlignment="1" applyProtection="1">
      <alignment horizontal="left"/>
    </xf>
    <xf numFmtId="0" fontId="20" fillId="2" borderId="6" xfId="1" applyFont="1" applyFill="1" applyBorder="1" applyAlignment="1">
      <alignment horizontal="left" vertical="center" wrapText="1"/>
    </xf>
    <xf numFmtId="0" fontId="32" fillId="2" borderId="3" xfId="5" applyFont="1" applyFill="1" applyBorder="1" applyAlignment="1">
      <alignment horizontal="left" vertical="center" wrapText="1"/>
    </xf>
    <xf numFmtId="0" fontId="32" fillId="2" borderId="6" xfId="5" applyFont="1" applyFill="1" applyBorder="1" applyAlignment="1">
      <alignment horizontal="left" vertical="center" wrapText="1"/>
    </xf>
    <xf numFmtId="0" fontId="32" fillId="2" borderId="5" xfId="5" applyFont="1" applyFill="1" applyBorder="1" applyAlignment="1">
      <alignment horizontal="left" vertical="center" wrapText="1"/>
    </xf>
    <xf numFmtId="0" fontId="82" fillId="0" borderId="0" xfId="0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2" fillId="2" borderId="3" xfId="1" applyFont="1" applyFill="1" applyBorder="1" applyAlignment="1">
      <alignment horizontal="center" vertical="center" wrapText="1"/>
    </xf>
    <xf numFmtId="0" fontId="32" fillId="2" borderId="5" xfId="1" applyFont="1" applyFill="1" applyBorder="1" applyAlignment="1">
      <alignment horizontal="center" vertical="center" wrapText="1"/>
    </xf>
  </cellXfs>
  <cellStyles count="13">
    <cellStyle name="Comma" xfId="7" builtinId="3"/>
    <cellStyle name="Comma 3" xfId="9"/>
    <cellStyle name="Comma 4" xfId="10"/>
    <cellStyle name="Comma_Bang luong T7.2010" xfId="8"/>
    <cellStyle name="Comma_Bang luong T7.2010_lao dong 2015" xfId="2"/>
    <cellStyle name="Normal" xfId="0" builtinId="0"/>
    <cellStyle name="Normal 2" xfId="1"/>
    <cellStyle name="Normal 3" xfId="5"/>
    <cellStyle name="Normal 4" xfId="11"/>
    <cellStyle name="Normal 5" xfId="12"/>
    <cellStyle name="Normal_DSpx 2010" xfId="3"/>
    <cellStyle name="Normal_Ms_Nga2.4" xfId="4"/>
    <cellStyle name="통화 [0]_120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"/>
  <sheetViews>
    <sheetView workbookViewId="0">
      <selection activeCell="B26" sqref="B26"/>
    </sheetView>
  </sheetViews>
  <sheetFormatPr defaultRowHeight="18.75"/>
  <cols>
    <col min="1" max="1" width="9" style="349"/>
    <col min="2" max="2" width="26.375" style="436" customWidth="1"/>
    <col min="3" max="3" width="17.875" style="437" customWidth="1"/>
    <col min="4" max="4" width="21" style="348" customWidth="1"/>
    <col min="5" max="5" width="21.875" style="349" customWidth="1"/>
    <col min="6" max="6" width="21" style="349" customWidth="1"/>
    <col min="7" max="8" width="9" style="349"/>
    <col min="9" max="9" width="19.125" style="350" bestFit="1" customWidth="1"/>
    <col min="10" max="16384" width="9" style="349"/>
  </cols>
  <sheetData>
    <row r="1" spans="1:9" s="345" customFormat="1">
      <c r="A1" s="137"/>
      <c r="B1" s="343" t="s">
        <v>136</v>
      </c>
      <c r="C1" s="340"/>
      <c r="D1" s="344"/>
      <c r="I1" s="346"/>
    </row>
    <row r="2" spans="1:9" s="345" customFormat="1">
      <c r="A2" s="854" t="s">
        <v>882</v>
      </c>
      <c r="B2" s="854"/>
      <c r="C2" s="854"/>
      <c r="D2" s="854"/>
      <c r="I2" s="346"/>
    </row>
    <row r="3" spans="1:9">
      <c r="A3" s="347"/>
      <c r="B3" s="347"/>
      <c r="C3" s="347"/>
    </row>
    <row r="4" spans="1:9" s="356" customFormat="1" ht="39.75" customHeight="1">
      <c r="A4" s="351" t="s">
        <v>883</v>
      </c>
      <c r="B4" s="352" t="s">
        <v>3</v>
      </c>
      <c r="C4" s="353" t="s">
        <v>884</v>
      </c>
      <c r="D4" s="354" t="s">
        <v>885</v>
      </c>
      <c r="E4" s="355" t="s">
        <v>886</v>
      </c>
      <c r="F4" s="355" t="s">
        <v>887</v>
      </c>
      <c r="I4" s="357"/>
    </row>
    <row r="5" spans="1:9" s="1" customFormat="1" ht="23.25" customHeight="1" thickBot="1">
      <c r="A5" s="358" t="s">
        <v>8</v>
      </c>
      <c r="B5" s="359" t="s">
        <v>259</v>
      </c>
      <c r="C5" s="360"/>
      <c r="D5" s="361">
        <f>SUM(D6:D7)</f>
        <v>2000000</v>
      </c>
      <c r="E5" s="362"/>
      <c r="F5" s="362"/>
      <c r="I5" s="363"/>
    </row>
    <row r="6" spans="1:9" ht="23.25" customHeight="1" thickTop="1">
      <c r="A6" s="364">
        <v>1</v>
      </c>
      <c r="B6" s="365" t="s">
        <v>10</v>
      </c>
      <c r="C6" s="366" t="s">
        <v>888</v>
      </c>
      <c r="D6" s="367">
        <v>1000000</v>
      </c>
      <c r="E6" s="368"/>
      <c r="F6" s="368"/>
    </row>
    <row r="7" spans="1:9" ht="23.25" customHeight="1">
      <c r="A7" s="364">
        <f>A6+1</f>
        <v>2</v>
      </c>
      <c r="B7" s="365" t="s">
        <v>12</v>
      </c>
      <c r="C7" s="366" t="s">
        <v>889</v>
      </c>
      <c r="D7" s="367">
        <v>1000000</v>
      </c>
      <c r="E7" s="368"/>
      <c r="F7" s="368"/>
    </row>
    <row r="8" spans="1:9" s="1" customFormat="1" ht="23.25" customHeight="1" thickBot="1">
      <c r="A8" s="358" t="s">
        <v>14</v>
      </c>
      <c r="B8" s="359" t="s">
        <v>890</v>
      </c>
      <c r="C8" s="369"/>
      <c r="D8" s="361">
        <f>SUM(D9:D30)</f>
        <v>16400000</v>
      </c>
      <c r="E8" s="362"/>
      <c r="F8" s="362"/>
      <c r="I8" s="363"/>
    </row>
    <row r="9" spans="1:9" ht="23.25" customHeight="1" thickTop="1">
      <c r="A9" s="364">
        <f>A7+1</f>
        <v>3</v>
      </c>
      <c r="B9" s="370" t="s">
        <v>139</v>
      </c>
      <c r="C9" s="366" t="s">
        <v>261</v>
      </c>
      <c r="D9" s="367">
        <v>1000000</v>
      </c>
      <c r="E9" s="368"/>
      <c r="F9" s="368"/>
    </row>
    <row r="10" spans="1:9" ht="23.25" customHeight="1">
      <c r="A10" s="364">
        <f>A9+1</f>
        <v>4</v>
      </c>
      <c r="B10" s="58" t="s">
        <v>140</v>
      </c>
      <c r="C10" s="366" t="s">
        <v>262</v>
      </c>
      <c r="D10" s="371">
        <v>1000000</v>
      </c>
      <c r="E10" s="368"/>
      <c r="F10" s="368"/>
    </row>
    <row r="11" spans="1:9" ht="23.25" customHeight="1">
      <c r="A11" s="364">
        <f t="shared" ref="A11:A30" si="0">A10+1</f>
        <v>5</v>
      </c>
      <c r="B11" s="54" t="s">
        <v>19</v>
      </c>
      <c r="C11" s="366" t="s">
        <v>20</v>
      </c>
      <c r="D11" s="371">
        <v>1000000</v>
      </c>
      <c r="E11" s="368"/>
      <c r="F11" s="368"/>
    </row>
    <row r="12" spans="1:9" ht="23.25" customHeight="1">
      <c r="A12" s="364">
        <f t="shared" si="0"/>
        <v>6</v>
      </c>
      <c r="B12" s="365" t="s">
        <v>141</v>
      </c>
      <c r="C12" s="366" t="s">
        <v>20</v>
      </c>
      <c r="D12" s="371">
        <v>1000000</v>
      </c>
      <c r="E12" s="368"/>
      <c r="F12" s="368"/>
    </row>
    <row r="13" spans="1:9" ht="23.25" customHeight="1">
      <c r="A13" s="364">
        <f t="shared" si="0"/>
        <v>7</v>
      </c>
      <c r="B13" s="365" t="s">
        <v>142</v>
      </c>
      <c r="C13" s="366" t="s">
        <v>20</v>
      </c>
      <c r="D13" s="371">
        <v>1000000</v>
      </c>
      <c r="E13" s="368"/>
      <c r="F13" s="368"/>
    </row>
    <row r="14" spans="1:9" ht="23.25" customHeight="1">
      <c r="A14" s="364">
        <f t="shared" si="0"/>
        <v>8</v>
      </c>
      <c r="B14" s="365" t="s">
        <v>21</v>
      </c>
      <c r="C14" s="366" t="s">
        <v>22</v>
      </c>
      <c r="D14" s="371">
        <v>1000000</v>
      </c>
      <c r="E14" s="368"/>
      <c r="F14" s="368"/>
    </row>
    <row r="15" spans="1:9" ht="23.25" customHeight="1">
      <c r="A15" s="364">
        <f t="shared" si="0"/>
        <v>9</v>
      </c>
      <c r="B15" s="365" t="s">
        <v>24</v>
      </c>
      <c r="C15" s="366" t="s">
        <v>20</v>
      </c>
      <c r="D15" s="371">
        <v>1000000</v>
      </c>
      <c r="E15" s="368"/>
      <c r="F15" s="368"/>
    </row>
    <row r="16" spans="1:9" ht="23.25" customHeight="1">
      <c r="A16" s="364">
        <f t="shared" si="0"/>
        <v>10</v>
      </c>
      <c r="B16" s="365" t="s">
        <v>27</v>
      </c>
      <c r="C16" s="366" t="s">
        <v>20</v>
      </c>
      <c r="D16" s="371">
        <v>1000000</v>
      </c>
      <c r="E16" s="368"/>
      <c r="F16" s="368"/>
    </row>
    <row r="17" spans="1:9" ht="23.25" customHeight="1">
      <c r="A17" s="364">
        <f t="shared" si="0"/>
        <v>11</v>
      </c>
      <c r="B17" s="370" t="s">
        <v>143</v>
      </c>
      <c r="C17" s="366" t="s">
        <v>20</v>
      </c>
      <c r="D17" s="371">
        <v>1000000</v>
      </c>
      <c r="E17" s="368"/>
      <c r="F17" s="368"/>
    </row>
    <row r="18" spans="1:9" ht="23.25" customHeight="1">
      <c r="A18" s="364">
        <f t="shared" si="0"/>
        <v>12</v>
      </c>
      <c r="B18" s="372" t="s">
        <v>891</v>
      </c>
      <c r="C18" s="366" t="s">
        <v>20</v>
      </c>
      <c r="D18" s="371">
        <v>1000000</v>
      </c>
      <c r="E18" s="368"/>
      <c r="F18" s="368"/>
    </row>
    <row r="19" spans="1:9" ht="23.25" customHeight="1">
      <c r="A19" s="364">
        <f t="shared" si="0"/>
        <v>13</v>
      </c>
      <c r="B19" s="58" t="s">
        <v>145</v>
      </c>
      <c r="C19" s="366" t="s">
        <v>263</v>
      </c>
      <c r="D19" s="371">
        <v>1000000</v>
      </c>
      <c r="E19" s="368"/>
      <c r="F19" s="368"/>
    </row>
    <row r="20" spans="1:9" ht="23.25" customHeight="1">
      <c r="A20" s="364">
        <f t="shared" si="0"/>
        <v>14</v>
      </c>
      <c r="B20" s="58" t="s">
        <v>146</v>
      </c>
      <c r="C20" s="366" t="s">
        <v>263</v>
      </c>
      <c r="D20" s="371">
        <v>1000000</v>
      </c>
      <c r="E20" s="368"/>
      <c r="F20" s="368"/>
    </row>
    <row r="21" spans="1:9" ht="23.25" customHeight="1">
      <c r="A21" s="364">
        <f t="shared" si="0"/>
        <v>15</v>
      </c>
      <c r="B21" s="373" t="s">
        <v>147</v>
      </c>
      <c r="C21" s="366" t="s">
        <v>263</v>
      </c>
      <c r="D21" s="371">
        <v>1000000</v>
      </c>
      <c r="E21" s="368"/>
      <c r="F21" s="368"/>
    </row>
    <row r="22" spans="1:9" ht="23.25" customHeight="1">
      <c r="A22" s="364">
        <f t="shared" si="0"/>
        <v>16</v>
      </c>
      <c r="B22" s="374" t="s">
        <v>31</v>
      </c>
      <c r="C22" s="375" t="s">
        <v>29</v>
      </c>
      <c r="D22" s="371">
        <v>300000</v>
      </c>
      <c r="E22" s="368"/>
      <c r="F22" s="368" t="s">
        <v>277</v>
      </c>
    </row>
    <row r="23" spans="1:9" ht="23.25" customHeight="1">
      <c r="A23" s="364">
        <f t="shared" si="0"/>
        <v>17</v>
      </c>
      <c r="B23" s="374" t="s">
        <v>32</v>
      </c>
      <c r="C23" s="375" t="s">
        <v>29</v>
      </c>
      <c r="D23" s="371">
        <v>300000</v>
      </c>
      <c r="E23" s="368"/>
      <c r="F23" s="368" t="s">
        <v>277</v>
      </c>
    </row>
    <row r="24" spans="1:9" ht="23.25" customHeight="1">
      <c r="A24" s="364">
        <f t="shared" si="0"/>
        <v>18</v>
      </c>
      <c r="B24" s="374" t="s">
        <v>84</v>
      </c>
      <c r="C24" s="375" t="s">
        <v>29</v>
      </c>
      <c r="D24" s="371">
        <v>300000</v>
      </c>
      <c r="E24" s="368"/>
      <c r="F24" s="368" t="s">
        <v>277</v>
      </c>
    </row>
    <row r="25" spans="1:9" ht="23.25" customHeight="1">
      <c r="A25" s="364">
        <f t="shared" si="0"/>
        <v>19</v>
      </c>
      <c r="B25" s="374" t="s">
        <v>28</v>
      </c>
      <c r="C25" s="375" t="s">
        <v>29</v>
      </c>
      <c r="D25" s="371">
        <v>300000</v>
      </c>
      <c r="E25" s="368"/>
      <c r="F25" s="368" t="s">
        <v>277</v>
      </c>
    </row>
    <row r="26" spans="1:9" ht="23.25" customHeight="1">
      <c r="A26" s="364">
        <f t="shared" si="0"/>
        <v>20</v>
      </c>
      <c r="B26" s="374" t="s">
        <v>30</v>
      </c>
      <c r="C26" s="375" t="s">
        <v>29</v>
      </c>
      <c r="D26" s="371">
        <v>300000</v>
      </c>
      <c r="E26" s="368"/>
      <c r="F26" s="368" t="s">
        <v>277</v>
      </c>
    </row>
    <row r="27" spans="1:9" ht="23.25" customHeight="1">
      <c r="A27" s="364">
        <f t="shared" si="0"/>
        <v>21</v>
      </c>
      <c r="B27" s="373" t="s">
        <v>148</v>
      </c>
      <c r="C27" s="366" t="s">
        <v>263</v>
      </c>
      <c r="D27" s="371">
        <v>1000000</v>
      </c>
      <c r="E27" s="368"/>
      <c r="F27" s="368"/>
    </row>
    <row r="28" spans="1:9" ht="23.25" customHeight="1">
      <c r="A28" s="364">
        <f t="shared" si="0"/>
        <v>22</v>
      </c>
      <c r="B28" s="373" t="s">
        <v>23</v>
      </c>
      <c r="C28" s="366" t="s">
        <v>22</v>
      </c>
      <c r="D28" s="376">
        <v>300000</v>
      </c>
      <c r="E28" s="368"/>
      <c r="F28" s="368" t="s">
        <v>277</v>
      </c>
    </row>
    <row r="29" spans="1:9" ht="23.25" customHeight="1">
      <c r="A29" s="364">
        <f t="shared" si="0"/>
        <v>23</v>
      </c>
      <c r="B29" s="373" t="s">
        <v>16</v>
      </c>
      <c r="C29" s="366" t="s">
        <v>17</v>
      </c>
      <c r="D29" s="376">
        <v>300000</v>
      </c>
      <c r="E29" s="368"/>
      <c r="F29" s="368" t="s">
        <v>277</v>
      </c>
    </row>
    <row r="30" spans="1:9" ht="23.25" customHeight="1">
      <c r="A30" s="364">
        <f t="shared" si="0"/>
        <v>24</v>
      </c>
      <c r="B30" s="373" t="s">
        <v>18</v>
      </c>
      <c r="C30" s="366" t="s">
        <v>17</v>
      </c>
      <c r="D30" s="376">
        <v>300000</v>
      </c>
      <c r="E30" s="368"/>
      <c r="F30" s="368" t="s">
        <v>277</v>
      </c>
    </row>
    <row r="31" spans="1:9" ht="23.25" customHeight="1" thickBot="1">
      <c r="A31" s="358" t="s">
        <v>33</v>
      </c>
      <c r="B31" s="359" t="s">
        <v>892</v>
      </c>
      <c r="C31" s="369"/>
      <c r="D31" s="361">
        <f>SUM(D32:D39)</f>
        <v>6600000</v>
      </c>
      <c r="E31" s="362"/>
      <c r="F31" s="362"/>
    </row>
    <row r="32" spans="1:9" s="1" customFormat="1" ht="23.25" customHeight="1" thickTop="1">
      <c r="A32" s="364">
        <f>A30+1</f>
        <v>25</v>
      </c>
      <c r="B32" s="58" t="s">
        <v>37</v>
      </c>
      <c r="C32" s="366" t="s">
        <v>38</v>
      </c>
      <c r="D32" s="367">
        <v>1000000</v>
      </c>
      <c r="E32" s="368"/>
      <c r="F32" s="368"/>
      <c r="I32" s="363"/>
    </row>
    <row r="33" spans="1:9" ht="23.25" customHeight="1">
      <c r="A33" s="364">
        <f>A32+1</f>
        <v>26</v>
      </c>
      <c r="B33" s="58" t="s">
        <v>39</v>
      </c>
      <c r="C33" s="366" t="s">
        <v>40</v>
      </c>
      <c r="D33" s="367">
        <v>1000000</v>
      </c>
      <c r="E33" s="368"/>
      <c r="F33" s="368"/>
    </row>
    <row r="34" spans="1:9" ht="23.25" customHeight="1">
      <c r="A34" s="364">
        <f t="shared" ref="A34:A39" si="1">A33+1</f>
        <v>27</v>
      </c>
      <c r="B34" s="58" t="s">
        <v>893</v>
      </c>
      <c r="C34" s="366" t="s">
        <v>264</v>
      </c>
      <c r="D34" s="371">
        <v>300000</v>
      </c>
      <c r="E34" s="368"/>
      <c r="F34" s="368" t="s">
        <v>894</v>
      </c>
    </row>
    <row r="35" spans="1:9" ht="23.25" customHeight="1">
      <c r="A35" s="364">
        <f t="shared" si="1"/>
        <v>28</v>
      </c>
      <c r="B35" s="58" t="s">
        <v>151</v>
      </c>
      <c r="C35" s="366" t="s">
        <v>264</v>
      </c>
      <c r="D35" s="371">
        <v>1000000</v>
      </c>
      <c r="E35" s="368"/>
      <c r="F35" s="368"/>
    </row>
    <row r="36" spans="1:9" ht="23.25" customHeight="1">
      <c r="A36" s="364">
        <f t="shared" si="1"/>
        <v>29</v>
      </c>
      <c r="B36" s="58" t="s">
        <v>153</v>
      </c>
      <c r="C36" s="366" t="s">
        <v>262</v>
      </c>
      <c r="D36" s="371">
        <v>1000000</v>
      </c>
      <c r="E36" s="368"/>
      <c r="F36" s="368"/>
    </row>
    <row r="37" spans="1:9" ht="23.25" customHeight="1">
      <c r="A37" s="364">
        <f t="shared" si="1"/>
        <v>30</v>
      </c>
      <c r="B37" s="58" t="s">
        <v>41</v>
      </c>
      <c r="C37" s="366" t="s">
        <v>895</v>
      </c>
      <c r="D37" s="376">
        <v>300000</v>
      </c>
      <c r="E37" s="368"/>
      <c r="F37" s="368" t="s">
        <v>277</v>
      </c>
    </row>
    <row r="38" spans="1:9" ht="23.25" customHeight="1">
      <c r="A38" s="364">
        <f t="shared" si="1"/>
        <v>31</v>
      </c>
      <c r="B38" s="58" t="s">
        <v>154</v>
      </c>
      <c r="C38" s="366" t="s">
        <v>166</v>
      </c>
      <c r="D38" s="376">
        <v>1000000</v>
      </c>
      <c r="E38" s="368"/>
      <c r="F38" s="368"/>
    </row>
    <row r="39" spans="1:9" ht="23.25" customHeight="1">
      <c r="A39" s="364">
        <f t="shared" si="1"/>
        <v>32</v>
      </c>
      <c r="B39" s="58" t="s">
        <v>35</v>
      </c>
      <c r="C39" s="366" t="s">
        <v>38</v>
      </c>
      <c r="D39" s="376">
        <v>1000000</v>
      </c>
      <c r="E39" s="368"/>
      <c r="F39" s="368"/>
    </row>
    <row r="40" spans="1:9" ht="23.25" customHeight="1" thickBot="1">
      <c r="A40" s="358" t="s">
        <v>42</v>
      </c>
      <c r="B40" s="359" t="s">
        <v>43</v>
      </c>
      <c r="C40" s="369"/>
      <c r="D40" s="361">
        <f>SUM(D41:D42)</f>
        <v>2000000</v>
      </c>
      <c r="E40" s="362"/>
      <c r="F40" s="362"/>
    </row>
    <row r="41" spans="1:9" s="1" customFormat="1" ht="23.25" customHeight="1" thickTop="1">
      <c r="A41" s="364">
        <f>A39+1</f>
        <v>33</v>
      </c>
      <c r="B41" s="377" t="s">
        <v>44</v>
      </c>
      <c r="C41" s="378" t="s">
        <v>43</v>
      </c>
      <c r="D41" s="367">
        <v>1000000</v>
      </c>
      <c r="E41" s="368"/>
      <c r="F41" s="368"/>
      <c r="I41" s="363"/>
    </row>
    <row r="42" spans="1:9" ht="23.25" customHeight="1">
      <c r="A42" s="364">
        <f>A41+1</f>
        <v>34</v>
      </c>
      <c r="B42" s="377" t="s">
        <v>45</v>
      </c>
      <c r="C42" s="378" t="s">
        <v>43</v>
      </c>
      <c r="D42" s="367">
        <v>1000000</v>
      </c>
      <c r="E42" s="368"/>
      <c r="F42" s="368"/>
    </row>
    <row r="43" spans="1:9" ht="23.25" customHeight="1" thickBot="1">
      <c r="A43" s="358" t="s">
        <v>46</v>
      </c>
      <c r="B43" s="379" t="s">
        <v>896</v>
      </c>
      <c r="C43" s="369"/>
      <c r="D43" s="361">
        <f>D44+D59+D67</f>
        <v>36700000</v>
      </c>
      <c r="E43" s="362"/>
      <c r="F43" s="362"/>
    </row>
    <row r="44" spans="1:9" s="1" customFormat="1" ht="23.25" customHeight="1" thickTop="1" thickBot="1">
      <c r="A44" s="855" t="s">
        <v>897</v>
      </c>
      <c r="B44" s="856"/>
      <c r="C44" s="366"/>
      <c r="D44" s="380">
        <f>SUM(D45:D58)</f>
        <v>11200000</v>
      </c>
      <c r="E44" s="368"/>
      <c r="F44" s="368"/>
      <c r="I44" s="363"/>
    </row>
    <row r="45" spans="1:9" ht="23.25" customHeight="1" thickTop="1">
      <c r="A45" s="364">
        <f>A42+1</f>
        <v>35</v>
      </c>
      <c r="B45" s="381" t="s">
        <v>155</v>
      </c>
      <c r="C45" s="366" t="s">
        <v>266</v>
      </c>
      <c r="D45" s="367">
        <v>1000000</v>
      </c>
      <c r="E45" s="368"/>
      <c r="F45" s="368"/>
      <c r="I45" s="349"/>
    </row>
    <row r="46" spans="1:9" ht="23.25" customHeight="1">
      <c r="A46" s="364">
        <f>A45+1</f>
        <v>36</v>
      </c>
      <c r="B46" s="381" t="s">
        <v>156</v>
      </c>
      <c r="C46" s="366" t="s">
        <v>267</v>
      </c>
      <c r="D46" s="367">
        <v>1000000</v>
      </c>
      <c r="E46" s="368"/>
      <c r="F46" s="368"/>
      <c r="I46" s="349"/>
    </row>
    <row r="47" spans="1:9" ht="23.25" customHeight="1">
      <c r="A47" s="364">
        <f t="shared" ref="A47:A58" si="2">A46+1</f>
        <v>37</v>
      </c>
      <c r="B47" s="58" t="s">
        <v>48</v>
      </c>
      <c r="C47" s="366" t="s">
        <v>26</v>
      </c>
      <c r="D47" s="367">
        <v>1000000</v>
      </c>
      <c r="E47" s="368"/>
      <c r="F47" s="368"/>
      <c r="I47" s="349"/>
    </row>
    <row r="48" spans="1:9" ht="23.25" customHeight="1">
      <c r="A48" s="364">
        <f t="shared" si="2"/>
        <v>38</v>
      </c>
      <c r="B48" s="58" t="s">
        <v>49</v>
      </c>
      <c r="C48" s="366" t="s">
        <v>26</v>
      </c>
      <c r="D48" s="367">
        <v>1000000</v>
      </c>
      <c r="E48" s="368"/>
      <c r="F48" s="368"/>
      <c r="I48" s="349"/>
    </row>
    <row r="49" spans="1:9" ht="23.25" customHeight="1">
      <c r="A49" s="364">
        <f t="shared" si="2"/>
        <v>39</v>
      </c>
      <c r="B49" s="58" t="s">
        <v>50</v>
      </c>
      <c r="C49" s="366" t="s">
        <v>26</v>
      </c>
      <c r="D49" s="367">
        <v>1000000</v>
      </c>
      <c r="E49" s="368"/>
      <c r="F49" s="368"/>
      <c r="I49" s="349"/>
    </row>
    <row r="50" spans="1:9" ht="23.25" customHeight="1">
      <c r="A50" s="364">
        <f t="shared" si="2"/>
        <v>40</v>
      </c>
      <c r="B50" s="58" t="s">
        <v>51</v>
      </c>
      <c r="C50" s="366" t="s">
        <v>26</v>
      </c>
      <c r="D50" s="367">
        <v>1000000</v>
      </c>
      <c r="E50" s="368"/>
      <c r="F50" s="368"/>
      <c r="I50" s="349"/>
    </row>
    <row r="51" spans="1:9" ht="23.25" customHeight="1">
      <c r="A51" s="364">
        <f t="shared" si="2"/>
        <v>41</v>
      </c>
      <c r="B51" s="58" t="s">
        <v>52</v>
      </c>
      <c r="C51" s="366" t="s">
        <v>26</v>
      </c>
      <c r="D51" s="367">
        <v>1000000</v>
      </c>
      <c r="E51" s="368"/>
      <c r="F51" s="368"/>
      <c r="I51" s="349"/>
    </row>
    <row r="52" spans="1:9" ht="23.25" customHeight="1">
      <c r="A52" s="364">
        <f t="shared" si="2"/>
        <v>42</v>
      </c>
      <c r="B52" s="373" t="s">
        <v>53</v>
      </c>
      <c r="C52" s="366" t="s">
        <v>26</v>
      </c>
      <c r="D52" s="371">
        <v>1000000</v>
      </c>
      <c r="E52" s="368"/>
      <c r="F52" s="368"/>
      <c r="I52" s="349"/>
    </row>
    <row r="53" spans="1:9" ht="23.25" customHeight="1">
      <c r="A53" s="364">
        <f t="shared" si="2"/>
        <v>43</v>
      </c>
      <c r="B53" s="373" t="s">
        <v>54</v>
      </c>
      <c r="C53" s="366" t="s">
        <v>26</v>
      </c>
      <c r="D53" s="371">
        <v>1000000</v>
      </c>
      <c r="E53" s="368"/>
      <c r="F53" s="368"/>
      <c r="I53" s="349"/>
    </row>
    <row r="54" spans="1:9" ht="23.25" customHeight="1">
      <c r="A54" s="364">
        <f t="shared" si="2"/>
        <v>44</v>
      </c>
      <c r="B54" s="373" t="s">
        <v>55</v>
      </c>
      <c r="C54" s="366" t="s">
        <v>26</v>
      </c>
      <c r="D54" s="371">
        <v>1000000</v>
      </c>
      <c r="E54" s="368"/>
      <c r="F54" s="368"/>
      <c r="I54" s="349"/>
    </row>
    <row r="55" spans="1:9" ht="23.25" customHeight="1">
      <c r="A55" s="364">
        <f t="shared" si="2"/>
        <v>45</v>
      </c>
      <c r="B55" s="373" t="s">
        <v>57</v>
      </c>
      <c r="C55" s="366" t="s">
        <v>26</v>
      </c>
      <c r="D55" s="376">
        <v>300000</v>
      </c>
      <c r="E55" s="368"/>
      <c r="F55" s="368" t="s">
        <v>277</v>
      </c>
      <c r="I55" s="349"/>
    </row>
    <row r="56" spans="1:9" ht="23.25" customHeight="1">
      <c r="A56" s="364">
        <f t="shared" si="2"/>
        <v>46</v>
      </c>
      <c r="B56" s="373" t="s">
        <v>56</v>
      </c>
      <c r="C56" s="366" t="s">
        <v>26</v>
      </c>
      <c r="D56" s="376">
        <v>300000</v>
      </c>
      <c r="E56" s="368"/>
      <c r="F56" s="368" t="s">
        <v>277</v>
      </c>
      <c r="I56" s="349"/>
    </row>
    <row r="57" spans="1:9" ht="23.25" customHeight="1">
      <c r="A57" s="364">
        <f t="shared" si="2"/>
        <v>47</v>
      </c>
      <c r="B57" s="373" t="s">
        <v>58</v>
      </c>
      <c r="C57" s="366" t="s">
        <v>26</v>
      </c>
      <c r="D57" s="376">
        <v>300000</v>
      </c>
      <c r="E57" s="368"/>
      <c r="F57" s="368" t="s">
        <v>277</v>
      </c>
      <c r="I57" s="349"/>
    </row>
    <row r="58" spans="1:9" ht="23.25" customHeight="1">
      <c r="A58" s="364">
        <f t="shared" si="2"/>
        <v>48</v>
      </c>
      <c r="B58" s="373" t="s">
        <v>25</v>
      </c>
      <c r="C58" s="366" t="s">
        <v>26</v>
      </c>
      <c r="D58" s="376">
        <v>300000</v>
      </c>
      <c r="E58" s="368"/>
      <c r="F58" s="368" t="s">
        <v>277</v>
      </c>
      <c r="I58" s="349"/>
    </row>
    <row r="59" spans="1:9" ht="23.25" customHeight="1" thickBot="1">
      <c r="A59" s="364"/>
      <c r="B59" s="382" t="s">
        <v>157</v>
      </c>
      <c r="C59" s="366"/>
      <c r="D59" s="380">
        <f>SUM(D60:D66)</f>
        <v>6500000</v>
      </c>
      <c r="E59" s="368"/>
      <c r="F59" s="368"/>
      <c r="I59" s="349"/>
    </row>
    <row r="60" spans="1:9" ht="23.25" customHeight="1" thickTop="1">
      <c r="A60" s="364">
        <f>A58+1</f>
        <v>49</v>
      </c>
      <c r="B60" s="381" t="s">
        <v>158</v>
      </c>
      <c r="C60" s="366" t="s">
        <v>157</v>
      </c>
      <c r="D60" s="367">
        <v>1000000</v>
      </c>
      <c r="E60" s="368"/>
      <c r="F60" s="368"/>
      <c r="I60" s="349"/>
    </row>
    <row r="61" spans="1:9" ht="23.25" customHeight="1">
      <c r="A61" s="364">
        <f>A60+1</f>
        <v>50</v>
      </c>
      <c r="B61" s="381" t="s">
        <v>159</v>
      </c>
      <c r="C61" s="366" t="s">
        <v>157</v>
      </c>
      <c r="D61" s="367">
        <v>1000000</v>
      </c>
      <c r="E61" s="368"/>
      <c r="F61" s="368"/>
      <c r="I61" s="349"/>
    </row>
    <row r="62" spans="1:9" ht="23.25" customHeight="1">
      <c r="A62" s="364">
        <f t="shared" ref="A62:A66" si="3">A61+1</f>
        <v>51</v>
      </c>
      <c r="B62" s="58" t="s">
        <v>160</v>
      </c>
      <c r="C62" s="366" t="s">
        <v>157</v>
      </c>
      <c r="D62" s="367">
        <v>1000000</v>
      </c>
      <c r="E62" s="368"/>
      <c r="F62" s="368"/>
      <c r="I62" s="349"/>
    </row>
    <row r="63" spans="1:9" ht="23.25" customHeight="1">
      <c r="A63" s="364">
        <f t="shared" si="3"/>
        <v>52</v>
      </c>
      <c r="B63" s="58" t="s">
        <v>161</v>
      </c>
      <c r="C63" s="366" t="s">
        <v>157</v>
      </c>
      <c r="D63" s="367">
        <v>1000000</v>
      </c>
      <c r="E63" s="368"/>
      <c r="F63" s="368"/>
      <c r="I63" s="349"/>
    </row>
    <row r="64" spans="1:9" ht="23.25" customHeight="1">
      <c r="A64" s="364">
        <f t="shared" si="3"/>
        <v>53</v>
      </c>
      <c r="B64" s="58" t="s">
        <v>162</v>
      </c>
      <c r="C64" s="366" t="s">
        <v>157</v>
      </c>
      <c r="D64" s="367">
        <v>1000000</v>
      </c>
      <c r="E64" s="368"/>
      <c r="F64" s="368"/>
      <c r="I64" s="349"/>
    </row>
    <row r="65" spans="1:9" ht="23.25" customHeight="1">
      <c r="A65" s="364">
        <f t="shared" si="3"/>
        <v>54</v>
      </c>
      <c r="B65" s="58" t="s">
        <v>163</v>
      </c>
      <c r="C65" s="366" t="s">
        <v>157</v>
      </c>
      <c r="D65" s="367">
        <v>1000000</v>
      </c>
      <c r="E65" s="368"/>
      <c r="F65" s="368"/>
      <c r="I65" s="349"/>
    </row>
    <row r="66" spans="1:9" ht="23.25" customHeight="1">
      <c r="A66" s="364">
        <f t="shared" si="3"/>
        <v>55</v>
      </c>
      <c r="B66" s="58" t="s">
        <v>164</v>
      </c>
      <c r="C66" s="366" t="s">
        <v>157</v>
      </c>
      <c r="D66" s="383">
        <v>500000</v>
      </c>
      <c r="E66" s="368"/>
      <c r="F66" s="368" t="s">
        <v>898</v>
      </c>
      <c r="I66" s="349"/>
    </row>
    <row r="67" spans="1:9" ht="23.25" customHeight="1" thickBot="1">
      <c r="A67" s="364"/>
      <c r="B67" s="382" t="s">
        <v>166</v>
      </c>
      <c r="C67" s="366"/>
      <c r="D67" s="380">
        <f>SUM(D68:D86)</f>
        <v>19000000</v>
      </c>
      <c r="E67" s="368"/>
      <c r="F67" s="368"/>
      <c r="I67" s="349"/>
    </row>
    <row r="68" spans="1:9" ht="23.25" customHeight="1" thickTop="1">
      <c r="A68" s="364">
        <f>A66+1</f>
        <v>56</v>
      </c>
      <c r="B68" s="381" t="s">
        <v>167</v>
      </c>
      <c r="C68" s="366" t="s">
        <v>166</v>
      </c>
      <c r="D68" s="367">
        <v>1000000</v>
      </c>
      <c r="E68" s="368"/>
      <c r="F68" s="368"/>
      <c r="I68" s="349"/>
    </row>
    <row r="69" spans="1:9" ht="23.25" customHeight="1">
      <c r="A69" s="364">
        <f>A68+1</f>
        <v>57</v>
      </c>
      <c r="B69" s="58" t="s">
        <v>168</v>
      </c>
      <c r="C69" s="366" t="s">
        <v>166</v>
      </c>
      <c r="D69" s="367">
        <v>1000000</v>
      </c>
      <c r="E69" s="368"/>
      <c r="F69" s="368"/>
      <c r="I69" s="349"/>
    </row>
    <row r="70" spans="1:9" ht="23.25" customHeight="1">
      <c r="A70" s="364">
        <f t="shared" ref="A70:A86" si="4">A69+1</f>
        <v>58</v>
      </c>
      <c r="B70" s="381" t="s">
        <v>169</v>
      </c>
      <c r="C70" s="366" t="s">
        <v>166</v>
      </c>
      <c r="D70" s="367">
        <v>1000000</v>
      </c>
      <c r="E70" s="368"/>
      <c r="F70" s="368"/>
      <c r="I70" s="349"/>
    </row>
    <row r="71" spans="1:9" ht="23.25" customHeight="1">
      <c r="A71" s="364">
        <f t="shared" si="4"/>
        <v>59</v>
      </c>
      <c r="B71" s="381" t="s">
        <v>170</v>
      </c>
      <c r="C71" s="366" t="s">
        <v>166</v>
      </c>
      <c r="D71" s="367">
        <v>1000000</v>
      </c>
      <c r="E71" s="368"/>
      <c r="F71" s="368"/>
      <c r="I71" s="349"/>
    </row>
    <row r="72" spans="1:9" ht="23.25" customHeight="1">
      <c r="A72" s="364">
        <f t="shared" si="4"/>
        <v>60</v>
      </c>
      <c r="B72" s="58" t="s">
        <v>171</v>
      </c>
      <c r="C72" s="366" t="s">
        <v>166</v>
      </c>
      <c r="D72" s="367">
        <v>1000000</v>
      </c>
      <c r="E72" s="368"/>
      <c r="F72" s="368"/>
      <c r="I72" s="349"/>
    </row>
    <row r="73" spans="1:9" ht="23.25" customHeight="1">
      <c r="A73" s="364">
        <f t="shared" si="4"/>
        <v>61</v>
      </c>
      <c r="B73" s="381" t="s">
        <v>172</v>
      </c>
      <c r="C73" s="366" t="s">
        <v>166</v>
      </c>
      <c r="D73" s="367">
        <v>1000000</v>
      </c>
      <c r="E73" s="368"/>
      <c r="F73" s="368"/>
      <c r="I73" s="349"/>
    </row>
    <row r="74" spans="1:9" ht="23.25" customHeight="1">
      <c r="A74" s="364">
        <f t="shared" si="4"/>
        <v>62</v>
      </c>
      <c r="B74" s="58" t="s">
        <v>173</v>
      </c>
      <c r="C74" s="366" t="s">
        <v>166</v>
      </c>
      <c r="D74" s="367">
        <v>1000000</v>
      </c>
      <c r="E74" s="368"/>
      <c r="F74" s="368"/>
      <c r="I74" s="349"/>
    </row>
    <row r="75" spans="1:9" ht="23.25" customHeight="1">
      <c r="A75" s="364">
        <f t="shared" si="4"/>
        <v>63</v>
      </c>
      <c r="B75" s="58" t="s">
        <v>174</v>
      </c>
      <c r="C75" s="366" t="s">
        <v>166</v>
      </c>
      <c r="D75" s="367">
        <v>1000000</v>
      </c>
      <c r="E75" s="368"/>
      <c r="F75" s="368"/>
      <c r="I75" s="349"/>
    </row>
    <row r="76" spans="1:9" ht="23.25" customHeight="1">
      <c r="A76" s="364">
        <f t="shared" si="4"/>
        <v>64</v>
      </c>
      <c r="B76" s="365" t="s">
        <v>413</v>
      </c>
      <c r="C76" s="366" t="s">
        <v>166</v>
      </c>
      <c r="D76" s="367">
        <v>1000000</v>
      </c>
      <c r="E76" s="368"/>
      <c r="F76" s="368"/>
      <c r="I76" s="349"/>
    </row>
    <row r="77" spans="1:9" ht="23.25" customHeight="1">
      <c r="A77" s="364">
        <f t="shared" si="4"/>
        <v>65</v>
      </c>
      <c r="B77" s="58" t="s">
        <v>176</v>
      </c>
      <c r="C77" s="366" t="s">
        <v>166</v>
      </c>
      <c r="D77" s="367">
        <v>1000000</v>
      </c>
      <c r="E77" s="368"/>
      <c r="F77" s="368"/>
      <c r="I77" s="349"/>
    </row>
    <row r="78" spans="1:9" ht="23.25" customHeight="1">
      <c r="A78" s="364">
        <f t="shared" si="4"/>
        <v>66</v>
      </c>
      <c r="B78" s="58" t="s">
        <v>177</v>
      </c>
      <c r="C78" s="366" t="s">
        <v>166</v>
      </c>
      <c r="D78" s="367">
        <v>1000000</v>
      </c>
      <c r="E78" s="368"/>
      <c r="F78" s="368"/>
      <c r="I78" s="349"/>
    </row>
    <row r="79" spans="1:9" ht="23.25" customHeight="1">
      <c r="A79" s="364">
        <f t="shared" si="4"/>
        <v>67</v>
      </c>
      <c r="B79" s="58" t="s">
        <v>178</v>
      </c>
      <c r="C79" s="366" t="s">
        <v>166</v>
      </c>
      <c r="D79" s="367">
        <v>1000000</v>
      </c>
      <c r="E79" s="368"/>
      <c r="F79" s="368"/>
      <c r="I79" s="349"/>
    </row>
    <row r="80" spans="1:9" ht="23.25" customHeight="1">
      <c r="A80" s="364">
        <f t="shared" si="4"/>
        <v>68</v>
      </c>
      <c r="B80" s="58" t="s">
        <v>179</v>
      </c>
      <c r="C80" s="366" t="s">
        <v>166</v>
      </c>
      <c r="D80" s="367">
        <v>1000000</v>
      </c>
      <c r="E80" s="368"/>
      <c r="F80" s="368"/>
      <c r="I80" s="349"/>
    </row>
    <row r="81" spans="1:9" ht="23.25" customHeight="1">
      <c r="A81" s="364">
        <f t="shared" si="4"/>
        <v>69</v>
      </c>
      <c r="B81" s="58" t="s">
        <v>180</v>
      </c>
      <c r="C81" s="366" t="s">
        <v>166</v>
      </c>
      <c r="D81" s="367">
        <v>1000000</v>
      </c>
      <c r="E81" s="368"/>
      <c r="F81" s="368"/>
      <c r="I81" s="349"/>
    </row>
    <row r="82" spans="1:9" ht="23.25" customHeight="1">
      <c r="A82" s="364">
        <f t="shared" si="4"/>
        <v>70</v>
      </c>
      <c r="B82" s="58" t="s">
        <v>181</v>
      </c>
      <c r="C82" s="366" t="s">
        <v>166</v>
      </c>
      <c r="D82" s="367">
        <v>1000000</v>
      </c>
      <c r="E82" s="368"/>
      <c r="F82" s="368"/>
    </row>
    <row r="83" spans="1:9" ht="23.25" customHeight="1">
      <c r="A83" s="364">
        <f t="shared" si="4"/>
        <v>71</v>
      </c>
      <c r="B83" s="58" t="s">
        <v>182</v>
      </c>
      <c r="C83" s="366" t="s">
        <v>166</v>
      </c>
      <c r="D83" s="371">
        <v>1000000</v>
      </c>
      <c r="E83" s="368"/>
      <c r="F83" s="368"/>
    </row>
    <row r="84" spans="1:9" ht="23.25" customHeight="1">
      <c r="A84" s="364">
        <f t="shared" si="4"/>
        <v>72</v>
      </c>
      <c r="B84" s="58" t="s">
        <v>183</v>
      </c>
      <c r="C84" s="366" t="s">
        <v>166</v>
      </c>
      <c r="D84" s="371">
        <v>1000000</v>
      </c>
      <c r="E84" s="368"/>
      <c r="F84" s="368"/>
    </row>
    <row r="85" spans="1:9" ht="23.25" customHeight="1">
      <c r="A85" s="364">
        <f t="shared" si="4"/>
        <v>73</v>
      </c>
      <c r="B85" s="78" t="s">
        <v>184</v>
      </c>
      <c r="C85" s="366" t="s">
        <v>166</v>
      </c>
      <c r="D85" s="371">
        <v>1000000</v>
      </c>
      <c r="E85" s="368"/>
      <c r="F85" s="368"/>
    </row>
    <row r="86" spans="1:9" ht="23.25" customHeight="1">
      <c r="A86" s="364">
        <f t="shared" si="4"/>
        <v>74</v>
      </c>
      <c r="B86" s="384" t="s">
        <v>185</v>
      </c>
      <c r="C86" s="366" t="s">
        <v>899</v>
      </c>
      <c r="D86" s="371">
        <v>1000000</v>
      </c>
      <c r="E86" s="368"/>
      <c r="F86" s="368"/>
    </row>
    <row r="87" spans="1:9" ht="23.25" customHeight="1" thickBot="1">
      <c r="A87" s="358" t="s">
        <v>59</v>
      </c>
      <c r="B87" s="359" t="s">
        <v>61</v>
      </c>
      <c r="C87" s="369"/>
      <c r="D87" s="361">
        <f>D88+D102+D114+D122+D135+D146+D153+D159+D173+D184+D190+D201+D210+D227</f>
        <v>113800000</v>
      </c>
      <c r="E87" s="362"/>
      <c r="F87" s="362"/>
    </row>
    <row r="88" spans="1:9" ht="23.25" customHeight="1" thickTop="1" thickBot="1">
      <c r="A88" s="364"/>
      <c r="B88" s="385" t="s">
        <v>900</v>
      </c>
      <c r="C88" s="386"/>
      <c r="D88" s="380">
        <f>SUM(D89:D101)</f>
        <v>12300000</v>
      </c>
      <c r="E88" s="368"/>
      <c r="F88" s="368"/>
    </row>
    <row r="89" spans="1:9" ht="23.25" customHeight="1" thickTop="1">
      <c r="A89" s="364">
        <f>A86+1</f>
        <v>75</v>
      </c>
      <c r="B89" s="58" t="s">
        <v>186</v>
      </c>
      <c r="C89" s="387" t="s">
        <v>268</v>
      </c>
      <c r="D89" s="367">
        <v>1000000</v>
      </c>
      <c r="E89" s="368"/>
      <c r="F89" s="368"/>
    </row>
    <row r="90" spans="1:9" ht="23.25" customHeight="1">
      <c r="A90" s="364">
        <f>A89+1</f>
        <v>76</v>
      </c>
      <c r="B90" s="58" t="s">
        <v>134</v>
      </c>
      <c r="C90" s="366" t="s">
        <v>63</v>
      </c>
      <c r="D90" s="367">
        <v>1000000</v>
      </c>
      <c r="E90" s="368"/>
      <c r="F90" s="368"/>
    </row>
    <row r="91" spans="1:9" s="1" customFormat="1" ht="23.25" customHeight="1">
      <c r="A91" s="364">
        <f t="shared" ref="A91:A101" si="5">A90+1</f>
        <v>77</v>
      </c>
      <c r="B91" s="58" t="s">
        <v>62</v>
      </c>
      <c r="C91" s="366" t="s">
        <v>63</v>
      </c>
      <c r="D91" s="367">
        <v>1000000</v>
      </c>
      <c r="E91" s="368"/>
      <c r="F91" s="368" t="s">
        <v>276</v>
      </c>
      <c r="I91" s="363"/>
    </row>
    <row r="92" spans="1:9" ht="23.25" customHeight="1">
      <c r="A92" s="364">
        <f t="shared" si="5"/>
        <v>78</v>
      </c>
      <c r="B92" s="373" t="s">
        <v>187</v>
      </c>
      <c r="C92" s="366" t="s">
        <v>269</v>
      </c>
      <c r="D92" s="367">
        <v>1000000</v>
      </c>
      <c r="E92" s="368"/>
      <c r="F92" s="368"/>
    </row>
    <row r="93" spans="1:9" ht="23.25" customHeight="1">
      <c r="A93" s="364">
        <f t="shared" si="5"/>
        <v>79</v>
      </c>
      <c r="B93" s="58" t="s">
        <v>188</v>
      </c>
      <c r="C93" s="366" t="s">
        <v>269</v>
      </c>
      <c r="D93" s="367">
        <v>1000000</v>
      </c>
      <c r="E93" s="368"/>
      <c r="F93" s="368"/>
    </row>
    <row r="94" spans="1:9" ht="23.25" customHeight="1">
      <c r="A94" s="364">
        <f t="shared" si="5"/>
        <v>80</v>
      </c>
      <c r="B94" s="58" t="s">
        <v>189</v>
      </c>
      <c r="C94" s="366" t="s">
        <v>269</v>
      </c>
      <c r="D94" s="367">
        <v>1000000</v>
      </c>
      <c r="E94" s="368"/>
      <c r="F94" s="368"/>
    </row>
    <row r="95" spans="1:9" ht="23.25" customHeight="1">
      <c r="A95" s="364">
        <f t="shared" si="5"/>
        <v>81</v>
      </c>
      <c r="B95" s="373" t="s">
        <v>190</v>
      </c>
      <c r="C95" s="366" t="s">
        <v>270</v>
      </c>
      <c r="D95" s="367">
        <v>1000000</v>
      </c>
      <c r="E95" s="368"/>
      <c r="F95" s="368"/>
    </row>
    <row r="96" spans="1:9" ht="23.25" customHeight="1">
      <c r="A96" s="364">
        <f t="shared" si="5"/>
        <v>82</v>
      </c>
      <c r="B96" s="58" t="s">
        <v>901</v>
      </c>
      <c r="C96" s="366" t="s">
        <v>36</v>
      </c>
      <c r="D96" s="367">
        <v>1000000</v>
      </c>
      <c r="E96" s="368"/>
      <c r="F96" s="368"/>
    </row>
    <row r="97" spans="1:9" ht="23.25" customHeight="1">
      <c r="A97" s="364">
        <f t="shared" si="5"/>
        <v>83</v>
      </c>
      <c r="B97" s="381" t="s">
        <v>65</v>
      </c>
      <c r="C97" s="366" t="s">
        <v>36</v>
      </c>
      <c r="D97" s="367">
        <v>1000000</v>
      </c>
      <c r="E97" s="368"/>
      <c r="F97" s="368"/>
    </row>
    <row r="98" spans="1:9" ht="23.25" customHeight="1">
      <c r="A98" s="364">
        <f t="shared" si="5"/>
        <v>84</v>
      </c>
      <c r="B98" s="58" t="s">
        <v>66</v>
      </c>
      <c r="C98" s="366" t="s">
        <v>67</v>
      </c>
      <c r="D98" s="367">
        <v>1000000</v>
      </c>
      <c r="E98" s="368"/>
      <c r="F98" s="368"/>
      <c r="I98" s="349"/>
    </row>
    <row r="99" spans="1:9" ht="23.25" customHeight="1">
      <c r="A99" s="364">
        <f t="shared" si="5"/>
        <v>85</v>
      </c>
      <c r="B99" s="373" t="s">
        <v>68</v>
      </c>
      <c r="C99" s="366" t="s">
        <v>29</v>
      </c>
      <c r="D99" s="367">
        <v>1000000</v>
      </c>
      <c r="E99" s="368"/>
      <c r="F99" s="368"/>
      <c r="I99" s="349"/>
    </row>
    <row r="100" spans="1:9" ht="23.25" customHeight="1">
      <c r="A100" s="364">
        <f t="shared" si="5"/>
        <v>86</v>
      </c>
      <c r="B100" s="58" t="s">
        <v>191</v>
      </c>
      <c r="C100" s="366" t="s">
        <v>263</v>
      </c>
      <c r="D100" s="367">
        <v>1000000</v>
      </c>
      <c r="E100" s="368"/>
      <c r="F100" s="368"/>
      <c r="I100" s="349"/>
    </row>
    <row r="101" spans="1:9" ht="23.25" customHeight="1">
      <c r="A101" s="364">
        <f t="shared" si="5"/>
        <v>87</v>
      </c>
      <c r="B101" s="58" t="s">
        <v>902</v>
      </c>
      <c r="C101" s="366" t="s">
        <v>36</v>
      </c>
      <c r="D101" s="383">
        <v>300000</v>
      </c>
      <c r="E101" s="368"/>
      <c r="F101" s="368" t="s">
        <v>277</v>
      </c>
      <c r="I101" s="349"/>
    </row>
    <row r="102" spans="1:9" ht="23.25" customHeight="1" thickBot="1">
      <c r="A102" s="388"/>
      <c r="B102" s="382" t="s">
        <v>192</v>
      </c>
      <c r="C102" s="366"/>
      <c r="D102" s="380">
        <f>SUM(D103:D113)</f>
        <v>8400000</v>
      </c>
      <c r="E102" s="368"/>
      <c r="F102" s="368"/>
      <c r="I102" s="349"/>
    </row>
    <row r="103" spans="1:9" ht="23.25" customHeight="1" thickTop="1">
      <c r="A103" s="389">
        <f>A101+1</f>
        <v>88</v>
      </c>
      <c r="B103" s="58" t="s">
        <v>193</v>
      </c>
      <c r="C103" s="366" t="s">
        <v>89</v>
      </c>
      <c r="D103" s="367">
        <v>1000000</v>
      </c>
      <c r="E103" s="368"/>
      <c r="F103" s="368"/>
      <c r="I103" s="349"/>
    </row>
    <row r="104" spans="1:9" ht="23.25" customHeight="1">
      <c r="A104" s="389">
        <f>A103+1</f>
        <v>89</v>
      </c>
      <c r="B104" s="365" t="s">
        <v>194</v>
      </c>
      <c r="C104" s="366" t="s">
        <v>29</v>
      </c>
      <c r="D104" s="371">
        <v>1000000</v>
      </c>
      <c r="E104" s="368"/>
      <c r="F104" s="368"/>
      <c r="I104" s="349"/>
    </row>
    <row r="105" spans="1:9" ht="23.25" customHeight="1">
      <c r="A105" s="389">
        <f t="shared" ref="A105:A113" si="6">A104+1</f>
        <v>90</v>
      </c>
      <c r="B105" s="58" t="s">
        <v>201</v>
      </c>
      <c r="C105" s="366" t="s">
        <v>29</v>
      </c>
      <c r="D105" s="371">
        <v>1000000</v>
      </c>
      <c r="E105" s="368"/>
      <c r="F105" s="368"/>
      <c r="I105" s="349"/>
    </row>
    <row r="106" spans="1:9" ht="23.25" customHeight="1">
      <c r="A106" s="389">
        <f t="shared" si="6"/>
        <v>91</v>
      </c>
      <c r="B106" s="373" t="s">
        <v>198</v>
      </c>
      <c r="C106" s="366" t="s">
        <v>29</v>
      </c>
      <c r="D106" s="371">
        <v>1000000</v>
      </c>
      <c r="E106" s="368"/>
      <c r="F106" s="368"/>
      <c r="I106" s="349"/>
    </row>
    <row r="107" spans="1:9" ht="23.25" customHeight="1">
      <c r="A107" s="389">
        <f t="shared" si="6"/>
        <v>92</v>
      </c>
      <c r="B107" s="365" t="s">
        <v>196</v>
      </c>
      <c r="C107" s="366" t="s">
        <v>89</v>
      </c>
      <c r="D107" s="371">
        <v>1000000</v>
      </c>
      <c r="E107" s="368"/>
      <c r="F107" s="368"/>
      <c r="I107" s="349"/>
    </row>
    <row r="108" spans="1:9" ht="23.25" customHeight="1">
      <c r="A108" s="389">
        <f t="shared" si="6"/>
        <v>93</v>
      </c>
      <c r="B108" s="365" t="s">
        <v>197</v>
      </c>
      <c r="C108" s="366" t="s">
        <v>29</v>
      </c>
      <c r="D108" s="371">
        <v>1000000</v>
      </c>
      <c r="E108" s="368"/>
      <c r="F108" s="368"/>
      <c r="I108" s="349"/>
    </row>
    <row r="109" spans="1:9" ht="23.25" customHeight="1">
      <c r="A109" s="389">
        <f t="shared" si="6"/>
        <v>94</v>
      </c>
      <c r="B109" s="58" t="s">
        <v>903</v>
      </c>
      <c r="C109" s="366" t="s">
        <v>29</v>
      </c>
      <c r="D109" s="371">
        <v>1000000</v>
      </c>
      <c r="E109" s="368"/>
      <c r="F109" s="368"/>
      <c r="I109" s="349"/>
    </row>
    <row r="110" spans="1:9" ht="23.25" customHeight="1">
      <c r="A110" s="389">
        <f t="shared" si="6"/>
        <v>95</v>
      </c>
      <c r="B110" s="78" t="s">
        <v>904</v>
      </c>
      <c r="C110" s="366" t="s">
        <v>29</v>
      </c>
      <c r="D110" s="371">
        <v>300000</v>
      </c>
      <c r="E110" s="368"/>
      <c r="F110" s="368" t="s">
        <v>894</v>
      </c>
      <c r="I110" s="349"/>
    </row>
    <row r="111" spans="1:9" ht="23.25" customHeight="1">
      <c r="A111" s="389">
        <f t="shared" si="6"/>
        <v>96</v>
      </c>
      <c r="B111" s="65" t="s">
        <v>905</v>
      </c>
      <c r="C111" s="366" t="s">
        <v>906</v>
      </c>
      <c r="D111" s="371">
        <v>300000</v>
      </c>
      <c r="E111" s="368"/>
      <c r="F111" s="368" t="s">
        <v>894</v>
      </c>
      <c r="I111" s="349"/>
    </row>
    <row r="112" spans="1:9" ht="23.25" customHeight="1">
      <c r="A112" s="389">
        <f t="shared" si="6"/>
        <v>97</v>
      </c>
      <c r="B112" s="65" t="s">
        <v>200</v>
      </c>
      <c r="C112" s="366" t="s">
        <v>906</v>
      </c>
      <c r="D112" s="376">
        <v>500000</v>
      </c>
      <c r="E112" s="368"/>
      <c r="F112" s="368" t="s">
        <v>898</v>
      </c>
      <c r="I112" s="349"/>
    </row>
    <row r="113" spans="1:9" ht="23.25" customHeight="1">
      <c r="A113" s="389">
        <f t="shared" si="6"/>
        <v>98</v>
      </c>
      <c r="B113" s="65" t="s">
        <v>203</v>
      </c>
      <c r="C113" s="366" t="s">
        <v>906</v>
      </c>
      <c r="D113" s="376">
        <v>300000</v>
      </c>
      <c r="E113" s="368"/>
      <c r="F113" s="368" t="s">
        <v>894</v>
      </c>
      <c r="I113" s="349"/>
    </row>
    <row r="114" spans="1:9" ht="23.25" customHeight="1" thickBot="1">
      <c r="A114" s="389"/>
      <c r="B114" s="382" t="s">
        <v>907</v>
      </c>
      <c r="C114" s="366"/>
      <c r="D114" s="380">
        <f>SUM(D115:D121)</f>
        <v>5500000</v>
      </c>
      <c r="E114" s="368"/>
      <c r="F114" s="368"/>
      <c r="I114" s="349"/>
    </row>
    <row r="115" spans="1:9" ht="23.25" customHeight="1" thickTop="1">
      <c r="A115" s="389">
        <f>A113+1</f>
        <v>99</v>
      </c>
      <c r="B115" s="58" t="s">
        <v>207</v>
      </c>
      <c r="C115" s="366" t="s">
        <v>89</v>
      </c>
      <c r="D115" s="367">
        <v>1000000</v>
      </c>
      <c r="E115" s="368"/>
      <c r="F115" s="368"/>
      <c r="I115" s="349"/>
    </row>
    <row r="116" spans="1:9" ht="23.25" customHeight="1">
      <c r="A116" s="389">
        <f>A115+1</f>
        <v>100</v>
      </c>
      <c r="B116" s="373" t="s">
        <v>208</v>
      </c>
      <c r="C116" s="366" t="s">
        <v>29</v>
      </c>
      <c r="D116" s="367">
        <v>1000000</v>
      </c>
      <c r="E116" s="368"/>
      <c r="F116" s="368"/>
      <c r="I116" s="349"/>
    </row>
    <row r="117" spans="1:9" ht="23.25" customHeight="1">
      <c r="A117" s="389">
        <f t="shared" ref="A117:A121" si="7">A116+1</f>
        <v>101</v>
      </c>
      <c r="B117" s="78" t="s">
        <v>802</v>
      </c>
      <c r="C117" s="366" t="s">
        <v>29</v>
      </c>
      <c r="D117" s="367">
        <v>500000</v>
      </c>
      <c r="E117" s="368"/>
      <c r="F117" s="368" t="s">
        <v>898</v>
      </c>
      <c r="I117" s="349"/>
    </row>
    <row r="118" spans="1:9" ht="23.25" customHeight="1">
      <c r="A118" s="389">
        <f t="shared" si="7"/>
        <v>102</v>
      </c>
      <c r="B118" s="373" t="s">
        <v>209</v>
      </c>
      <c r="C118" s="366" t="s">
        <v>29</v>
      </c>
      <c r="D118" s="367">
        <v>1000000</v>
      </c>
      <c r="E118" s="368"/>
      <c r="F118" s="368"/>
      <c r="I118" s="349"/>
    </row>
    <row r="119" spans="1:9" ht="23.25" customHeight="1">
      <c r="A119" s="389">
        <f t="shared" si="7"/>
        <v>103</v>
      </c>
      <c r="B119" s="373" t="s">
        <v>210</v>
      </c>
      <c r="C119" s="366" t="s">
        <v>29</v>
      </c>
      <c r="D119" s="367">
        <v>1000000</v>
      </c>
      <c r="E119" s="368"/>
      <c r="F119" s="368"/>
      <c r="I119" s="349"/>
    </row>
    <row r="120" spans="1:9" ht="23.25" customHeight="1">
      <c r="A120" s="389">
        <f t="shared" si="7"/>
        <v>104</v>
      </c>
      <c r="B120" s="373" t="s">
        <v>455</v>
      </c>
      <c r="C120" s="366" t="s">
        <v>29</v>
      </c>
      <c r="D120" s="371">
        <v>500000</v>
      </c>
      <c r="E120" s="368"/>
      <c r="F120" s="368" t="s">
        <v>898</v>
      </c>
      <c r="I120" s="349"/>
    </row>
    <row r="121" spans="1:9" ht="23.25" customHeight="1">
      <c r="A121" s="389">
        <f t="shared" si="7"/>
        <v>105</v>
      </c>
      <c r="B121" s="373" t="s">
        <v>908</v>
      </c>
      <c r="C121" s="366" t="s">
        <v>29</v>
      </c>
      <c r="D121" s="371">
        <v>500000</v>
      </c>
      <c r="E121" s="368"/>
      <c r="F121" s="368" t="s">
        <v>898</v>
      </c>
      <c r="I121" s="349"/>
    </row>
    <row r="122" spans="1:9" ht="23.25" customHeight="1" thickBot="1">
      <c r="A122" s="364"/>
      <c r="B122" s="390" t="s">
        <v>215</v>
      </c>
      <c r="C122" s="366"/>
      <c r="D122" s="380">
        <f>SUM(D123:D134)</f>
        <v>9800000</v>
      </c>
      <c r="E122" s="368"/>
      <c r="F122" s="368"/>
      <c r="I122" s="349"/>
    </row>
    <row r="123" spans="1:9" ht="23.25" customHeight="1" thickTop="1">
      <c r="A123" s="389">
        <f>A121+1</f>
        <v>106</v>
      </c>
      <c r="B123" s="58" t="s">
        <v>909</v>
      </c>
      <c r="C123" s="366" t="s">
        <v>89</v>
      </c>
      <c r="D123" s="367">
        <v>1000000</v>
      </c>
      <c r="E123" s="368"/>
      <c r="F123" s="368"/>
      <c r="I123" s="349"/>
    </row>
    <row r="124" spans="1:9" ht="23.25" customHeight="1">
      <c r="A124" s="389">
        <f>A123+1</f>
        <v>107</v>
      </c>
      <c r="B124" s="58" t="s">
        <v>467</v>
      </c>
      <c r="C124" s="366" t="s">
        <v>29</v>
      </c>
      <c r="D124" s="367">
        <v>1000000</v>
      </c>
      <c r="E124" s="368"/>
      <c r="F124" s="368"/>
      <c r="I124" s="349"/>
    </row>
    <row r="125" spans="1:9" ht="23.25" customHeight="1">
      <c r="A125" s="389">
        <f t="shared" ref="A125:A134" si="8">A124+1</f>
        <v>108</v>
      </c>
      <c r="B125" s="373" t="s">
        <v>216</v>
      </c>
      <c r="C125" s="366" t="s">
        <v>29</v>
      </c>
      <c r="D125" s="367">
        <v>1000000</v>
      </c>
      <c r="E125" s="368"/>
      <c r="F125" s="368"/>
      <c r="I125" s="349"/>
    </row>
    <row r="126" spans="1:9" ht="23.25" customHeight="1">
      <c r="A126" s="389">
        <f t="shared" si="8"/>
        <v>109</v>
      </c>
      <c r="B126" s="87" t="s">
        <v>217</v>
      </c>
      <c r="C126" s="366" t="s">
        <v>29</v>
      </c>
      <c r="D126" s="367">
        <v>1000000</v>
      </c>
      <c r="E126" s="368"/>
      <c r="F126" s="368"/>
      <c r="I126" s="349"/>
    </row>
    <row r="127" spans="1:9" ht="23.25" customHeight="1">
      <c r="A127" s="389">
        <f t="shared" si="8"/>
        <v>110</v>
      </c>
      <c r="B127" s="87" t="s">
        <v>218</v>
      </c>
      <c r="C127" s="366" t="s">
        <v>29</v>
      </c>
      <c r="D127" s="367">
        <v>1000000</v>
      </c>
      <c r="E127" s="368"/>
      <c r="F127" s="368"/>
      <c r="I127" s="349"/>
    </row>
    <row r="128" spans="1:9" ht="23.25" customHeight="1">
      <c r="A128" s="389">
        <f t="shared" si="8"/>
        <v>111</v>
      </c>
      <c r="B128" s="58" t="s">
        <v>910</v>
      </c>
      <c r="C128" s="366" t="s">
        <v>29</v>
      </c>
      <c r="D128" s="367">
        <v>500000</v>
      </c>
      <c r="E128" s="368"/>
      <c r="F128" s="368" t="s">
        <v>898</v>
      </c>
      <c r="I128" s="349"/>
    </row>
    <row r="129" spans="1:9" ht="23.25" customHeight="1">
      <c r="A129" s="389">
        <f t="shared" si="8"/>
        <v>112</v>
      </c>
      <c r="B129" s="370" t="s">
        <v>219</v>
      </c>
      <c r="C129" s="366" t="s">
        <v>29</v>
      </c>
      <c r="D129" s="371">
        <v>1000000</v>
      </c>
      <c r="E129" s="368"/>
      <c r="F129" s="368"/>
      <c r="I129" s="349"/>
    </row>
    <row r="130" spans="1:9" ht="23.25" customHeight="1">
      <c r="A130" s="389">
        <f t="shared" si="8"/>
        <v>113</v>
      </c>
      <c r="B130" s="370" t="s">
        <v>220</v>
      </c>
      <c r="C130" s="366" t="s">
        <v>29</v>
      </c>
      <c r="D130" s="371">
        <v>1000000</v>
      </c>
      <c r="E130" s="368"/>
      <c r="F130" s="368"/>
      <c r="I130" s="349"/>
    </row>
    <row r="131" spans="1:9" ht="23.25" customHeight="1">
      <c r="A131" s="389">
        <f t="shared" si="8"/>
        <v>114</v>
      </c>
      <c r="B131" s="391" t="s">
        <v>221</v>
      </c>
      <c r="C131" s="366" t="s">
        <v>29</v>
      </c>
      <c r="D131" s="371">
        <v>1000000</v>
      </c>
      <c r="E131" s="368"/>
      <c r="F131" s="368"/>
      <c r="I131" s="349"/>
    </row>
    <row r="132" spans="1:9" ht="23.25" customHeight="1">
      <c r="A132" s="389">
        <f t="shared" si="8"/>
        <v>115</v>
      </c>
      <c r="B132" s="392" t="s">
        <v>552</v>
      </c>
      <c r="C132" s="366" t="s">
        <v>29</v>
      </c>
      <c r="D132" s="376">
        <v>500000</v>
      </c>
      <c r="E132" s="368"/>
      <c r="F132" s="368" t="s">
        <v>898</v>
      </c>
      <c r="I132" s="349"/>
    </row>
    <row r="133" spans="1:9" ht="23.25" customHeight="1">
      <c r="A133" s="389">
        <f t="shared" si="8"/>
        <v>116</v>
      </c>
      <c r="B133" s="393" t="s">
        <v>911</v>
      </c>
      <c r="C133" s="366" t="s">
        <v>29</v>
      </c>
      <c r="D133" s="376">
        <v>500000</v>
      </c>
      <c r="E133" s="368"/>
      <c r="F133" s="368" t="s">
        <v>898</v>
      </c>
      <c r="I133" s="349"/>
    </row>
    <row r="134" spans="1:9" ht="23.25" customHeight="1">
      <c r="A134" s="389">
        <f t="shared" si="8"/>
        <v>117</v>
      </c>
      <c r="B134" s="392" t="s">
        <v>912</v>
      </c>
      <c r="C134" s="366" t="s">
        <v>29</v>
      </c>
      <c r="D134" s="376">
        <v>300000</v>
      </c>
      <c r="E134" s="368"/>
      <c r="F134" s="368" t="s">
        <v>277</v>
      </c>
      <c r="I134" s="349"/>
    </row>
    <row r="135" spans="1:9" ht="23.25" customHeight="1" thickBot="1">
      <c r="A135" s="389"/>
      <c r="B135" s="390" t="s">
        <v>69</v>
      </c>
      <c r="C135" s="366"/>
      <c r="D135" s="380">
        <f>SUM(D136:D145)</f>
        <v>10000000</v>
      </c>
      <c r="E135" s="368"/>
      <c r="F135" s="368"/>
      <c r="I135" s="349"/>
    </row>
    <row r="136" spans="1:9" ht="23.25" customHeight="1" thickTop="1">
      <c r="A136" s="364">
        <f>A134+1</f>
        <v>118</v>
      </c>
      <c r="B136" s="58" t="s">
        <v>225</v>
      </c>
      <c r="C136" s="366" t="s">
        <v>89</v>
      </c>
      <c r="D136" s="367">
        <v>1000000</v>
      </c>
      <c r="E136" s="368"/>
      <c r="F136" s="368"/>
      <c r="I136" s="349"/>
    </row>
    <row r="137" spans="1:9" ht="23.25" customHeight="1">
      <c r="A137" s="364">
        <f>A136+1</f>
        <v>119</v>
      </c>
      <c r="B137" s="394" t="s">
        <v>226</v>
      </c>
      <c r="C137" s="366" t="s">
        <v>29</v>
      </c>
      <c r="D137" s="367">
        <v>1000000</v>
      </c>
      <c r="E137" s="368"/>
      <c r="F137" s="368"/>
      <c r="I137" s="349"/>
    </row>
    <row r="138" spans="1:9" ht="23.25" customHeight="1">
      <c r="A138" s="364">
        <f t="shared" ref="A138:A145" si="9">A137+1</f>
        <v>120</v>
      </c>
      <c r="B138" s="58" t="s">
        <v>227</v>
      </c>
      <c r="C138" s="366" t="s">
        <v>29</v>
      </c>
      <c r="D138" s="367">
        <v>1000000</v>
      </c>
      <c r="E138" s="368"/>
      <c r="F138" s="368"/>
      <c r="I138" s="349"/>
    </row>
    <row r="139" spans="1:9" ht="23.25" customHeight="1">
      <c r="A139" s="364">
        <f t="shared" si="9"/>
        <v>121</v>
      </c>
      <c r="B139" s="373" t="s">
        <v>228</v>
      </c>
      <c r="C139" s="366" t="s">
        <v>29</v>
      </c>
      <c r="D139" s="367">
        <v>1000000</v>
      </c>
      <c r="E139" s="368"/>
      <c r="F139" s="368"/>
      <c r="I139" s="349"/>
    </row>
    <row r="140" spans="1:9" ht="23.25" customHeight="1">
      <c r="A140" s="364">
        <f t="shared" si="9"/>
        <v>122</v>
      </c>
      <c r="B140" s="373" t="s">
        <v>229</v>
      </c>
      <c r="C140" s="366" t="s">
        <v>29</v>
      </c>
      <c r="D140" s="367">
        <v>1000000</v>
      </c>
      <c r="E140" s="368"/>
      <c r="F140" s="368"/>
      <c r="I140" s="349"/>
    </row>
    <row r="141" spans="1:9" ht="23.25" customHeight="1">
      <c r="A141" s="364">
        <f t="shared" si="9"/>
        <v>123</v>
      </c>
      <c r="B141" s="373" t="s">
        <v>230</v>
      </c>
      <c r="C141" s="366" t="s">
        <v>29</v>
      </c>
      <c r="D141" s="367">
        <v>1000000</v>
      </c>
      <c r="E141" s="368"/>
      <c r="F141" s="368"/>
      <c r="I141" s="349"/>
    </row>
    <row r="142" spans="1:9" ht="23.25" customHeight="1">
      <c r="A142" s="364">
        <f t="shared" si="9"/>
        <v>124</v>
      </c>
      <c r="B142" s="58" t="s">
        <v>231</v>
      </c>
      <c r="C142" s="366" t="s">
        <v>29</v>
      </c>
      <c r="D142" s="367">
        <v>1000000</v>
      </c>
      <c r="E142" s="368"/>
      <c r="F142" s="368"/>
      <c r="I142" s="349"/>
    </row>
    <row r="143" spans="1:9" ht="23.25" customHeight="1">
      <c r="A143" s="364">
        <f t="shared" si="9"/>
        <v>125</v>
      </c>
      <c r="B143" s="58" t="s">
        <v>232</v>
      </c>
      <c r="C143" s="366" t="s">
        <v>29</v>
      </c>
      <c r="D143" s="367">
        <v>1000000</v>
      </c>
      <c r="E143" s="368"/>
      <c r="F143" s="368"/>
      <c r="I143" s="349"/>
    </row>
    <row r="144" spans="1:9" ht="23.25" customHeight="1">
      <c r="A144" s="364">
        <f t="shared" si="9"/>
        <v>126</v>
      </c>
      <c r="B144" s="391" t="s">
        <v>913</v>
      </c>
      <c r="C144" s="366" t="s">
        <v>29</v>
      </c>
      <c r="D144" s="367">
        <v>1000000</v>
      </c>
      <c r="E144" s="368"/>
      <c r="F144" s="368"/>
      <c r="I144" s="349"/>
    </row>
    <row r="145" spans="1:9" ht="23.25" customHeight="1">
      <c r="A145" s="364">
        <f t="shared" si="9"/>
        <v>127</v>
      </c>
      <c r="B145" s="373" t="s">
        <v>70</v>
      </c>
      <c r="C145" s="366" t="s">
        <v>29</v>
      </c>
      <c r="D145" s="367">
        <v>1000000</v>
      </c>
      <c r="E145" s="368"/>
      <c r="F145" s="368"/>
      <c r="I145" s="349"/>
    </row>
    <row r="146" spans="1:9" ht="23.25" customHeight="1" thickBot="1">
      <c r="A146" s="364"/>
      <c r="B146" s="390" t="s">
        <v>71</v>
      </c>
      <c r="C146" s="366"/>
      <c r="D146" s="380">
        <f>SUM(D147:D152)</f>
        <v>6000000</v>
      </c>
      <c r="E146" s="368"/>
      <c r="F146" s="368"/>
      <c r="I146" s="349"/>
    </row>
    <row r="147" spans="1:9" ht="23.25" customHeight="1" thickTop="1">
      <c r="A147" s="389">
        <f>A145+1</f>
        <v>128</v>
      </c>
      <c r="B147" s="58" t="s">
        <v>234</v>
      </c>
      <c r="C147" s="366" t="s">
        <v>89</v>
      </c>
      <c r="D147" s="367">
        <v>1000000</v>
      </c>
      <c r="E147" s="368"/>
      <c r="F147" s="368"/>
      <c r="I147" s="349"/>
    </row>
    <row r="148" spans="1:9" ht="23.25" customHeight="1">
      <c r="A148" s="389">
        <f>A147+1</f>
        <v>129</v>
      </c>
      <c r="B148" s="58" t="s">
        <v>235</v>
      </c>
      <c r="C148" s="366" t="s">
        <v>29</v>
      </c>
      <c r="D148" s="367">
        <v>1000000</v>
      </c>
      <c r="E148" s="368"/>
      <c r="F148" s="368"/>
      <c r="I148" s="349"/>
    </row>
    <row r="149" spans="1:9" ht="23.25" customHeight="1">
      <c r="A149" s="389">
        <f t="shared" ref="A149:A152" si="10">A148+1</f>
        <v>130</v>
      </c>
      <c r="B149" s="58" t="s">
        <v>72</v>
      </c>
      <c r="C149" s="366" t="s">
        <v>29</v>
      </c>
      <c r="D149" s="367">
        <v>1000000</v>
      </c>
      <c r="E149" s="368"/>
      <c r="F149" s="368"/>
      <c r="I149" s="349"/>
    </row>
    <row r="150" spans="1:9" ht="23.25" customHeight="1">
      <c r="A150" s="389">
        <f t="shared" si="10"/>
        <v>131</v>
      </c>
      <c r="B150" s="395" t="s">
        <v>236</v>
      </c>
      <c r="C150" s="366" t="s">
        <v>29</v>
      </c>
      <c r="D150" s="367">
        <v>1000000</v>
      </c>
      <c r="E150" s="368"/>
      <c r="F150" s="368"/>
      <c r="I150" s="349"/>
    </row>
    <row r="151" spans="1:9" ht="23.25" customHeight="1">
      <c r="A151" s="389">
        <f t="shared" si="10"/>
        <v>132</v>
      </c>
      <c r="B151" s="58" t="s">
        <v>237</v>
      </c>
      <c r="C151" s="366" t="s">
        <v>29</v>
      </c>
      <c r="D151" s="367">
        <v>1000000</v>
      </c>
      <c r="E151" s="368"/>
      <c r="F151" s="368"/>
      <c r="I151" s="349"/>
    </row>
    <row r="152" spans="1:9" ht="23.25" customHeight="1">
      <c r="A152" s="389">
        <f t="shared" si="10"/>
        <v>133</v>
      </c>
      <c r="B152" s="58" t="s">
        <v>238</v>
      </c>
      <c r="C152" s="366" t="s">
        <v>29</v>
      </c>
      <c r="D152" s="367">
        <v>1000000</v>
      </c>
      <c r="E152" s="368"/>
      <c r="F152" s="368"/>
      <c r="I152" s="349"/>
    </row>
    <row r="153" spans="1:9" ht="23.25" customHeight="1" thickBot="1">
      <c r="A153" s="364"/>
      <c r="B153" s="390" t="s">
        <v>73</v>
      </c>
      <c r="C153" s="366"/>
      <c r="D153" s="380">
        <f>SUM(D154:D158)</f>
        <v>5000000</v>
      </c>
      <c r="E153" s="368"/>
      <c r="F153" s="368"/>
      <c r="I153" s="349"/>
    </row>
    <row r="154" spans="1:9" ht="23.25" customHeight="1" thickTop="1">
      <c r="A154" s="389">
        <f>A152+1</f>
        <v>134</v>
      </c>
      <c r="B154" s="58" t="s">
        <v>239</v>
      </c>
      <c r="C154" s="366" t="s">
        <v>89</v>
      </c>
      <c r="D154" s="367">
        <v>1000000</v>
      </c>
      <c r="E154" s="362"/>
      <c r="F154" s="368"/>
      <c r="I154" s="349"/>
    </row>
    <row r="155" spans="1:9" ht="23.25" customHeight="1">
      <c r="A155" s="389">
        <f>A154+1</f>
        <v>135</v>
      </c>
      <c r="B155" s="58" t="s">
        <v>240</v>
      </c>
      <c r="C155" s="366" t="s">
        <v>29</v>
      </c>
      <c r="D155" s="367">
        <v>1000000</v>
      </c>
      <c r="E155" s="368"/>
      <c r="F155" s="368"/>
      <c r="I155" s="349"/>
    </row>
    <row r="156" spans="1:9" ht="23.25" customHeight="1">
      <c r="A156" s="389">
        <f t="shared" ref="A156:A158" si="11">A155+1</f>
        <v>136</v>
      </c>
      <c r="B156" s="373" t="s">
        <v>241</v>
      </c>
      <c r="C156" s="366" t="s">
        <v>29</v>
      </c>
      <c r="D156" s="367">
        <v>1000000</v>
      </c>
      <c r="E156" s="368"/>
      <c r="F156" s="368"/>
      <c r="I156" s="349"/>
    </row>
    <row r="157" spans="1:9" ht="23.25" customHeight="1">
      <c r="A157" s="389">
        <f t="shared" si="11"/>
        <v>137</v>
      </c>
      <c r="B157" s="58" t="s">
        <v>74</v>
      </c>
      <c r="C157" s="366" t="s">
        <v>29</v>
      </c>
      <c r="D157" s="367">
        <v>1000000</v>
      </c>
      <c r="E157" s="368"/>
      <c r="F157" s="368"/>
      <c r="I157" s="349"/>
    </row>
    <row r="158" spans="1:9" ht="23.25" customHeight="1">
      <c r="A158" s="389">
        <f t="shared" si="11"/>
        <v>138</v>
      </c>
      <c r="B158" s="373" t="s">
        <v>242</v>
      </c>
      <c r="C158" s="366" t="s">
        <v>29</v>
      </c>
      <c r="D158" s="367">
        <v>1000000</v>
      </c>
      <c r="E158" s="368"/>
      <c r="F158" s="368"/>
      <c r="I158" s="349"/>
    </row>
    <row r="159" spans="1:9" ht="23.25" customHeight="1" thickBot="1">
      <c r="A159" s="389"/>
      <c r="B159" s="396" t="s">
        <v>75</v>
      </c>
      <c r="C159" s="366"/>
      <c r="D159" s="380">
        <f>SUM(D160:D172)</f>
        <v>10400000</v>
      </c>
      <c r="E159" s="368"/>
      <c r="F159" s="368"/>
      <c r="I159" s="349"/>
    </row>
    <row r="160" spans="1:9" ht="23.25" customHeight="1" thickTop="1">
      <c r="A160" s="389">
        <f>A158+1</f>
        <v>139</v>
      </c>
      <c r="B160" s="73" t="s">
        <v>76</v>
      </c>
      <c r="C160" s="366" t="s">
        <v>29</v>
      </c>
      <c r="D160" s="367">
        <v>1000000</v>
      </c>
      <c r="E160" s="368"/>
      <c r="F160" s="368"/>
      <c r="I160" s="349"/>
    </row>
    <row r="161" spans="1:9" ht="23.25" customHeight="1">
      <c r="A161" s="389">
        <f>A160+1</f>
        <v>140</v>
      </c>
      <c r="B161" s="73" t="s">
        <v>77</v>
      </c>
      <c r="C161" s="366" t="s">
        <v>29</v>
      </c>
      <c r="D161" s="367">
        <v>1000000</v>
      </c>
      <c r="E161" s="368"/>
      <c r="F161" s="368"/>
      <c r="I161" s="349"/>
    </row>
    <row r="162" spans="1:9" ht="23.25" customHeight="1">
      <c r="A162" s="389">
        <f t="shared" ref="A162:A172" si="12">A161+1</f>
        <v>141</v>
      </c>
      <c r="B162" s="73" t="s">
        <v>79</v>
      </c>
      <c r="C162" s="366" t="s">
        <v>29</v>
      </c>
      <c r="D162" s="367">
        <v>1000000</v>
      </c>
      <c r="E162" s="368"/>
      <c r="F162" s="368"/>
      <c r="I162" s="349"/>
    </row>
    <row r="163" spans="1:9" ht="23.25" customHeight="1">
      <c r="A163" s="389">
        <f t="shared" si="12"/>
        <v>142</v>
      </c>
      <c r="B163" s="397" t="s">
        <v>80</v>
      </c>
      <c r="C163" s="366" t="s">
        <v>29</v>
      </c>
      <c r="D163" s="367">
        <v>1000000</v>
      </c>
      <c r="E163" s="368"/>
      <c r="F163" s="368"/>
      <c r="I163" s="349"/>
    </row>
    <row r="164" spans="1:9" ht="23.25" customHeight="1">
      <c r="A164" s="389">
        <f t="shared" si="12"/>
        <v>143</v>
      </c>
      <c r="B164" s="73" t="s">
        <v>81</v>
      </c>
      <c r="C164" s="366" t="s">
        <v>29</v>
      </c>
      <c r="D164" s="367">
        <v>1000000</v>
      </c>
      <c r="E164" s="368"/>
      <c r="F164" s="368"/>
      <c r="I164" s="349"/>
    </row>
    <row r="165" spans="1:9" ht="23.25" customHeight="1">
      <c r="A165" s="389">
        <f t="shared" si="12"/>
        <v>144</v>
      </c>
      <c r="B165" s="73" t="s">
        <v>82</v>
      </c>
      <c r="C165" s="398" t="s">
        <v>29</v>
      </c>
      <c r="D165" s="367">
        <v>1000000</v>
      </c>
      <c r="E165" s="368"/>
      <c r="F165" s="368"/>
      <c r="I165" s="349"/>
    </row>
    <row r="166" spans="1:9" ht="23.25" customHeight="1">
      <c r="A166" s="389">
        <f t="shared" si="12"/>
        <v>145</v>
      </c>
      <c r="B166" s="397" t="s">
        <v>83</v>
      </c>
      <c r="C166" s="366" t="s">
        <v>29</v>
      </c>
      <c r="D166" s="367">
        <v>1000000</v>
      </c>
      <c r="E166" s="368"/>
      <c r="F166" s="368"/>
      <c r="I166" s="349"/>
    </row>
    <row r="167" spans="1:9" ht="23.25" customHeight="1">
      <c r="A167" s="389">
        <f t="shared" si="12"/>
        <v>146</v>
      </c>
      <c r="B167" s="397" t="s">
        <v>84</v>
      </c>
      <c r="C167" s="366" t="s">
        <v>29</v>
      </c>
      <c r="D167" s="367">
        <v>1000000</v>
      </c>
      <c r="E167" s="368"/>
      <c r="F167" s="368"/>
      <c r="I167" s="349"/>
    </row>
    <row r="168" spans="1:9" ht="23.25" customHeight="1">
      <c r="A168" s="389">
        <f t="shared" si="12"/>
        <v>147</v>
      </c>
      <c r="B168" s="399" t="s">
        <v>86</v>
      </c>
      <c r="C168" s="366" t="s">
        <v>29</v>
      </c>
      <c r="D168" s="367">
        <v>500000</v>
      </c>
      <c r="E168" s="368"/>
      <c r="F168" s="368" t="s">
        <v>898</v>
      </c>
      <c r="I168" s="349"/>
    </row>
    <row r="169" spans="1:9" ht="23.25" customHeight="1">
      <c r="A169" s="389">
        <f t="shared" si="12"/>
        <v>148</v>
      </c>
      <c r="B169" s="397" t="s">
        <v>85</v>
      </c>
      <c r="C169" s="366" t="s">
        <v>29</v>
      </c>
      <c r="D169" s="367">
        <v>1000000</v>
      </c>
      <c r="E169" s="368"/>
      <c r="F169" s="368"/>
      <c r="I169" s="349"/>
    </row>
    <row r="170" spans="1:9" ht="23.25" customHeight="1">
      <c r="A170" s="389">
        <f t="shared" si="12"/>
        <v>149</v>
      </c>
      <c r="B170" s="400" t="s">
        <v>914</v>
      </c>
      <c r="C170" s="366" t="s">
        <v>29</v>
      </c>
      <c r="D170" s="371">
        <v>300000</v>
      </c>
      <c r="E170" s="368"/>
      <c r="F170" s="368" t="s">
        <v>277</v>
      </c>
      <c r="I170" s="349"/>
    </row>
    <row r="171" spans="1:9" ht="23.25" customHeight="1">
      <c r="A171" s="389">
        <f t="shared" si="12"/>
        <v>150</v>
      </c>
      <c r="B171" s="400" t="s">
        <v>90</v>
      </c>
      <c r="C171" s="366" t="s">
        <v>29</v>
      </c>
      <c r="D171" s="371">
        <v>300000</v>
      </c>
      <c r="E171" s="368"/>
      <c r="F171" s="368" t="s">
        <v>277</v>
      </c>
      <c r="I171" s="349"/>
    </row>
    <row r="172" spans="1:9" ht="23.25" customHeight="1">
      <c r="A172" s="389">
        <f t="shared" si="12"/>
        <v>151</v>
      </c>
      <c r="B172" s="400" t="s">
        <v>915</v>
      </c>
      <c r="C172" s="366" t="s">
        <v>29</v>
      </c>
      <c r="D172" s="371">
        <v>300000</v>
      </c>
      <c r="E172" s="368"/>
      <c r="F172" s="368" t="s">
        <v>277</v>
      </c>
      <c r="I172" s="349"/>
    </row>
    <row r="173" spans="1:9" ht="23.25" customHeight="1" thickBot="1">
      <c r="A173" s="389"/>
      <c r="B173" s="401" t="s">
        <v>87</v>
      </c>
      <c r="C173" s="366"/>
      <c r="D173" s="380">
        <f>SUM(D174:D183)</f>
        <v>10000000</v>
      </c>
      <c r="E173" s="368"/>
      <c r="F173" s="368"/>
      <c r="I173" s="349"/>
    </row>
    <row r="174" spans="1:9" ht="23.25" customHeight="1" thickTop="1">
      <c r="A174" s="389">
        <f>A172+1</f>
        <v>152</v>
      </c>
      <c r="B174" s="58" t="s">
        <v>88</v>
      </c>
      <c r="C174" s="402" t="s">
        <v>89</v>
      </c>
      <c r="D174" s="367">
        <v>1000000</v>
      </c>
      <c r="E174" s="368"/>
      <c r="F174" s="368"/>
      <c r="I174" s="349"/>
    </row>
    <row r="175" spans="1:9" ht="23.25" customHeight="1">
      <c r="A175" s="389">
        <f>A174+1</f>
        <v>153</v>
      </c>
      <c r="B175" s="58" t="s">
        <v>90</v>
      </c>
      <c r="C175" s="366" t="s">
        <v>29</v>
      </c>
      <c r="D175" s="367">
        <v>1000000</v>
      </c>
      <c r="E175" s="368"/>
      <c r="F175" s="368"/>
      <c r="I175" s="349"/>
    </row>
    <row r="176" spans="1:9" ht="23.25" customHeight="1">
      <c r="A176" s="389">
        <f t="shared" ref="A176:A183" si="13">A175+1</f>
        <v>154</v>
      </c>
      <c r="B176" s="58" t="s">
        <v>91</v>
      </c>
      <c r="C176" s="366" t="s">
        <v>29</v>
      </c>
      <c r="D176" s="367">
        <v>1000000</v>
      </c>
      <c r="E176" s="368"/>
      <c r="F176" s="368"/>
      <c r="I176" s="349"/>
    </row>
    <row r="177" spans="1:9" ht="23.25" customHeight="1">
      <c r="A177" s="389">
        <f t="shared" si="13"/>
        <v>155</v>
      </c>
      <c r="B177" s="58" t="s">
        <v>92</v>
      </c>
      <c r="C177" s="366" t="s">
        <v>29</v>
      </c>
      <c r="D177" s="367">
        <v>1000000</v>
      </c>
      <c r="E177" s="368"/>
      <c r="F177" s="368"/>
      <c r="I177" s="349"/>
    </row>
    <row r="178" spans="1:9" ht="23.25" customHeight="1">
      <c r="A178" s="389">
        <f t="shared" si="13"/>
        <v>156</v>
      </c>
      <c r="B178" s="58" t="s">
        <v>93</v>
      </c>
      <c r="C178" s="366" t="s">
        <v>29</v>
      </c>
      <c r="D178" s="367">
        <v>1000000</v>
      </c>
      <c r="E178" s="368"/>
      <c r="F178" s="368"/>
      <c r="I178" s="349"/>
    </row>
    <row r="179" spans="1:9" ht="23.25" customHeight="1">
      <c r="A179" s="389">
        <f t="shared" si="13"/>
        <v>157</v>
      </c>
      <c r="B179" s="58" t="s">
        <v>94</v>
      </c>
      <c r="C179" s="366" t="s">
        <v>29</v>
      </c>
      <c r="D179" s="367">
        <v>1000000</v>
      </c>
      <c r="E179" s="368"/>
      <c r="F179" s="368"/>
      <c r="I179" s="349"/>
    </row>
    <row r="180" spans="1:9" ht="23.25" customHeight="1">
      <c r="A180" s="389">
        <f t="shared" si="13"/>
        <v>158</v>
      </c>
      <c r="B180" s="58" t="s">
        <v>95</v>
      </c>
      <c r="C180" s="366" t="s">
        <v>29</v>
      </c>
      <c r="D180" s="367">
        <v>1000000</v>
      </c>
      <c r="E180" s="368"/>
      <c r="F180" s="368"/>
      <c r="I180" s="349"/>
    </row>
    <row r="181" spans="1:9" ht="23.25" customHeight="1">
      <c r="A181" s="389">
        <f t="shared" si="13"/>
        <v>159</v>
      </c>
      <c r="B181" s="58" t="s">
        <v>96</v>
      </c>
      <c r="C181" s="366" t="s">
        <v>29</v>
      </c>
      <c r="D181" s="367">
        <v>1000000</v>
      </c>
      <c r="E181" s="368"/>
      <c r="F181" s="368"/>
      <c r="I181" s="349"/>
    </row>
    <row r="182" spans="1:9" ht="23.25" customHeight="1">
      <c r="A182" s="389">
        <f t="shared" si="13"/>
        <v>160</v>
      </c>
      <c r="B182" s="373" t="s">
        <v>97</v>
      </c>
      <c r="C182" s="366" t="s">
        <v>29</v>
      </c>
      <c r="D182" s="367">
        <v>1000000</v>
      </c>
      <c r="E182" s="368"/>
      <c r="F182" s="368"/>
      <c r="I182" s="349"/>
    </row>
    <row r="183" spans="1:9" ht="23.25" customHeight="1">
      <c r="A183" s="389">
        <f t="shared" si="13"/>
        <v>161</v>
      </c>
      <c r="B183" s="58" t="s">
        <v>98</v>
      </c>
      <c r="C183" s="366" t="s">
        <v>29</v>
      </c>
      <c r="D183" s="367">
        <v>1000000</v>
      </c>
      <c r="E183" s="368"/>
      <c r="F183" s="368"/>
      <c r="I183" s="349"/>
    </row>
    <row r="184" spans="1:9" ht="23.25" customHeight="1" thickBot="1">
      <c r="A184" s="389"/>
      <c r="B184" s="390" t="s">
        <v>243</v>
      </c>
      <c r="C184" s="366"/>
      <c r="D184" s="380">
        <f>SUM(D185:D189)</f>
        <v>5000000</v>
      </c>
      <c r="E184" s="368"/>
      <c r="F184" s="368"/>
      <c r="I184" s="349"/>
    </row>
    <row r="185" spans="1:9" ht="23.25" customHeight="1" thickTop="1">
      <c r="A185" s="389">
        <f>A183+1</f>
        <v>162</v>
      </c>
      <c r="B185" s="403" t="s">
        <v>244</v>
      </c>
      <c r="C185" s="366" t="s">
        <v>29</v>
      </c>
      <c r="D185" s="367">
        <v>1000000</v>
      </c>
      <c r="E185" s="368"/>
      <c r="F185" s="368"/>
      <c r="I185" s="349"/>
    </row>
    <row r="186" spans="1:9" ht="23.25" customHeight="1">
      <c r="A186" s="389">
        <f>A185+1</f>
        <v>163</v>
      </c>
      <c r="B186" s="404" t="s">
        <v>248</v>
      </c>
      <c r="C186" s="366" t="s">
        <v>29</v>
      </c>
      <c r="D186" s="367">
        <v>1000000</v>
      </c>
      <c r="E186" s="368"/>
      <c r="F186" s="368"/>
      <c r="I186" s="349"/>
    </row>
    <row r="187" spans="1:9" ht="23.25" customHeight="1">
      <c r="A187" s="389">
        <f t="shared" ref="A187:A189" si="14">A186+1</f>
        <v>164</v>
      </c>
      <c r="B187" s="405" t="s">
        <v>916</v>
      </c>
      <c r="C187" s="366" t="s">
        <v>29</v>
      </c>
      <c r="D187" s="367">
        <v>1000000</v>
      </c>
      <c r="E187" s="368"/>
      <c r="F187" s="368"/>
      <c r="I187" s="349"/>
    </row>
    <row r="188" spans="1:9" ht="23.25" customHeight="1">
      <c r="A188" s="389">
        <f t="shared" si="14"/>
        <v>165</v>
      </c>
      <c r="B188" s="403" t="s">
        <v>246</v>
      </c>
      <c r="C188" s="366" t="s">
        <v>29</v>
      </c>
      <c r="D188" s="367">
        <v>1000000</v>
      </c>
      <c r="E188" s="368"/>
      <c r="F188" s="368"/>
      <c r="I188" s="349"/>
    </row>
    <row r="189" spans="1:9" ht="23.25" customHeight="1">
      <c r="A189" s="389">
        <f t="shared" si="14"/>
        <v>166</v>
      </c>
      <c r="B189" s="406" t="s">
        <v>247</v>
      </c>
      <c r="C189" s="366" t="s">
        <v>917</v>
      </c>
      <c r="D189" s="371">
        <v>1000000</v>
      </c>
      <c r="E189" s="368"/>
      <c r="F189" s="368"/>
      <c r="I189" s="349"/>
    </row>
    <row r="190" spans="1:9" ht="23.25" customHeight="1" thickBot="1">
      <c r="A190" s="389"/>
      <c r="B190" s="390" t="s">
        <v>99</v>
      </c>
      <c r="C190" s="366"/>
      <c r="D190" s="380">
        <f>SUM(D191:D199)</f>
        <v>8500000</v>
      </c>
      <c r="E190" s="368"/>
      <c r="F190" s="368"/>
      <c r="I190" s="349"/>
    </row>
    <row r="191" spans="1:9" ht="23.25" customHeight="1" thickTop="1">
      <c r="A191" s="389">
        <f>A189+1</f>
        <v>167</v>
      </c>
      <c r="B191" s="73" t="s">
        <v>100</v>
      </c>
      <c r="C191" s="366" t="s">
        <v>906</v>
      </c>
      <c r="D191" s="367">
        <v>1000000</v>
      </c>
      <c r="E191" s="368"/>
      <c r="F191" s="368"/>
      <c r="I191" s="349"/>
    </row>
    <row r="192" spans="1:9" ht="23.25" customHeight="1">
      <c r="A192" s="389">
        <f>A191+1</f>
        <v>168</v>
      </c>
      <c r="B192" s="397" t="s">
        <v>117</v>
      </c>
      <c r="C192" s="366" t="s">
        <v>906</v>
      </c>
      <c r="D192" s="367">
        <v>1000000</v>
      </c>
      <c r="E192" s="368"/>
      <c r="F192" s="368"/>
      <c r="I192" s="349"/>
    </row>
    <row r="193" spans="1:9" ht="23.25" customHeight="1">
      <c r="A193" s="389">
        <f t="shared" ref="A193:A199" si="15">A192+1</f>
        <v>169</v>
      </c>
      <c r="B193" s="397" t="s">
        <v>102</v>
      </c>
      <c r="C193" s="366" t="s">
        <v>906</v>
      </c>
      <c r="D193" s="367">
        <v>1000000</v>
      </c>
      <c r="E193" s="368"/>
      <c r="F193" s="368"/>
      <c r="I193" s="349"/>
    </row>
    <row r="194" spans="1:9" ht="23.25" customHeight="1">
      <c r="A194" s="389">
        <f t="shared" si="15"/>
        <v>170</v>
      </c>
      <c r="B194" s="397" t="s">
        <v>103</v>
      </c>
      <c r="C194" s="366" t="s">
        <v>906</v>
      </c>
      <c r="D194" s="367">
        <v>1000000</v>
      </c>
      <c r="E194" s="368"/>
      <c r="F194" s="368"/>
      <c r="I194" s="349"/>
    </row>
    <row r="195" spans="1:9" ht="23.25" customHeight="1">
      <c r="A195" s="389">
        <f t="shared" si="15"/>
        <v>171</v>
      </c>
      <c r="B195" s="397" t="s">
        <v>104</v>
      </c>
      <c r="C195" s="366" t="s">
        <v>906</v>
      </c>
      <c r="D195" s="367">
        <v>1000000</v>
      </c>
      <c r="E195" s="368"/>
      <c r="F195" s="368"/>
      <c r="I195" s="349"/>
    </row>
    <row r="196" spans="1:9" ht="23.25" customHeight="1">
      <c r="A196" s="389">
        <f t="shared" si="15"/>
        <v>172</v>
      </c>
      <c r="B196" s="407" t="s">
        <v>105</v>
      </c>
      <c r="C196" s="366" t="s">
        <v>906</v>
      </c>
      <c r="D196" s="367">
        <v>1000000</v>
      </c>
      <c r="E196" s="368"/>
      <c r="F196" s="368"/>
      <c r="I196" s="349"/>
    </row>
    <row r="197" spans="1:9" ht="23.25" customHeight="1">
      <c r="A197" s="389">
        <f t="shared" si="15"/>
        <v>173</v>
      </c>
      <c r="B197" s="408" t="s">
        <v>106</v>
      </c>
      <c r="C197" s="366" t="s">
        <v>29</v>
      </c>
      <c r="D197" s="371">
        <v>1000000</v>
      </c>
      <c r="E197" s="368"/>
      <c r="F197" s="368"/>
      <c r="I197" s="349"/>
    </row>
    <row r="198" spans="1:9" ht="23.25" customHeight="1">
      <c r="A198" s="389">
        <f t="shared" si="15"/>
        <v>174</v>
      </c>
      <c r="B198" s="409" t="s">
        <v>107</v>
      </c>
      <c r="C198" s="366" t="s">
        <v>29</v>
      </c>
      <c r="D198" s="376">
        <v>500000</v>
      </c>
      <c r="E198" s="368"/>
      <c r="F198" s="368" t="s">
        <v>898</v>
      </c>
      <c r="I198" s="349"/>
    </row>
    <row r="199" spans="1:9" ht="23.25" customHeight="1">
      <c r="A199" s="389">
        <f t="shared" si="15"/>
        <v>175</v>
      </c>
      <c r="B199" s="410" t="s">
        <v>128</v>
      </c>
      <c r="C199" s="366" t="s">
        <v>29</v>
      </c>
      <c r="D199" s="376">
        <v>1000000</v>
      </c>
      <c r="E199" s="368"/>
      <c r="F199" s="368"/>
      <c r="I199" s="349"/>
    </row>
    <row r="200" spans="1:9" ht="23.25" customHeight="1">
      <c r="A200" s="389"/>
      <c r="B200" s="411"/>
      <c r="C200" s="366"/>
      <c r="D200" s="376"/>
      <c r="E200" s="368"/>
      <c r="F200" s="368"/>
      <c r="I200" s="349"/>
    </row>
    <row r="201" spans="1:9" ht="23.25" customHeight="1" thickBot="1">
      <c r="A201" s="389"/>
      <c r="B201" s="390" t="s">
        <v>108</v>
      </c>
      <c r="C201" s="366"/>
      <c r="D201" s="380">
        <f>SUM(D202:D209)</f>
        <v>7000000</v>
      </c>
      <c r="E201" s="368"/>
      <c r="F201" s="368"/>
      <c r="I201" s="349"/>
    </row>
    <row r="202" spans="1:9" ht="23.25" customHeight="1" thickTop="1">
      <c r="A202" s="389">
        <f>A199+1</f>
        <v>176</v>
      </c>
      <c r="B202" s="412" t="s">
        <v>109</v>
      </c>
      <c r="C202" s="366" t="s">
        <v>906</v>
      </c>
      <c r="D202" s="367">
        <v>1000000</v>
      </c>
      <c r="E202" s="368"/>
      <c r="F202" s="368"/>
      <c r="I202" s="349"/>
    </row>
    <row r="203" spans="1:9" ht="23.25" customHeight="1">
      <c r="A203" s="389">
        <f>A202+1</f>
        <v>177</v>
      </c>
      <c r="B203" s="413" t="s">
        <v>127</v>
      </c>
      <c r="C203" s="366" t="s">
        <v>906</v>
      </c>
      <c r="D203" s="367">
        <v>1000000</v>
      </c>
      <c r="E203" s="368"/>
      <c r="F203" s="368"/>
      <c r="I203" s="349"/>
    </row>
    <row r="204" spans="1:9" ht="23.25" customHeight="1">
      <c r="A204" s="389">
        <f t="shared" ref="A204:A209" si="16">A203+1</f>
        <v>178</v>
      </c>
      <c r="B204" s="412" t="s">
        <v>110</v>
      </c>
      <c r="C204" s="366" t="s">
        <v>906</v>
      </c>
      <c r="D204" s="367">
        <v>1000000</v>
      </c>
      <c r="E204" s="368"/>
      <c r="F204" s="368"/>
      <c r="I204" s="349"/>
    </row>
    <row r="205" spans="1:9" ht="23.25" customHeight="1">
      <c r="A205" s="389">
        <f t="shared" si="16"/>
        <v>179</v>
      </c>
      <c r="B205" s="413" t="s">
        <v>111</v>
      </c>
      <c r="C205" s="366" t="s">
        <v>906</v>
      </c>
      <c r="D205" s="367">
        <v>1000000</v>
      </c>
      <c r="E205" s="368"/>
      <c r="F205" s="368"/>
      <c r="I205" s="349"/>
    </row>
    <row r="206" spans="1:9" ht="23.25" customHeight="1">
      <c r="A206" s="389">
        <f t="shared" si="16"/>
        <v>180</v>
      </c>
      <c r="B206" s="414" t="s">
        <v>112</v>
      </c>
      <c r="C206" s="366" t="s">
        <v>906</v>
      </c>
      <c r="D206" s="367">
        <v>1000000</v>
      </c>
      <c r="E206" s="368"/>
      <c r="F206" s="368"/>
      <c r="I206" s="349"/>
    </row>
    <row r="207" spans="1:9" ht="23.25" customHeight="1">
      <c r="A207" s="389">
        <f t="shared" si="16"/>
        <v>181</v>
      </c>
      <c r="B207" s="411" t="s">
        <v>113</v>
      </c>
      <c r="C207" s="366" t="s">
        <v>29</v>
      </c>
      <c r="D207" s="371">
        <v>500000</v>
      </c>
      <c r="E207" s="368"/>
      <c r="F207" s="368" t="s">
        <v>898</v>
      </c>
      <c r="I207" s="349"/>
    </row>
    <row r="208" spans="1:9" ht="23.25" customHeight="1">
      <c r="A208" s="389">
        <f t="shared" si="16"/>
        <v>182</v>
      </c>
      <c r="B208" s="414" t="s">
        <v>114</v>
      </c>
      <c r="C208" s="366" t="s">
        <v>29</v>
      </c>
      <c r="D208" s="376">
        <v>1000000</v>
      </c>
      <c r="E208" s="368"/>
      <c r="F208" s="368"/>
      <c r="I208" s="349"/>
    </row>
    <row r="209" spans="1:9" ht="23.25" customHeight="1">
      <c r="A209" s="389">
        <f t="shared" si="16"/>
        <v>183</v>
      </c>
      <c r="B209" s="411" t="s">
        <v>115</v>
      </c>
      <c r="C209" s="366" t="s">
        <v>29</v>
      </c>
      <c r="D209" s="376">
        <v>500000</v>
      </c>
      <c r="E209" s="368"/>
      <c r="F209" s="368" t="s">
        <v>898</v>
      </c>
      <c r="I209" s="349"/>
    </row>
    <row r="210" spans="1:9" ht="23.25" customHeight="1" thickBot="1">
      <c r="A210" s="415"/>
      <c r="B210" s="390" t="s">
        <v>116</v>
      </c>
      <c r="C210" s="366"/>
      <c r="D210" s="380">
        <f>SUM(D211:D226)</f>
        <v>12900000</v>
      </c>
      <c r="E210" s="368"/>
      <c r="F210" s="368"/>
      <c r="I210" s="349"/>
    </row>
    <row r="211" spans="1:9" ht="23.25" customHeight="1" thickTop="1">
      <c r="A211" s="415">
        <f>A209+1</f>
        <v>184</v>
      </c>
      <c r="B211" s="403" t="s">
        <v>118</v>
      </c>
      <c r="C211" s="366" t="s">
        <v>29</v>
      </c>
      <c r="D211" s="367">
        <v>1000000</v>
      </c>
      <c r="E211" s="368"/>
      <c r="F211" s="368"/>
      <c r="I211" s="349"/>
    </row>
    <row r="212" spans="1:9" ht="23.25" customHeight="1">
      <c r="A212" s="415">
        <f>A211+1</f>
        <v>185</v>
      </c>
      <c r="B212" s="403" t="s">
        <v>119</v>
      </c>
      <c r="C212" s="366" t="s">
        <v>29</v>
      </c>
      <c r="D212" s="367">
        <v>1000000</v>
      </c>
      <c r="E212" s="368"/>
      <c r="F212" s="368"/>
      <c r="I212" s="349"/>
    </row>
    <row r="213" spans="1:9" ht="23.25" customHeight="1">
      <c r="A213" s="415">
        <f t="shared" ref="A213:A226" si="17">A212+1</f>
        <v>186</v>
      </c>
      <c r="B213" s="406" t="s">
        <v>120</v>
      </c>
      <c r="C213" s="366" t="s">
        <v>29</v>
      </c>
      <c r="D213" s="367">
        <v>1000000</v>
      </c>
      <c r="E213" s="368"/>
      <c r="F213" s="368"/>
      <c r="I213" s="349"/>
    </row>
    <row r="214" spans="1:9" ht="23.25" customHeight="1">
      <c r="A214" s="415">
        <f t="shared" si="17"/>
        <v>187</v>
      </c>
      <c r="B214" s="403" t="s">
        <v>121</v>
      </c>
      <c r="C214" s="366" t="s">
        <v>29</v>
      </c>
      <c r="D214" s="367">
        <v>1000000</v>
      </c>
      <c r="E214" s="368"/>
      <c r="F214" s="368"/>
      <c r="I214" s="349"/>
    </row>
    <row r="215" spans="1:9" ht="23.25" customHeight="1">
      <c r="A215" s="415">
        <f t="shared" si="17"/>
        <v>188</v>
      </c>
      <c r="B215" s="403" t="s">
        <v>122</v>
      </c>
      <c r="C215" s="366" t="s">
        <v>29</v>
      </c>
      <c r="D215" s="367">
        <v>1000000</v>
      </c>
      <c r="E215" s="368"/>
      <c r="F215" s="368"/>
      <c r="I215" s="349"/>
    </row>
    <row r="216" spans="1:9" ht="23.25" customHeight="1">
      <c r="A216" s="415">
        <f t="shared" si="17"/>
        <v>189</v>
      </c>
      <c r="B216" s="373" t="s">
        <v>123</v>
      </c>
      <c r="C216" s="366" t="s">
        <v>29</v>
      </c>
      <c r="D216" s="367">
        <v>1000000</v>
      </c>
      <c r="E216" s="368"/>
      <c r="F216" s="368"/>
      <c r="I216" s="349"/>
    </row>
    <row r="217" spans="1:9" ht="23.25" customHeight="1">
      <c r="A217" s="415">
        <f t="shared" si="17"/>
        <v>190</v>
      </c>
      <c r="B217" s="406" t="s">
        <v>918</v>
      </c>
      <c r="C217" s="366" t="s">
        <v>29</v>
      </c>
      <c r="D217" s="367">
        <v>1000000</v>
      </c>
      <c r="E217" s="368"/>
      <c r="F217" s="368"/>
      <c r="I217" s="349"/>
    </row>
    <row r="218" spans="1:9" ht="23.25" customHeight="1">
      <c r="A218" s="415">
        <f t="shared" si="17"/>
        <v>191</v>
      </c>
      <c r="B218" s="403" t="s">
        <v>919</v>
      </c>
      <c r="C218" s="366" t="s">
        <v>29</v>
      </c>
      <c r="D218" s="367">
        <v>1000000</v>
      </c>
      <c r="E218" s="368"/>
      <c r="F218" s="368"/>
      <c r="I218" s="349"/>
    </row>
    <row r="219" spans="1:9" ht="23.25" customHeight="1">
      <c r="A219" s="415">
        <f t="shared" si="17"/>
        <v>192</v>
      </c>
      <c r="B219" s="416" t="s">
        <v>920</v>
      </c>
      <c r="C219" s="366" t="s">
        <v>29</v>
      </c>
      <c r="D219" s="367">
        <v>1000000</v>
      </c>
      <c r="E219" s="368"/>
      <c r="F219" s="368"/>
      <c r="I219" s="349"/>
    </row>
    <row r="220" spans="1:9" ht="23.25" customHeight="1">
      <c r="A220" s="415">
        <f t="shared" si="17"/>
        <v>193</v>
      </c>
      <c r="B220" s="417" t="s">
        <v>250</v>
      </c>
      <c r="C220" s="366" t="s">
        <v>906</v>
      </c>
      <c r="D220" s="367">
        <v>500000</v>
      </c>
      <c r="E220" s="368"/>
      <c r="F220" s="368" t="s">
        <v>898</v>
      </c>
      <c r="I220" s="349"/>
    </row>
    <row r="221" spans="1:9" ht="23.25" customHeight="1">
      <c r="A221" s="415">
        <f t="shared" si="17"/>
        <v>194</v>
      </c>
      <c r="B221" s="404" t="s">
        <v>921</v>
      </c>
      <c r="C221" s="366" t="s">
        <v>906</v>
      </c>
      <c r="D221" s="371">
        <v>1000000</v>
      </c>
      <c r="E221" s="368"/>
      <c r="F221" s="368"/>
      <c r="I221" s="349"/>
    </row>
    <row r="222" spans="1:9" ht="23.25" customHeight="1">
      <c r="A222" s="415">
        <f t="shared" si="17"/>
        <v>195</v>
      </c>
      <c r="B222" s="403" t="s">
        <v>922</v>
      </c>
      <c r="C222" s="366" t="s">
        <v>906</v>
      </c>
      <c r="D222" s="371">
        <v>1000000</v>
      </c>
      <c r="E222" s="368"/>
      <c r="F222" s="368"/>
      <c r="I222" s="349"/>
    </row>
    <row r="223" spans="1:9" ht="23.25" customHeight="1">
      <c r="A223" s="415">
        <f t="shared" si="17"/>
        <v>196</v>
      </c>
      <c r="B223" s="67" t="s">
        <v>923</v>
      </c>
      <c r="C223" s="366" t="s">
        <v>906</v>
      </c>
      <c r="D223" s="371">
        <v>500000</v>
      </c>
      <c r="E223" s="368"/>
      <c r="F223" s="368" t="s">
        <v>898</v>
      </c>
      <c r="I223" s="349"/>
    </row>
    <row r="224" spans="1:9" ht="23.25" customHeight="1">
      <c r="A224" s="415">
        <f t="shared" si="17"/>
        <v>197</v>
      </c>
      <c r="B224" s="416" t="s">
        <v>924</v>
      </c>
      <c r="C224" s="366" t="s">
        <v>906</v>
      </c>
      <c r="D224" s="371">
        <v>300000</v>
      </c>
      <c r="E224" s="368"/>
      <c r="F224" s="368" t="s">
        <v>277</v>
      </c>
      <c r="I224" s="349"/>
    </row>
    <row r="225" spans="1:9" ht="23.25" customHeight="1">
      <c r="A225" s="415">
        <f t="shared" si="17"/>
        <v>198</v>
      </c>
      <c r="B225" s="418" t="s">
        <v>925</v>
      </c>
      <c r="C225" s="366" t="s">
        <v>906</v>
      </c>
      <c r="D225" s="371">
        <v>300000</v>
      </c>
      <c r="E225" s="368"/>
      <c r="F225" s="368" t="s">
        <v>277</v>
      </c>
      <c r="I225" s="349"/>
    </row>
    <row r="226" spans="1:9" ht="23.25" customHeight="1">
      <c r="A226" s="415">
        <f t="shared" si="17"/>
        <v>199</v>
      </c>
      <c r="B226" s="404" t="s">
        <v>251</v>
      </c>
      <c r="C226" s="366" t="s">
        <v>906</v>
      </c>
      <c r="D226" s="371">
        <v>300000</v>
      </c>
      <c r="E226" s="368"/>
      <c r="F226" s="368" t="s">
        <v>277</v>
      </c>
      <c r="I226" s="349"/>
    </row>
    <row r="227" spans="1:9" ht="23.25" customHeight="1" thickBot="1">
      <c r="A227" s="389"/>
      <c r="B227" s="396" t="s">
        <v>926</v>
      </c>
      <c r="C227" s="366"/>
      <c r="D227" s="380">
        <f>SUM(D228:D230)</f>
        <v>3000000</v>
      </c>
      <c r="E227" s="368"/>
      <c r="F227" s="368"/>
      <c r="I227" s="349"/>
    </row>
    <row r="228" spans="1:9" ht="23.25" customHeight="1" thickTop="1">
      <c r="A228" s="389">
        <f>A226+1</f>
        <v>200</v>
      </c>
      <c r="B228" s="419" t="s">
        <v>927</v>
      </c>
      <c r="C228" s="366" t="s">
        <v>29</v>
      </c>
      <c r="D228" s="367">
        <v>1000000</v>
      </c>
      <c r="E228" s="368"/>
      <c r="F228" s="368"/>
      <c r="I228" s="349"/>
    </row>
    <row r="229" spans="1:9" ht="23.25" customHeight="1">
      <c r="A229" s="389">
        <f>A228+1</f>
        <v>201</v>
      </c>
      <c r="B229" s="381" t="s">
        <v>223</v>
      </c>
      <c r="C229" s="366" t="s">
        <v>29</v>
      </c>
      <c r="D229" s="371">
        <v>1000000</v>
      </c>
      <c r="E229" s="368"/>
      <c r="F229" s="368"/>
      <c r="I229" s="349"/>
    </row>
    <row r="230" spans="1:9" ht="23.25" customHeight="1">
      <c r="A230" s="389">
        <f>A229+1</f>
        <v>202</v>
      </c>
      <c r="B230" s="373" t="s">
        <v>224</v>
      </c>
      <c r="C230" s="366" t="s">
        <v>29</v>
      </c>
      <c r="D230" s="371">
        <v>1000000</v>
      </c>
      <c r="E230" s="368"/>
      <c r="F230" s="368"/>
      <c r="H230" s="420"/>
      <c r="I230" s="349"/>
    </row>
    <row r="231" spans="1:9" ht="23.25" customHeight="1" thickBot="1">
      <c r="A231" s="857" t="s">
        <v>928</v>
      </c>
      <c r="B231" s="858"/>
      <c r="C231" s="858"/>
      <c r="D231" s="380">
        <v>2100000</v>
      </c>
      <c r="E231" s="368"/>
      <c r="F231" s="368"/>
      <c r="I231" s="349"/>
    </row>
    <row r="232" spans="1:9" ht="23.25" customHeight="1" thickTop="1" thickBot="1">
      <c r="A232" s="857" t="s">
        <v>929</v>
      </c>
      <c r="B232" s="858"/>
      <c r="C232" s="858"/>
      <c r="D232" s="421">
        <v>600000</v>
      </c>
      <c r="E232" s="368"/>
      <c r="F232" s="368"/>
      <c r="I232" s="349"/>
    </row>
    <row r="233" spans="1:9" ht="23.25" customHeight="1" thickTop="1">
      <c r="A233" s="859" t="s">
        <v>930</v>
      </c>
      <c r="B233" s="860"/>
      <c r="C233" s="860"/>
      <c r="D233" s="422">
        <f>D232+D231+D87+D43+D40+D31+D8+D5</f>
        <v>180200000</v>
      </c>
      <c r="E233" s="368"/>
      <c r="F233" s="368"/>
      <c r="I233" s="349"/>
    </row>
    <row r="234" spans="1:9" ht="23.25" customHeight="1">
      <c r="A234" s="423"/>
      <c r="B234" s="424"/>
      <c r="C234" s="423"/>
      <c r="D234" s="164"/>
      <c r="E234" s="341" t="s">
        <v>931</v>
      </c>
      <c r="F234" s="341"/>
      <c r="I234" s="349"/>
    </row>
    <row r="235" spans="1:9" ht="23.25" customHeight="1">
      <c r="A235" s="425" t="s">
        <v>932</v>
      </c>
      <c r="B235" s="426"/>
      <c r="C235" s="425"/>
      <c r="D235" s="425"/>
      <c r="E235" s="427" t="s">
        <v>933</v>
      </c>
      <c r="F235" s="427"/>
      <c r="I235" s="349"/>
    </row>
    <row r="236" spans="1:9" ht="23.25" customHeight="1">
      <c r="A236" s="428"/>
      <c r="B236" s="429"/>
      <c r="C236" s="428"/>
      <c r="D236" s="430"/>
      <c r="E236" s="430"/>
      <c r="F236" s="430"/>
      <c r="I236" s="349"/>
    </row>
    <row r="237" spans="1:9" ht="23.25" customHeight="1">
      <c r="A237" s="428"/>
      <c r="B237" s="429"/>
      <c r="C237" s="428"/>
      <c r="D237" s="430"/>
      <c r="E237" s="430"/>
      <c r="F237" s="430"/>
      <c r="I237" s="349"/>
    </row>
    <row r="238" spans="1:9" ht="23.25" customHeight="1">
      <c r="A238" s="428"/>
      <c r="B238" s="429"/>
      <c r="C238" s="428"/>
      <c r="D238" s="430"/>
      <c r="E238" s="430"/>
      <c r="F238" s="430"/>
      <c r="I238" s="349"/>
    </row>
    <row r="239" spans="1:9" ht="23.25" customHeight="1">
      <c r="A239" s="853"/>
      <c r="B239" s="853"/>
      <c r="C239" s="853"/>
      <c r="D239" s="430"/>
      <c r="E239" s="430"/>
      <c r="F239" s="430"/>
      <c r="I239" s="349"/>
    </row>
    <row r="240" spans="1:9" ht="23.25" customHeight="1">
      <c r="A240" s="425"/>
      <c r="B240" s="426"/>
      <c r="C240" s="425"/>
      <c r="D240" s="425"/>
      <c r="E240" s="425"/>
      <c r="F240" s="425"/>
      <c r="G240" s="341"/>
      <c r="I240" s="349"/>
    </row>
    <row r="241" spans="1:9" ht="27.75" customHeight="1">
      <c r="A241" s="425" t="s">
        <v>934</v>
      </c>
      <c r="B241" s="426"/>
      <c r="C241" s="425"/>
      <c r="D241" s="431"/>
      <c r="E241" s="427" t="s">
        <v>41</v>
      </c>
      <c r="F241" s="427"/>
      <c r="G241" s="427"/>
      <c r="I241" s="349"/>
    </row>
    <row r="242" spans="1:9" ht="27.75" customHeight="1">
      <c r="A242" s="432"/>
      <c r="B242" s="433"/>
      <c r="C242" s="434"/>
      <c r="D242" s="435"/>
      <c r="E242" s="435"/>
      <c r="F242" s="435"/>
      <c r="G242" s="430"/>
      <c r="I242" s="349"/>
    </row>
    <row r="243" spans="1:9" ht="27.75" customHeight="1">
      <c r="G243" s="430"/>
      <c r="I243" s="349"/>
    </row>
    <row r="244" spans="1:9" ht="27.75" customHeight="1">
      <c r="G244" s="430"/>
      <c r="I244" s="349"/>
    </row>
    <row r="245" spans="1:9" ht="27.75" customHeight="1">
      <c r="G245" s="430"/>
      <c r="I245" s="349"/>
    </row>
    <row r="246" spans="1:9" ht="27.75" customHeight="1">
      <c r="G246" s="425"/>
      <c r="I246" s="349"/>
    </row>
    <row r="247" spans="1:9" ht="31.5" customHeight="1">
      <c r="G247" s="427"/>
      <c r="I247" s="349"/>
    </row>
    <row r="248" spans="1:9" ht="31.5" customHeight="1">
      <c r="G248" s="435"/>
      <c r="I248" s="349"/>
    </row>
    <row r="249" spans="1:9" ht="31.5" customHeight="1">
      <c r="I249" s="349"/>
    </row>
    <row r="250" spans="1:9" ht="31.5" customHeight="1">
      <c r="I250" s="349"/>
    </row>
    <row r="251" spans="1:9" ht="31.5" customHeight="1">
      <c r="I251" s="349"/>
    </row>
    <row r="252" spans="1:9" ht="31.5" customHeight="1">
      <c r="I252" s="349"/>
    </row>
    <row r="253" spans="1:9" ht="31.5" customHeight="1">
      <c r="I253" s="349"/>
    </row>
    <row r="254" spans="1:9">
      <c r="I254" s="349"/>
    </row>
    <row r="255" spans="1:9">
      <c r="D255" s="349"/>
      <c r="I255" s="349"/>
    </row>
    <row r="256" spans="1:9">
      <c r="D256" s="349"/>
      <c r="I256" s="349"/>
    </row>
    <row r="257" spans="1:9">
      <c r="D257" s="349"/>
      <c r="I257" s="349"/>
    </row>
    <row r="258" spans="1:9">
      <c r="A258" s="438"/>
      <c r="B258" s="439"/>
      <c r="C258" s="440"/>
      <c r="D258" s="349"/>
      <c r="I258" s="349"/>
    </row>
    <row r="259" spans="1:9">
      <c r="D259" s="349"/>
      <c r="I259" s="349"/>
    </row>
    <row r="260" spans="1:9">
      <c r="D260" s="349"/>
      <c r="I260" s="349"/>
    </row>
    <row r="261" spans="1:9">
      <c r="D261" s="349"/>
      <c r="I261" s="349"/>
    </row>
    <row r="262" spans="1:9">
      <c r="D262" s="349"/>
      <c r="I262" s="349"/>
    </row>
    <row r="263" spans="1:9">
      <c r="A263" s="441"/>
      <c r="B263" s="442"/>
      <c r="C263" s="443"/>
      <c r="D263" s="349"/>
      <c r="I263" s="349"/>
    </row>
    <row r="264" spans="1:9">
      <c r="D264" s="349"/>
      <c r="I264" s="349"/>
    </row>
    <row r="265" spans="1:9">
      <c r="D265" s="349"/>
      <c r="I265" s="349"/>
    </row>
    <row r="266" spans="1:9">
      <c r="D266" s="349"/>
      <c r="I266" s="349"/>
    </row>
    <row r="267" spans="1:9">
      <c r="D267" s="349"/>
      <c r="I267" s="349"/>
    </row>
    <row r="268" spans="1:9">
      <c r="D268" s="349"/>
      <c r="I268" s="349"/>
    </row>
    <row r="269" spans="1:9">
      <c r="D269" s="349"/>
      <c r="I269" s="349"/>
    </row>
    <row r="270" spans="1:9">
      <c r="D270" s="349"/>
      <c r="I270" s="349"/>
    </row>
    <row r="271" spans="1:9">
      <c r="B271" s="349"/>
      <c r="C271" s="349"/>
      <c r="D271" s="349"/>
      <c r="I271" s="349"/>
    </row>
    <row r="272" spans="1:9">
      <c r="B272" s="349"/>
      <c r="C272" s="349"/>
      <c r="D272" s="349"/>
      <c r="I272" s="349"/>
    </row>
    <row r="273" spans="2:9">
      <c r="B273" s="349"/>
      <c r="C273" s="349"/>
      <c r="D273" s="349"/>
      <c r="I273" s="349"/>
    </row>
    <row r="274" spans="2:9">
      <c r="B274" s="349"/>
      <c r="C274" s="349"/>
      <c r="D274" s="349"/>
      <c r="I274" s="349"/>
    </row>
    <row r="275" spans="2:9">
      <c r="B275" s="349"/>
      <c r="C275" s="349"/>
      <c r="D275" s="349"/>
      <c r="I275" s="349"/>
    </row>
    <row r="276" spans="2:9">
      <c r="B276" s="349"/>
      <c r="C276" s="349"/>
      <c r="D276" s="349"/>
      <c r="I276" s="349"/>
    </row>
    <row r="277" spans="2:9">
      <c r="I277" s="349"/>
    </row>
    <row r="278" spans="2:9">
      <c r="I278" s="349"/>
    </row>
    <row r="279" spans="2:9">
      <c r="I279" s="349"/>
    </row>
    <row r="280" spans="2:9">
      <c r="I280" s="349"/>
    </row>
    <row r="281" spans="2:9">
      <c r="I281" s="349"/>
    </row>
    <row r="282" spans="2:9">
      <c r="I282" s="349"/>
    </row>
    <row r="283" spans="2:9">
      <c r="I283" s="349"/>
    </row>
  </sheetData>
  <mergeCells count="6">
    <mergeCell ref="A239:C239"/>
    <mergeCell ref="A2:D2"/>
    <mergeCell ref="A44:B44"/>
    <mergeCell ref="A231:C231"/>
    <mergeCell ref="A232:C232"/>
    <mergeCell ref="A233:C23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topLeftCell="A13" zoomScaleNormal="100" workbookViewId="0">
      <selection activeCell="E257" sqref="E257"/>
    </sheetView>
  </sheetViews>
  <sheetFormatPr defaultRowHeight="15.75"/>
  <cols>
    <col min="1" max="1" width="5.875" customWidth="1"/>
    <col min="2" max="2" width="5.5" customWidth="1"/>
    <col min="3" max="3" width="27.875" customWidth="1"/>
    <col min="4" max="4" width="16.375" style="48" customWidth="1"/>
    <col min="5" max="5" width="15.5" customWidth="1"/>
    <col min="6" max="6" width="19.375" customWidth="1"/>
    <col min="7" max="7" width="20.125" customWidth="1"/>
  </cols>
  <sheetData>
    <row r="1" spans="1:13" s="445" customFormat="1" ht="20.25">
      <c r="A1" s="501" t="s">
        <v>935</v>
      </c>
      <c r="B1" s="501"/>
      <c r="C1" s="501"/>
      <c r="D1" s="529"/>
      <c r="E1" s="343"/>
      <c r="F1" s="502"/>
      <c r="G1" s="499"/>
      <c r="H1" s="499"/>
      <c r="I1" s="499"/>
      <c r="K1" s="499"/>
    </row>
    <row r="2" spans="1:13" s="445" customFormat="1" ht="39" customHeight="1">
      <c r="A2" s="992" t="s">
        <v>1042</v>
      </c>
      <c r="B2" s="992"/>
      <c r="C2" s="992"/>
      <c r="D2" s="992"/>
      <c r="E2" s="992"/>
      <c r="F2" s="992"/>
      <c r="G2" s="992"/>
      <c r="H2" s="424"/>
      <c r="I2" s="424"/>
      <c r="J2" s="424"/>
      <c r="K2" s="424"/>
      <c r="L2" s="424"/>
      <c r="M2" s="424"/>
    </row>
    <row r="3" spans="1:13" ht="30" customHeight="1">
      <c r="A3" s="135" t="s">
        <v>2</v>
      </c>
      <c r="B3" s="135"/>
      <c r="C3" s="503" t="s">
        <v>137</v>
      </c>
      <c r="D3" s="517" t="s">
        <v>1030</v>
      </c>
      <c r="E3" s="518" t="s">
        <v>5</v>
      </c>
      <c r="F3" s="518" t="s">
        <v>1037</v>
      </c>
      <c r="G3" s="518" t="s">
        <v>7</v>
      </c>
    </row>
    <row r="4" spans="1:13" ht="30" customHeight="1">
      <c r="A4" s="135"/>
      <c r="B4" s="135"/>
      <c r="C4" s="545" t="s">
        <v>138</v>
      </c>
      <c r="D4" s="517"/>
      <c r="E4" s="552">
        <f>SUM(E5:E6)</f>
        <v>40000</v>
      </c>
      <c r="F4" s="135"/>
      <c r="G4" s="135"/>
    </row>
    <row r="5" spans="1:13" ht="30" customHeight="1">
      <c r="A5" s="135">
        <v>1</v>
      </c>
      <c r="B5" s="135">
        <v>1</v>
      </c>
      <c r="C5" s="504" t="s">
        <v>10</v>
      </c>
      <c r="D5" s="530" t="s">
        <v>888</v>
      </c>
      <c r="E5" s="553">
        <v>20000</v>
      </c>
      <c r="F5" s="135"/>
      <c r="G5" s="135"/>
    </row>
    <row r="6" spans="1:13" ht="30" customHeight="1">
      <c r="A6" s="135">
        <f>+A5+1</f>
        <v>2</v>
      </c>
      <c r="B6" s="135">
        <v>2</v>
      </c>
      <c r="C6" s="504" t="s">
        <v>1035</v>
      </c>
      <c r="D6" s="530" t="s">
        <v>1036</v>
      </c>
      <c r="E6" s="553">
        <v>20000</v>
      </c>
      <c r="F6" s="135"/>
      <c r="G6" s="135"/>
    </row>
    <row r="7" spans="1:13" ht="30" customHeight="1">
      <c r="A7" s="135"/>
      <c r="B7" s="135"/>
      <c r="C7" s="545" t="s">
        <v>15</v>
      </c>
      <c r="D7" s="530"/>
      <c r="E7" s="552">
        <f>SUM(E8:E29)</f>
        <v>440000</v>
      </c>
      <c r="F7" s="135"/>
      <c r="G7" s="135"/>
    </row>
    <row r="8" spans="1:13" ht="30" customHeight="1">
      <c r="A8" s="135">
        <f>A6+1</f>
        <v>3</v>
      </c>
      <c r="B8" s="135">
        <v>1</v>
      </c>
      <c r="C8" s="505" t="s">
        <v>139</v>
      </c>
      <c r="D8" s="530" t="s">
        <v>261</v>
      </c>
      <c r="E8" s="553">
        <v>20000</v>
      </c>
      <c r="F8" s="135"/>
      <c r="G8" s="135"/>
    </row>
    <row r="9" spans="1:13" ht="30" customHeight="1">
      <c r="A9" s="135">
        <f>+A8+1</f>
        <v>4</v>
      </c>
      <c r="B9" s="135">
        <v>2</v>
      </c>
      <c r="C9" s="412" t="s">
        <v>140</v>
      </c>
      <c r="D9" s="530" t="s">
        <v>262</v>
      </c>
      <c r="E9" s="553">
        <v>20000</v>
      </c>
      <c r="F9" s="135"/>
      <c r="G9" s="135"/>
    </row>
    <row r="10" spans="1:13" ht="30" customHeight="1">
      <c r="A10" s="135">
        <f t="shared" ref="A10:A29" si="0">+A9+1</f>
        <v>5</v>
      </c>
      <c r="B10" s="135">
        <v>3</v>
      </c>
      <c r="C10" s="412" t="s">
        <v>16</v>
      </c>
      <c r="D10" s="530" t="s">
        <v>17</v>
      </c>
      <c r="E10" s="553">
        <v>20000</v>
      </c>
      <c r="F10" s="135"/>
      <c r="G10" s="135"/>
    </row>
    <row r="11" spans="1:13" ht="30" customHeight="1">
      <c r="A11" s="135">
        <f t="shared" si="0"/>
        <v>6</v>
      </c>
      <c r="B11" s="135">
        <v>4</v>
      </c>
      <c r="C11" s="412" t="s">
        <v>19</v>
      </c>
      <c r="D11" s="530" t="s">
        <v>20</v>
      </c>
      <c r="E11" s="553">
        <v>20000</v>
      </c>
      <c r="F11" s="135"/>
      <c r="G11" s="135"/>
    </row>
    <row r="12" spans="1:13" ht="30" customHeight="1">
      <c r="A12" s="135">
        <f t="shared" si="0"/>
        <v>7</v>
      </c>
      <c r="B12" s="135">
        <v>5</v>
      </c>
      <c r="C12" s="412" t="s">
        <v>141</v>
      </c>
      <c r="D12" s="530" t="s">
        <v>20</v>
      </c>
      <c r="E12" s="553">
        <v>20000</v>
      </c>
      <c r="F12" s="135"/>
      <c r="G12" s="135"/>
    </row>
    <row r="13" spans="1:13" ht="30" customHeight="1">
      <c r="A13" s="135">
        <f t="shared" si="0"/>
        <v>8</v>
      </c>
      <c r="B13" s="135">
        <v>6</v>
      </c>
      <c r="C13" s="504" t="s">
        <v>142</v>
      </c>
      <c r="D13" s="530" t="s">
        <v>20</v>
      </c>
      <c r="E13" s="553">
        <v>20000</v>
      </c>
      <c r="F13" s="135"/>
      <c r="G13" s="135"/>
    </row>
    <row r="14" spans="1:13" ht="30" customHeight="1">
      <c r="A14" s="135">
        <f t="shared" si="0"/>
        <v>9</v>
      </c>
      <c r="B14" s="135">
        <v>7</v>
      </c>
      <c r="C14" s="412" t="s">
        <v>21</v>
      </c>
      <c r="D14" s="530" t="s">
        <v>22</v>
      </c>
      <c r="E14" s="553">
        <v>20000</v>
      </c>
      <c r="F14" s="135"/>
      <c r="G14" s="135"/>
    </row>
    <row r="15" spans="1:13" ht="30" customHeight="1">
      <c r="A15" s="135">
        <f t="shared" si="0"/>
        <v>10</v>
      </c>
      <c r="B15" s="135">
        <v>8</v>
      </c>
      <c r="C15" s="412" t="s">
        <v>23</v>
      </c>
      <c r="D15" s="530" t="s">
        <v>22</v>
      </c>
      <c r="E15" s="553">
        <v>20000</v>
      </c>
      <c r="F15" s="135"/>
      <c r="G15" s="135"/>
    </row>
    <row r="16" spans="1:13" ht="30" customHeight="1">
      <c r="A16" s="135">
        <f t="shared" si="0"/>
        <v>11</v>
      </c>
      <c r="B16" s="135">
        <v>9</v>
      </c>
      <c r="C16" s="412" t="s">
        <v>24</v>
      </c>
      <c r="D16" s="530" t="s">
        <v>20</v>
      </c>
      <c r="E16" s="553">
        <v>20000</v>
      </c>
      <c r="F16" s="135"/>
      <c r="G16" s="135"/>
    </row>
    <row r="17" spans="1:7" ht="30" customHeight="1">
      <c r="A17" s="135">
        <f t="shared" si="0"/>
        <v>12</v>
      </c>
      <c r="B17" s="135">
        <v>10</v>
      </c>
      <c r="C17" s="504" t="s">
        <v>27</v>
      </c>
      <c r="D17" s="530" t="s">
        <v>20</v>
      </c>
      <c r="E17" s="553">
        <v>20000</v>
      </c>
      <c r="F17" s="135"/>
      <c r="G17" s="135"/>
    </row>
    <row r="18" spans="1:7" ht="30" customHeight="1">
      <c r="A18" s="135">
        <f t="shared" si="0"/>
        <v>13</v>
      </c>
      <c r="B18" s="135">
        <v>11</v>
      </c>
      <c r="C18" s="505" t="s">
        <v>143</v>
      </c>
      <c r="D18" s="530" t="s">
        <v>20</v>
      </c>
      <c r="E18" s="553">
        <v>20000</v>
      </c>
      <c r="F18" s="135"/>
      <c r="G18" s="135"/>
    </row>
    <row r="19" spans="1:7" ht="30" customHeight="1">
      <c r="A19" s="135">
        <f t="shared" si="0"/>
        <v>14</v>
      </c>
      <c r="B19" s="135">
        <v>12</v>
      </c>
      <c r="C19" s="506" t="s">
        <v>144</v>
      </c>
      <c r="D19" s="530" t="s">
        <v>20</v>
      </c>
      <c r="E19" s="553">
        <v>20000</v>
      </c>
      <c r="F19" s="135"/>
      <c r="G19" s="135"/>
    </row>
    <row r="20" spans="1:7" ht="30" customHeight="1">
      <c r="A20" s="135">
        <f t="shared" si="0"/>
        <v>15</v>
      </c>
      <c r="B20" s="135">
        <v>13</v>
      </c>
      <c r="C20" s="412" t="s">
        <v>145</v>
      </c>
      <c r="D20" s="530" t="s">
        <v>263</v>
      </c>
      <c r="E20" s="553">
        <v>20000</v>
      </c>
      <c r="F20" s="135"/>
      <c r="G20" s="135"/>
    </row>
    <row r="21" spans="1:7" ht="30" customHeight="1">
      <c r="A21" s="135">
        <f t="shared" si="0"/>
        <v>16</v>
      </c>
      <c r="B21" s="135">
        <v>14</v>
      </c>
      <c r="C21" s="412" t="s">
        <v>146</v>
      </c>
      <c r="D21" s="530" t="s">
        <v>263</v>
      </c>
      <c r="E21" s="553">
        <v>20000</v>
      </c>
      <c r="F21" s="135"/>
      <c r="G21" s="135"/>
    </row>
    <row r="22" spans="1:7" ht="30" customHeight="1">
      <c r="A22" s="135">
        <f t="shared" si="0"/>
        <v>17</v>
      </c>
      <c r="B22" s="135">
        <v>15</v>
      </c>
      <c r="C22" s="519" t="s">
        <v>147</v>
      </c>
      <c r="D22" s="530" t="s">
        <v>263</v>
      </c>
      <c r="E22" s="553">
        <v>20000</v>
      </c>
      <c r="F22" s="135"/>
      <c r="G22" s="135"/>
    </row>
    <row r="23" spans="1:7" ht="30" customHeight="1">
      <c r="A23" s="135">
        <f t="shared" si="0"/>
        <v>18</v>
      </c>
      <c r="B23" s="135">
        <v>16</v>
      </c>
      <c r="C23" s="515" t="s">
        <v>148</v>
      </c>
      <c r="D23" s="530" t="s">
        <v>263</v>
      </c>
      <c r="E23" s="553">
        <v>20000</v>
      </c>
      <c r="F23" s="135"/>
      <c r="G23" s="135"/>
    </row>
    <row r="24" spans="1:7" ht="30" customHeight="1">
      <c r="A24" s="135">
        <f t="shared" si="0"/>
        <v>19</v>
      </c>
      <c r="B24" s="135">
        <v>17</v>
      </c>
      <c r="C24" s="507" t="s">
        <v>28</v>
      </c>
      <c r="D24" s="530" t="s">
        <v>29</v>
      </c>
      <c r="E24" s="553">
        <v>20000</v>
      </c>
      <c r="F24" s="135"/>
      <c r="G24" s="135"/>
    </row>
    <row r="25" spans="1:7" ht="30" customHeight="1">
      <c r="A25" s="135">
        <f t="shared" si="0"/>
        <v>20</v>
      </c>
      <c r="B25" s="135">
        <v>18</v>
      </c>
      <c r="C25" s="507" t="s">
        <v>30</v>
      </c>
      <c r="D25" s="530" t="s">
        <v>29</v>
      </c>
      <c r="E25" s="553">
        <v>20000</v>
      </c>
      <c r="F25" s="135"/>
      <c r="G25" s="135"/>
    </row>
    <row r="26" spans="1:7" ht="30" customHeight="1">
      <c r="A26" s="135">
        <f t="shared" si="0"/>
        <v>21</v>
      </c>
      <c r="B26" s="135">
        <v>19</v>
      </c>
      <c r="C26" s="507" t="s">
        <v>31</v>
      </c>
      <c r="D26" s="530" t="s">
        <v>29</v>
      </c>
      <c r="E26" s="553">
        <v>20000</v>
      </c>
      <c r="F26" s="135"/>
      <c r="G26" s="135"/>
    </row>
    <row r="27" spans="1:7" ht="30" customHeight="1">
      <c r="A27" s="135">
        <f t="shared" si="0"/>
        <v>22</v>
      </c>
      <c r="B27" s="135">
        <v>20</v>
      </c>
      <c r="C27" s="507" t="s">
        <v>32</v>
      </c>
      <c r="D27" s="530" t="s">
        <v>29</v>
      </c>
      <c r="E27" s="553">
        <v>20000</v>
      </c>
      <c r="F27" s="135"/>
      <c r="G27" s="135"/>
    </row>
    <row r="28" spans="1:7" ht="30" customHeight="1">
      <c r="A28" s="135">
        <f t="shared" si="0"/>
        <v>23</v>
      </c>
      <c r="B28" s="135">
        <v>21</v>
      </c>
      <c r="C28" s="520" t="s">
        <v>25</v>
      </c>
      <c r="D28" s="530" t="s">
        <v>26</v>
      </c>
      <c r="E28" s="553">
        <v>20000</v>
      </c>
      <c r="F28" s="135"/>
      <c r="G28" s="135"/>
    </row>
    <row r="29" spans="1:7" ht="30" customHeight="1">
      <c r="A29" s="135">
        <f t="shared" si="0"/>
        <v>24</v>
      </c>
      <c r="B29" s="135">
        <v>22</v>
      </c>
      <c r="C29" s="519" t="s">
        <v>150</v>
      </c>
      <c r="D29" s="530" t="s">
        <v>906</v>
      </c>
      <c r="E29" s="553">
        <v>20000</v>
      </c>
      <c r="F29" s="135"/>
      <c r="G29" s="135"/>
    </row>
    <row r="30" spans="1:7" ht="30" customHeight="1">
      <c r="A30" s="135"/>
      <c r="B30" s="135"/>
      <c r="C30" s="545" t="s">
        <v>34</v>
      </c>
      <c r="D30" s="530"/>
      <c r="E30" s="552">
        <f>SUM(E31:E38)</f>
        <v>160000</v>
      </c>
      <c r="F30" s="135"/>
      <c r="G30" s="135"/>
    </row>
    <row r="31" spans="1:7" ht="30" customHeight="1">
      <c r="A31" s="135">
        <f>+A29+1</f>
        <v>25</v>
      </c>
      <c r="B31" s="135">
        <v>1</v>
      </c>
      <c r="C31" s="412" t="s">
        <v>35</v>
      </c>
      <c r="D31" s="530" t="s">
        <v>36</v>
      </c>
      <c r="E31" s="553">
        <v>20000</v>
      </c>
      <c r="F31" s="135"/>
      <c r="G31" s="135"/>
    </row>
    <row r="32" spans="1:7" ht="30" customHeight="1">
      <c r="A32" s="135">
        <f>+A31+1</f>
        <v>26</v>
      </c>
      <c r="B32" s="135">
        <v>2</v>
      </c>
      <c r="C32" s="412" t="s">
        <v>37</v>
      </c>
      <c r="D32" s="530" t="s">
        <v>38</v>
      </c>
      <c r="E32" s="553">
        <v>20000</v>
      </c>
      <c r="F32" s="135"/>
      <c r="G32" s="135"/>
    </row>
    <row r="33" spans="1:7" ht="30" customHeight="1">
      <c r="A33" s="135">
        <f t="shared" ref="A33:A38" si="1">+A32+1</f>
        <v>27</v>
      </c>
      <c r="B33" s="135">
        <v>3</v>
      </c>
      <c r="C33" s="412" t="s">
        <v>39</v>
      </c>
      <c r="D33" s="530" t="s">
        <v>40</v>
      </c>
      <c r="E33" s="553">
        <v>20000</v>
      </c>
      <c r="F33" s="135"/>
      <c r="G33" s="135"/>
    </row>
    <row r="34" spans="1:7" ht="30" customHeight="1">
      <c r="A34" s="135">
        <f t="shared" si="1"/>
        <v>28</v>
      </c>
      <c r="B34" s="135">
        <v>4</v>
      </c>
      <c r="C34" s="412" t="s">
        <v>151</v>
      </c>
      <c r="D34" s="530" t="s">
        <v>264</v>
      </c>
      <c r="E34" s="553">
        <v>20000</v>
      </c>
      <c r="F34" s="135"/>
      <c r="G34" s="135"/>
    </row>
    <row r="35" spans="1:7" ht="30" customHeight="1">
      <c r="A35" s="135">
        <f t="shared" si="1"/>
        <v>29</v>
      </c>
      <c r="B35" s="135">
        <v>5</v>
      </c>
      <c r="C35" s="412" t="s">
        <v>152</v>
      </c>
      <c r="D35" s="530" t="s">
        <v>264</v>
      </c>
      <c r="E35" s="553">
        <v>20000</v>
      </c>
      <c r="F35" s="135"/>
      <c r="G35" s="135"/>
    </row>
    <row r="36" spans="1:7" ht="30" customHeight="1">
      <c r="A36" s="135">
        <f t="shared" si="1"/>
        <v>30</v>
      </c>
      <c r="B36" s="135">
        <v>6</v>
      </c>
      <c r="C36" s="414" t="s">
        <v>153</v>
      </c>
      <c r="D36" s="530" t="s">
        <v>265</v>
      </c>
      <c r="E36" s="553">
        <v>20000</v>
      </c>
      <c r="F36" s="135"/>
      <c r="G36" s="135"/>
    </row>
    <row r="37" spans="1:7" ht="30" customHeight="1">
      <c r="A37" s="135">
        <f t="shared" si="1"/>
        <v>31</v>
      </c>
      <c r="B37" s="135">
        <v>7</v>
      </c>
      <c r="C37" s="508" t="s">
        <v>41</v>
      </c>
      <c r="D37" s="531" t="s">
        <v>40</v>
      </c>
      <c r="E37" s="553">
        <v>20000</v>
      </c>
      <c r="F37" s="135"/>
      <c r="G37" s="135"/>
    </row>
    <row r="38" spans="1:7" ht="30" customHeight="1">
      <c r="A38" s="135">
        <f t="shared" si="1"/>
        <v>32</v>
      </c>
      <c r="B38" s="135">
        <v>8</v>
      </c>
      <c r="C38" s="509" t="s">
        <v>154</v>
      </c>
      <c r="D38" s="532" t="s">
        <v>166</v>
      </c>
      <c r="E38" s="553">
        <v>20000</v>
      </c>
      <c r="F38" s="135"/>
      <c r="G38" s="135"/>
    </row>
    <row r="39" spans="1:7" ht="30" customHeight="1">
      <c r="A39" s="135"/>
      <c r="B39" s="135"/>
      <c r="C39" s="545" t="s">
        <v>43</v>
      </c>
      <c r="D39" s="530"/>
      <c r="E39" s="552">
        <f>SUM(E40:E41)</f>
        <v>40000</v>
      </c>
      <c r="F39" s="135"/>
      <c r="G39" s="135"/>
    </row>
    <row r="40" spans="1:7" ht="30" customHeight="1">
      <c r="A40" s="135">
        <f>+A38+1</f>
        <v>33</v>
      </c>
      <c r="B40" s="135">
        <v>1</v>
      </c>
      <c r="C40" s="506" t="s">
        <v>44</v>
      </c>
      <c r="D40" s="531" t="s">
        <v>43</v>
      </c>
      <c r="E40" s="553">
        <v>20000</v>
      </c>
      <c r="F40" s="135"/>
      <c r="G40" s="135"/>
    </row>
    <row r="41" spans="1:7" ht="30" customHeight="1">
      <c r="A41" s="135">
        <f>+A40+1</f>
        <v>34</v>
      </c>
      <c r="B41" s="135">
        <v>2</v>
      </c>
      <c r="C41" s="506" t="s">
        <v>45</v>
      </c>
      <c r="D41" s="531" t="s">
        <v>43</v>
      </c>
      <c r="E41" s="553">
        <v>20000</v>
      </c>
      <c r="F41" s="135"/>
      <c r="G41" s="135"/>
    </row>
    <row r="42" spans="1:7" ht="30" customHeight="1">
      <c r="A42" s="135"/>
      <c r="B42" s="135"/>
      <c r="C42" s="544" t="s">
        <v>47</v>
      </c>
      <c r="D42" s="531"/>
      <c r="E42" s="554">
        <f>E43+E56+E64</f>
        <v>760000</v>
      </c>
      <c r="F42" s="135"/>
      <c r="G42" s="135"/>
    </row>
    <row r="43" spans="1:7" ht="30" customHeight="1">
      <c r="A43" s="135"/>
      <c r="B43" s="135"/>
      <c r="C43" s="543" t="s">
        <v>362</v>
      </c>
      <c r="D43" s="530"/>
      <c r="E43" s="552">
        <f>SUM(E44:E55)</f>
        <v>240000</v>
      </c>
      <c r="F43" s="135"/>
      <c r="G43" s="135"/>
    </row>
    <row r="44" spans="1:7" ht="30" customHeight="1">
      <c r="A44" s="135">
        <f>+A41+1</f>
        <v>35</v>
      </c>
      <c r="B44" s="135">
        <v>1</v>
      </c>
      <c r="C44" s="414" t="s">
        <v>155</v>
      </c>
      <c r="D44" s="530" t="s">
        <v>266</v>
      </c>
      <c r="E44" s="553">
        <v>20000</v>
      </c>
      <c r="F44" s="135"/>
      <c r="G44" s="135"/>
    </row>
    <row r="45" spans="1:7" ht="30" customHeight="1">
      <c r="A45" s="135">
        <f>+A44+1</f>
        <v>36</v>
      </c>
      <c r="B45" s="135">
        <v>2</v>
      </c>
      <c r="C45" s="414" t="s">
        <v>156</v>
      </c>
      <c r="D45" s="530" t="s">
        <v>267</v>
      </c>
      <c r="E45" s="553">
        <v>20000</v>
      </c>
      <c r="F45" s="135"/>
      <c r="G45" s="135"/>
    </row>
    <row r="46" spans="1:7" ht="30" customHeight="1">
      <c r="A46" s="135">
        <f t="shared" ref="A46:A55" si="2">+A45+1</f>
        <v>37</v>
      </c>
      <c r="B46" s="135">
        <v>3</v>
      </c>
      <c r="C46" s="412" t="s">
        <v>48</v>
      </c>
      <c r="D46" s="530" t="s">
        <v>26</v>
      </c>
      <c r="E46" s="553">
        <v>20000</v>
      </c>
      <c r="F46" s="135"/>
      <c r="G46" s="135"/>
    </row>
    <row r="47" spans="1:7" ht="30" customHeight="1">
      <c r="A47" s="135">
        <f t="shared" si="2"/>
        <v>38</v>
      </c>
      <c r="B47" s="135">
        <v>4</v>
      </c>
      <c r="C47" s="412" t="s">
        <v>49</v>
      </c>
      <c r="D47" s="530" t="s">
        <v>26</v>
      </c>
      <c r="E47" s="553">
        <v>20000</v>
      </c>
      <c r="F47" s="135"/>
      <c r="G47" s="135"/>
    </row>
    <row r="48" spans="1:7" ht="30" customHeight="1">
      <c r="A48" s="135">
        <f t="shared" si="2"/>
        <v>39</v>
      </c>
      <c r="B48" s="135">
        <v>5</v>
      </c>
      <c r="C48" s="412" t="s">
        <v>50</v>
      </c>
      <c r="D48" s="530" t="s">
        <v>36</v>
      </c>
      <c r="E48" s="553">
        <v>20000</v>
      </c>
      <c r="F48" s="135"/>
      <c r="G48" s="135"/>
    </row>
    <row r="49" spans="1:7" ht="30" customHeight="1">
      <c r="A49" s="135">
        <f t="shared" si="2"/>
        <v>40</v>
      </c>
      <c r="B49" s="135">
        <v>6</v>
      </c>
      <c r="C49" s="412" t="s">
        <v>51</v>
      </c>
      <c r="D49" s="530" t="s">
        <v>26</v>
      </c>
      <c r="E49" s="553">
        <v>20000</v>
      </c>
      <c r="F49" s="135"/>
      <c r="G49" s="135"/>
    </row>
    <row r="50" spans="1:7" ht="30" customHeight="1">
      <c r="A50" s="135">
        <f t="shared" si="2"/>
        <v>41</v>
      </c>
      <c r="B50" s="135">
        <v>7</v>
      </c>
      <c r="C50" s="412" t="s">
        <v>52</v>
      </c>
      <c r="D50" s="530" t="s">
        <v>26</v>
      </c>
      <c r="E50" s="553">
        <v>20000</v>
      </c>
      <c r="F50" s="135"/>
      <c r="G50" s="135"/>
    </row>
    <row r="51" spans="1:7" ht="30" customHeight="1">
      <c r="A51" s="135">
        <f t="shared" si="2"/>
        <v>42</v>
      </c>
      <c r="B51" s="135">
        <v>8</v>
      </c>
      <c r="C51" s="519" t="s">
        <v>53</v>
      </c>
      <c r="D51" s="530" t="s">
        <v>26</v>
      </c>
      <c r="E51" s="553">
        <v>20000</v>
      </c>
      <c r="F51" s="135"/>
      <c r="G51" s="135"/>
    </row>
    <row r="52" spans="1:7" ht="30" customHeight="1">
      <c r="A52" s="135">
        <f t="shared" si="2"/>
        <v>43</v>
      </c>
      <c r="B52" s="135">
        <v>9</v>
      </c>
      <c r="C52" s="519" t="s">
        <v>55</v>
      </c>
      <c r="D52" s="530" t="s">
        <v>26</v>
      </c>
      <c r="E52" s="553">
        <v>20000</v>
      </c>
      <c r="F52" s="135"/>
      <c r="G52" s="135"/>
    </row>
    <row r="53" spans="1:7" ht="30" customHeight="1">
      <c r="A53" s="135">
        <f t="shared" si="2"/>
        <v>44</v>
      </c>
      <c r="B53" s="135">
        <v>10</v>
      </c>
      <c r="C53" s="519" t="s">
        <v>58</v>
      </c>
      <c r="D53" s="530" t="s">
        <v>26</v>
      </c>
      <c r="E53" s="553">
        <v>20000</v>
      </c>
      <c r="F53" s="135"/>
      <c r="G53" s="135"/>
    </row>
    <row r="54" spans="1:7" ht="30" customHeight="1">
      <c r="A54" s="135">
        <f t="shared" si="2"/>
        <v>45</v>
      </c>
      <c r="B54" s="135">
        <v>11</v>
      </c>
      <c r="C54" s="526" t="s">
        <v>1012</v>
      </c>
      <c r="D54" s="530" t="s">
        <v>26</v>
      </c>
      <c r="E54" s="553">
        <v>20000</v>
      </c>
      <c r="F54" s="135"/>
      <c r="G54" s="135"/>
    </row>
    <row r="55" spans="1:7" ht="30" customHeight="1">
      <c r="A55" s="135">
        <f t="shared" si="2"/>
        <v>46</v>
      </c>
      <c r="B55" s="135">
        <v>12</v>
      </c>
      <c r="C55" s="526" t="s">
        <v>1013</v>
      </c>
      <c r="D55" s="530" t="s">
        <v>1031</v>
      </c>
      <c r="E55" s="553">
        <v>20000</v>
      </c>
      <c r="F55" s="135"/>
      <c r="G55" s="135"/>
    </row>
    <row r="56" spans="1:7" ht="30" customHeight="1">
      <c r="A56" s="135"/>
      <c r="B56" s="135"/>
      <c r="C56" s="545" t="s">
        <v>157</v>
      </c>
      <c r="D56" s="530"/>
      <c r="E56" s="552">
        <f>SUM(E57:E63)</f>
        <v>140000</v>
      </c>
      <c r="F56" s="135"/>
      <c r="G56" s="135"/>
    </row>
    <row r="57" spans="1:7" ht="30" customHeight="1">
      <c r="A57" s="135">
        <f>+A55+1</f>
        <v>47</v>
      </c>
      <c r="B57" s="135">
        <v>1</v>
      </c>
      <c r="C57" s="414" t="s">
        <v>158</v>
      </c>
      <c r="D57" s="530" t="s">
        <v>157</v>
      </c>
      <c r="E57" s="553">
        <v>20000</v>
      </c>
      <c r="F57" s="135"/>
      <c r="G57" s="135"/>
    </row>
    <row r="58" spans="1:7" ht="30" customHeight="1">
      <c r="A58" s="135">
        <f>+A57+1</f>
        <v>48</v>
      </c>
      <c r="B58" s="135">
        <v>2</v>
      </c>
      <c r="C58" s="414" t="s">
        <v>159</v>
      </c>
      <c r="D58" s="530" t="s">
        <v>157</v>
      </c>
      <c r="E58" s="553">
        <v>20000</v>
      </c>
      <c r="F58" s="135"/>
      <c r="G58" s="135"/>
    </row>
    <row r="59" spans="1:7" ht="30" customHeight="1">
      <c r="A59" s="135">
        <f t="shared" ref="A59:A63" si="3">+A58+1</f>
        <v>49</v>
      </c>
      <c r="B59" s="135">
        <v>3</v>
      </c>
      <c r="C59" s="412" t="s">
        <v>160</v>
      </c>
      <c r="D59" s="530" t="s">
        <v>157</v>
      </c>
      <c r="E59" s="553">
        <v>20000</v>
      </c>
      <c r="F59" s="135"/>
      <c r="G59" s="135"/>
    </row>
    <row r="60" spans="1:7" ht="30" customHeight="1">
      <c r="A60" s="135">
        <f t="shared" si="3"/>
        <v>50</v>
      </c>
      <c r="B60" s="135">
        <v>4</v>
      </c>
      <c r="C60" s="412" t="s">
        <v>161</v>
      </c>
      <c r="D60" s="530" t="s">
        <v>157</v>
      </c>
      <c r="E60" s="553">
        <v>20000</v>
      </c>
      <c r="F60" s="135"/>
      <c r="G60" s="135"/>
    </row>
    <row r="61" spans="1:7" ht="30" customHeight="1">
      <c r="A61" s="135">
        <f t="shared" si="3"/>
        <v>51</v>
      </c>
      <c r="B61" s="135">
        <v>5</v>
      </c>
      <c r="C61" s="412" t="s">
        <v>162</v>
      </c>
      <c r="D61" s="530" t="s">
        <v>157</v>
      </c>
      <c r="E61" s="553">
        <v>20000</v>
      </c>
      <c r="F61" s="135"/>
      <c r="G61" s="135"/>
    </row>
    <row r="62" spans="1:7" ht="30" customHeight="1">
      <c r="A62" s="135">
        <f t="shared" si="3"/>
        <v>52</v>
      </c>
      <c r="B62" s="135">
        <v>6</v>
      </c>
      <c r="C62" s="412" t="s">
        <v>163</v>
      </c>
      <c r="D62" s="530" t="s">
        <v>157</v>
      </c>
      <c r="E62" s="553">
        <v>20000</v>
      </c>
      <c r="F62" s="135"/>
      <c r="G62" s="135"/>
    </row>
    <row r="63" spans="1:7" ht="30" customHeight="1">
      <c r="A63" s="135">
        <f t="shared" si="3"/>
        <v>53</v>
      </c>
      <c r="B63" s="135">
        <v>7</v>
      </c>
      <c r="C63" s="412" t="s">
        <v>164</v>
      </c>
      <c r="D63" s="530" t="s">
        <v>157</v>
      </c>
      <c r="E63" s="553">
        <v>20000</v>
      </c>
      <c r="F63" s="135"/>
      <c r="G63" s="135"/>
    </row>
    <row r="64" spans="1:7" ht="30" customHeight="1">
      <c r="A64" s="135"/>
      <c r="B64" s="135"/>
      <c r="C64" s="545" t="s">
        <v>166</v>
      </c>
      <c r="D64" s="530"/>
      <c r="E64" s="552">
        <f>SUM(E65:E83)</f>
        <v>380000</v>
      </c>
      <c r="F64" s="135"/>
      <c r="G64" s="135"/>
    </row>
    <row r="65" spans="1:7" ht="30" customHeight="1">
      <c r="A65" s="135">
        <f>+A63+1</f>
        <v>54</v>
      </c>
      <c r="B65" s="135">
        <v>1</v>
      </c>
      <c r="C65" s="510" t="s">
        <v>167</v>
      </c>
      <c r="D65" s="530" t="s">
        <v>166</v>
      </c>
      <c r="E65" s="553">
        <v>20000</v>
      </c>
      <c r="F65" s="135"/>
      <c r="G65" s="135"/>
    </row>
    <row r="66" spans="1:7" ht="30" customHeight="1">
      <c r="A66" s="135">
        <f>+A65+1</f>
        <v>55</v>
      </c>
      <c r="B66" s="135">
        <v>2</v>
      </c>
      <c r="C66" s="511" t="s">
        <v>168</v>
      </c>
      <c r="D66" s="530" t="s">
        <v>166</v>
      </c>
      <c r="E66" s="553">
        <v>20000</v>
      </c>
      <c r="F66" s="135"/>
      <c r="G66" s="135"/>
    </row>
    <row r="67" spans="1:7" ht="30" customHeight="1">
      <c r="A67" s="135">
        <f t="shared" ref="A67:A83" si="4">+A66+1</f>
        <v>56</v>
      </c>
      <c r="B67" s="135">
        <v>3</v>
      </c>
      <c r="C67" s="510" t="s">
        <v>169</v>
      </c>
      <c r="D67" s="530" t="s">
        <v>166</v>
      </c>
      <c r="E67" s="553">
        <v>20000</v>
      </c>
      <c r="F67" s="135"/>
      <c r="G67" s="135"/>
    </row>
    <row r="68" spans="1:7" ht="30" customHeight="1">
      <c r="A68" s="135">
        <f t="shared" si="4"/>
        <v>57</v>
      </c>
      <c r="B68" s="135">
        <v>4</v>
      </c>
      <c r="C68" s="510" t="s">
        <v>170</v>
      </c>
      <c r="D68" s="530" t="s">
        <v>166</v>
      </c>
      <c r="E68" s="553">
        <v>20000</v>
      </c>
      <c r="F68" s="135"/>
      <c r="G68" s="135"/>
    </row>
    <row r="69" spans="1:7" ht="30" customHeight="1">
      <c r="A69" s="135">
        <f t="shared" si="4"/>
        <v>58</v>
      </c>
      <c r="B69" s="135">
        <v>5</v>
      </c>
      <c r="C69" s="511" t="s">
        <v>171</v>
      </c>
      <c r="D69" s="530" t="s">
        <v>166</v>
      </c>
      <c r="E69" s="553">
        <v>20000</v>
      </c>
      <c r="F69" s="135"/>
      <c r="G69" s="135"/>
    </row>
    <row r="70" spans="1:7" ht="30" customHeight="1">
      <c r="A70" s="135">
        <f t="shared" si="4"/>
        <v>59</v>
      </c>
      <c r="B70" s="135">
        <v>6</v>
      </c>
      <c r="C70" s="510" t="s">
        <v>172</v>
      </c>
      <c r="D70" s="530" t="s">
        <v>166</v>
      </c>
      <c r="E70" s="553">
        <v>20000</v>
      </c>
      <c r="F70" s="135"/>
      <c r="G70" s="135"/>
    </row>
    <row r="71" spans="1:7" ht="30" customHeight="1">
      <c r="A71" s="135">
        <f t="shared" si="4"/>
        <v>60</v>
      </c>
      <c r="B71" s="135">
        <v>7</v>
      </c>
      <c r="C71" s="511" t="s">
        <v>173</v>
      </c>
      <c r="D71" s="530" t="s">
        <v>166</v>
      </c>
      <c r="E71" s="553">
        <v>20000</v>
      </c>
      <c r="F71" s="135"/>
      <c r="G71" s="135"/>
    </row>
    <row r="72" spans="1:7" ht="30" customHeight="1">
      <c r="A72" s="135">
        <f t="shared" si="4"/>
        <v>61</v>
      </c>
      <c r="B72" s="135">
        <v>8</v>
      </c>
      <c r="C72" s="511" t="s">
        <v>174</v>
      </c>
      <c r="D72" s="530" t="s">
        <v>166</v>
      </c>
      <c r="E72" s="553">
        <v>20000</v>
      </c>
      <c r="F72" s="135"/>
      <c r="G72" s="135"/>
    </row>
    <row r="73" spans="1:7" ht="30" customHeight="1">
      <c r="A73" s="135">
        <f t="shared" si="4"/>
        <v>62</v>
      </c>
      <c r="B73" s="135">
        <v>9</v>
      </c>
      <c r="C73" s="511" t="s">
        <v>175</v>
      </c>
      <c r="D73" s="530" t="s">
        <v>166</v>
      </c>
      <c r="E73" s="553">
        <v>20000</v>
      </c>
      <c r="F73" s="135"/>
      <c r="G73" s="135"/>
    </row>
    <row r="74" spans="1:7" ht="30" customHeight="1">
      <c r="A74" s="135">
        <f t="shared" si="4"/>
        <v>63</v>
      </c>
      <c r="B74" s="135">
        <v>10</v>
      </c>
      <c r="C74" s="511" t="s">
        <v>176</v>
      </c>
      <c r="D74" s="530" t="s">
        <v>166</v>
      </c>
      <c r="E74" s="553">
        <v>20000</v>
      </c>
      <c r="F74" s="135"/>
      <c r="G74" s="135"/>
    </row>
    <row r="75" spans="1:7" ht="30" customHeight="1">
      <c r="A75" s="135">
        <f t="shared" si="4"/>
        <v>64</v>
      </c>
      <c r="B75" s="135">
        <v>11</v>
      </c>
      <c r="C75" s="511" t="s">
        <v>179</v>
      </c>
      <c r="D75" s="530" t="s">
        <v>166</v>
      </c>
      <c r="E75" s="553">
        <v>20000</v>
      </c>
      <c r="F75" s="135"/>
      <c r="G75" s="135"/>
    </row>
    <row r="76" spans="1:7" ht="30" customHeight="1">
      <c r="A76" s="135">
        <f t="shared" si="4"/>
        <v>65</v>
      </c>
      <c r="B76" s="135">
        <v>12</v>
      </c>
      <c r="C76" s="511" t="s">
        <v>180</v>
      </c>
      <c r="D76" s="530" t="s">
        <v>166</v>
      </c>
      <c r="E76" s="553">
        <v>20000</v>
      </c>
      <c r="F76" s="135"/>
      <c r="G76" s="135"/>
    </row>
    <row r="77" spans="1:7" ht="30" customHeight="1">
      <c r="A77" s="135">
        <f t="shared" si="4"/>
        <v>66</v>
      </c>
      <c r="B77" s="135">
        <v>13</v>
      </c>
      <c r="C77" s="511" t="s">
        <v>181</v>
      </c>
      <c r="D77" s="530" t="s">
        <v>166</v>
      </c>
      <c r="E77" s="553">
        <v>20000</v>
      </c>
      <c r="F77" s="135"/>
      <c r="G77" s="135"/>
    </row>
    <row r="78" spans="1:7" ht="30" customHeight="1">
      <c r="A78" s="135">
        <f t="shared" si="4"/>
        <v>67</v>
      </c>
      <c r="B78" s="135">
        <v>14</v>
      </c>
      <c r="C78" s="511" t="s">
        <v>182</v>
      </c>
      <c r="D78" s="530" t="s">
        <v>166</v>
      </c>
      <c r="E78" s="553">
        <v>20000</v>
      </c>
      <c r="F78" s="135"/>
      <c r="G78" s="135"/>
    </row>
    <row r="79" spans="1:7" ht="30" customHeight="1">
      <c r="A79" s="135">
        <f t="shared" si="4"/>
        <v>68</v>
      </c>
      <c r="B79" s="135">
        <v>15</v>
      </c>
      <c r="C79" s="511" t="s">
        <v>183</v>
      </c>
      <c r="D79" s="530" t="s">
        <v>166</v>
      </c>
      <c r="E79" s="553">
        <v>20000</v>
      </c>
      <c r="F79" s="135"/>
      <c r="G79" s="135"/>
    </row>
    <row r="80" spans="1:7" ht="30" customHeight="1">
      <c r="A80" s="135">
        <f t="shared" si="4"/>
        <v>69</v>
      </c>
      <c r="B80" s="135">
        <v>16</v>
      </c>
      <c r="C80" s="512" t="s">
        <v>184</v>
      </c>
      <c r="D80" s="530" t="s">
        <v>166</v>
      </c>
      <c r="E80" s="553">
        <v>20000</v>
      </c>
      <c r="F80" s="135"/>
      <c r="G80" s="135"/>
    </row>
    <row r="81" spans="1:7" ht="30" customHeight="1">
      <c r="A81" s="135">
        <f t="shared" si="4"/>
        <v>70</v>
      </c>
      <c r="B81" s="135">
        <v>17</v>
      </c>
      <c r="C81" s="513" t="s">
        <v>185</v>
      </c>
      <c r="D81" s="530" t="s">
        <v>899</v>
      </c>
      <c r="E81" s="553">
        <v>20000</v>
      </c>
      <c r="F81" s="135"/>
      <c r="G81" s="135"/>
    </row>
    <row r="82" spans="1:7" ht="30" customHeight="1">
      <c r="A82" s="135">
        <f t="shared" si="4"/>
        <v>71</v>
      </c>
      <c r="B82" s="135">
        <v>18</v>
      </c>
      <c r="C82" s="524" t="s">
        <v>1014</v>
      </c>
      <c r="D82" s="533" t="s">
        <v>166</v>
      </c>
      <c r="E82" s="553">
        <v>20000</v>
      </c>
      <c r="F82" s="135"/>
      <c r="G82" s="135"/>
    </row>
    <row r="83" spans="1:7" ht="30" customHeight="1">
      <c r="A83" s="135">
        <f t="shared" si="4"/>
        <v>72</v>
      </c>
      <c r="B83" s="135">
        <v>19</v>
      </c>
      <c r="C83" s="524" t="s">
        <v>1015</v>
      </c>
      <c r="D83" s="533" t="s">
        <v>166</v>
      </c>
      <c r="E83" s="553">
        <v>20000</v>
      </c>
      <c r="F83" s="135"/>
      <c r="G83" s="135"/>
    </row>
    <row r="84" spans="1:7" ht="30" customHeight="1">
      <c r="A84" s="135"/>
      <c r="B84" s="135"/>
      <c r="C84" s="546" t="s">
        <v>274</v>
      </c>
      <c r="D84" s="533"/>
      <c r="E84" s="554">
        <f>SUM(E85+E99+E112+E121+E136+E148+E155+E163+E176+E187+E194+E203+E213+E239)</f>
        <v>3020000</v>
      </c>
      <c r="F84" s="135"/>
      <c r="G84" s="135"/>
    </row>
    <row r="85" spans="1:7" ht="30" customHeight="1">
      <c r="A85" s="135"/>
      <c r="B85" s="135"/>
      <c r="C85" s="545" t="s">
        <v>61</v>
      </c>
      <c r="D85" s="530"/>
      <c r="E85" s="552">
        <f>SUM(E86:E98)</f>
        <v>260000</v>
      </c>
      <c r="F85" s="135"/>
      <c r="G85" s="135"/>
    </row>
    <row r="86" spans="1:7" ht="30" customHeight="1">
      <c r="A86" s="135">
        <f>+A83+1</f>
        <v>73</v>
      </c>
      <c r="B86" s="135">
        <v>1</v>
      </c>
      <c r="C86" s="412" t="s">
        <v>186</v>
      </c>
      <c r="D86" s="534" t="s">
        <v>268</v>
      </c>
      <c r="E86" s="553">
        <v>20000</v>
      </c>
      <c r="F86" s="135"/>
      <c r="G86" s="135"/>
    </row>
    <row r="87" spans="1:7" ht="30" customHeight="1">
      <c r="A87" s="135">
        <f>+A86+1</f>
        <v>74</v>
      </c>
      <c r="B87" s="135">
        <v>2</v>
      </c>
      <c r="C87" s="412" t="s">
        <v>134</v>
      </c>
      <c r="D87" s="530" t="s">
        <v>63</v>
      </c>
      <c r="E87" s="553">
        <v>20000</v>
      </c>
      <c r="F87" s="135"/>
      <c r="G87" s="135"/>
    </row>
    <row r="88" spans="1:7" ht="30" customHeight="1">
      <c r="A88" s="135">
        <f t="shared" ref="A88:A98" si="5">+A87+1</f>
        <v>75</v>
      </c>
      <c r="B88" s="135">
        <v>3</v>
      </c>
      <c r="C88" s="412" t="s">
        <v>278</v>
      </c>
      <c r="D88" s="530" t="s">
        <v>63</v>
      </c>
      <c r="E88" s="553">
        <v>20000</v>
      </c>
      <c r="F88" s="135"/>
      <c r="G88" s="135"/>
    </row>
    <row r="89" spans="1:7" ht="30" customHeight="1">
      <c r="A89" s="135">
        <f t="shared" si="5"/>
        <v>76</v>
      </c>
      <c r="B89" s="135">
        <v>4</v>
      </c>
      <c r="C89" s="515" t="s">
        <v>187</v>
      </c>
      <c r="D89" s="530" t="s">
        <v>269</v>
      </c>
      <c r="E89" s="553">
        <v>20000</v>
      </c>
      <c r="F89" s="135"/>
      <c r="G89" s="135"/>
    </row>
    <row r="90" spans="1:7" ht="30" customHeight="1">
      <c r="A90" s="135">
        <f t="shared" si="5"/>
        <v>77</v>
      </c>
      <c r="B90" s="135">
        <v>5</v>
      </c>
      <c r="C90" s="412" t="s">
        <v>188</v>
      </c>
      <c r="D90" s="530" t="s">
        <v>269</v>
      </c>
      <c r="E90" s="553">
        <v>20000</v>
      </c>
      <c r="F90" s="135"/>
      <c r="G90" s="135"/>
    </row>
    <row r="91" spans="1:7" ht="30" customHeight="1">
      <c r="A91" s="135">
        <f t="shared" si="5"/>
        <v>78</v>
      </c>
      <c r="B91" s="135">
        <v>6</v>
      </c>
      <c r="C91" s="412" t="s">
        <v>189</v>
      </c>
      <c r="D91" s="530" t="s">
        <v>269</v>
      </c>
      <c r="E91" s="553">
        <v>20000</v>
      </c>
      <c r="F91" s="135"/>
      <c r="G91" s="135"/>
    </row>
    <row r="92" spans="1:7" ht="30" customHeight="1">
      <c r="A92" s="135">
        <f t="shared" si="5"/>
        <v>79</v>
      </c>
      <c r="B92" s="135">
        <v>7</v>
      </c>
      <c r="C92" s="515" t="s">
        <v>190</v>
      </c>
      <c r="D92" s="530" t="s">
        <v>270</v>
      </c>
      <c r="E92" s="553">
        <v>20000</v>
      </c>
      <c r="F92" s="135"/>
      <c r="G92" s="135"/>
    </row>
    <row r="93" spans="1:7" ht="30" customHeight="1">
      <c r="A93" s="135">
        <f t="shared" si="5"/>
        <v>80</v>
      </c>
      <c r="B93" s="135">
        <v>8</v>
      </c>
      <c r="C93" s="412" t="s">
        <v>64</v>
      </c>
      <c r="D93" s="530" t="s">
        <v>36</v>
      </c>
      <c r="E93" s="553">
        <v>20000</v>
      </c>
      <c r="F93" s="135"/>
      <c r="G93" s="135"/>
    </row>
    <row r="94" spans="1:7" ht="30" customHeight="1">
      <c r="A94" s="135">
        <f t="shared" si="5"/>
        <v>81</v>
      </c>
      <c r="B94" s="135">
        <v>9</v>
      </c>
      <c r="C94" s="414" t="s">
        <v>65</v>
      </c>
      <c r="D94" s="530" t="s">
        <v>36</v>
      </c>
      <c r="E94" s="553">
        <v>20000</v>
      </c>
      <c r="F94" s="135"/>
      <c r="G94" s="135"/>
    </row>
    <row r="95" spans="1:7" ht="30" customHeight="1">
      <c r="A95" s="135">
        <f t="shared" si="5"/>
        <v>82</v>
      </c>
      <c r="B95" s="135">
        <v>10</v>
      </c>
      <c r="C95" s="412" t="s">
        <v>66</v>
      </c>
      <c r="D95" s="530" t="s">
        <v>67</v>
      </c>
      <c r="E95" s="553">
        <v>20000</v>
      </c>
      <c r="F95" s="135"/>
      <c r="G95" s="135"/>
    </row>
    <row r="96" spans="1:7" ht="30" customHeight="1">
      <c r="A96" s="135">
        <f t="shared" si="5"/>
        <v>83</v>
      </c>
      <c r="B96" s="135">
        <v>11</v>
      </c>
      <c r="C96" s="515" t="s">
        <v>68</v>
      </c>
      <c r="D96" s="530" t="s">
        <v>29</v>
      </c>
      <c r="E96" s="553">
        <v>20000</v>
      </c>
      <c r="F96" s="135"/>
      <c r="G96" s="135"/>
    </row>
    <row r="97" spans="1:7" ht="30" customHeight="1">
      <c r="A97" s="135">
        <f t="shared" si="5"/>
        <v>84</v>
      </c>
      <c r="B97" s="135">
        <v>12</v>
      </c>
      <c r="C97" s="412" t="s">
        <v>191</v>
      </c>
      <c r="D97" s="530" t="s">
        <v>263</v>
      </c>
      <c r="E97" s="553">
        <v>20000</v>
      </c>
      <c r="F97" s="135"/>
      <c r="G97" s="135"/>
    </row>
    <row r="98" spans="1:7" ht="30" customHeight="1">
      <c r="A98" s="135">
        <f t="shared" si="5"/>
        <v>85</v>
      </c>
      <c r="B98" s="135">
        <v>13</v>
      </c>
      <c r="C98" s="525" t="s">
        <v>1016</v>
      </c>
      <c r="D98" s="530" t="s">
        <v>1032</v>
      </c>
      <c r="E98" s="553">
        <v>20000</v>
      </c>
      <c r="F98" s="135"/>
      <c r="G98" s="135"/>
    </row>
    <row r="99" spans="1:7" ht="30" customHeight="1">
      <c r="A99" s="135"/>
      <c r="B99" s="135"/>
      <c r="C99" s="545" t="s">
        <v>192</v>
      </c>
      <c r="D99" s="530"/>
      <c r="E99" s="552">
        <f>SUM(E100:E111)</f>
        <v>240000</v>
      </c>
      <c r="F99" s="135"/>
      <c r="G99" s="135"/>
    </row>
    <row r="100" spans="1:7" ht="30" customHeight="1">
      <c r="A100" s="135">
        <f>+A98+1</f>
        <v>86</v>
      </c>
      <c r="B100" s="135">
        <v>1</v>
      </c>
      <c r="C100" s="412" t="s">
        <v>193</v>
      </c>
      <c r="D100" s="530" t="s">
        <v>89</v>
      </c>
      <c r="E100" s="553">
        <v>20000</v>
      </c>
      <c r="F100" s="135"/>
      <c r="G100" s="135"/>
    </row>
    <row r="101" spans="1:7" ht="30" customHeight="1">
      <c r="A101" s="135">
        <f>+A100+1</f>
        <v>87</v>
      </c>
      <c r="B101" s="135">
        <v>2</v>
      </c>
      <c r="C101" s="412" t="s">
        <v>194</v>
      </c>
      <c r="D101" s="530" t="s">
        <v>29</v>
      </c>
      <c r="E101" s="553">
        <v>20000</v>
      </c>
      <c r="F101" s="135"/>
      <c r="G101" s="135"/>
    </row>
    <row r="102" spans="1:7" ht="30" customHeight="1">
      <c r="A102" s="135">
        <f t="shared" ref="A102:A111" si="6">+A101+1</f>
        <v>88</v>
      </c>
      <c r="B102" s="135">
        <v>3</v>
      </c>
      <c r="C102" s="514" t="s">
        <v>195</v>
      </c>
      <c r="D102" s="530" t="s">
        <v>29</v>
      </c>
      <c r="E102" s="553">
        <v>20000</v>
      </c>
      <c r="F102" s="135"/>
      <c r="G102" s="135"/>
    </row>
    <row r="103" spans="1:7" ht="30" customHeight="1">
      <c r="A103" s="135">
        <f t="shared" si="6"/>
        <v>89</v>
      </c>
      <c r="B103" s="135">
        <v>4</v>
      </c>
      <c r="C103" s="504" t="s">
        <v>196</v>
      </c>
      <c r="D103" s="530" t="s">
        <v>89</v>
      </c>
      <c r="E103" s="553">
        <v>20000</v>
      </c>
      <c r="F103" s="135"/>
      <c r="G103" s="135"/>
    </row>
    <row r="104" spans="1:7" ht="30" customHeight="1">
      <c r="A104" s="135">
        <f t="shared" si="6"/>
        <v>90</v>
      </c>
      <c r="B104" s="135">
        <v>5</v>
      </c>
      <c r="C104" s="412" t="s">
        <v>197</v>
      </c>
      <c r="D104" s="530" t="s">
        <v>29</v>
      </c>
      <c r="E104" s="553">
        <v>20000</v>
      </c>
      <c r="F104" s="135"/>
      <c r="G104" s="135"/>
    </row>
    <row r="105" spans="1:7" ht="30" customHeight="1">
      <c r="A105" s="135">
        <f t="shared" si="6"/>
        <v>91</v>
      </c>
      <c r="B105" s="135">
        <v>6</v>
      </c>
      <c r="C105" s="515" t="s">
        <v>198</v>
      </c>
      <c r="D105" s="530" t="s">
        <v>29</v>
      </c>
      <c r="E105" s="553">
        <v>20000</v>
      </c>
      <c r="F105" s="135"/>
      <c r="G105" s="135"/>
    </row>
    <row r="106" spans="1:7" ht="30" customHeight="1">
      <c r="A106" s="135">
        <f t="shared" si="6"/>
        <v>92</v>
      </c>
      <c r="B106" s="135">
        <v>7</v>
      </c>
      <c r="C106" s="506" t="s">
        <v>199</v>
      </c>
      <c r="D106" s="530" t="s">
        <v>906</v>
      </c>
      <c r="E106" s="553">
        <v>20000</v>
      </c>
      <c r="F106" s="135"/>
      <c r="G106" s="135"/>
    </row>
    <row r="107" spans="1:7" ht="30" customHeight="1">
      <c r="A107" s="135">
        <f t="shared" si="6"/>
        <v>93</v>
      </c>
      <c r="B107" s="135">
        <v>8</v>
      </c>
      <c r="C107" s="519" t="s">
        <v>200</v>
      </c>
      <c r="D107" s="530" t="s">
        <v>29</v>
      </c>
      <c r="E107" s="553">
        <v>20000</v>
      </c>
      <c r="F107" s="135"/>
      <c r="G107" s="135"/>
    </row>
    <row r="108" spans="1:7" ht="30" customHeight="1">
      <c r="A108" s="135">
        <f t="shared" si="6"/>
        <v>94</v>
      </c>
      <c r="B108" s="135">
        <v>9</v>
      </c>
      <c r="C108" s="506" t="s">
        <v>202</v>
      </c>
      <c r="D108" s="535" t="s">
        <v>906</v>
      </c>
      <c r="E108" s="553">
        <v>20000</v>
      </c>
      <c r="F108" s="135"/>
      <c r="G108" s="135"/>
    </row>
    <row r="109" spans="1:7" ht="30" customHeight="1">
      <c r="A109" s="135">
        <f t="shared" si="6"/>
        <v>95</v>
      </c>
      <c r="B109" s="135">
        <v>10</v>
      </c>
      <c r="C109" s="514" t="s">
        <v>203</v>
      </c>
      <c r="D109" s="530" t="s">
        <v>29</v>
      </c>
      <c r="E109" s="553">
        <v>20000</v>
      </c>
      <c r="F109" s="135"/>
      <c r="G109" s="135"/>
    </row>
    <row r="110" spans="1:7" ht="30" customHeight="1">
      <c r="A110" s="135">
        <f t="shared" si="6"/>
        <v>96</v>
      </c>
      <c r="B110" s="135">
        <v>11</v>
      </c>
      <c r="C110" s="510" t="s">
        <v>204</v>
      </c>
      <c r="D110" s="530" t="s">
        <v>906</v>
      </c>
      <c r="E110" s="553">
        <v>20000</v>
      </c>
      <c r="F110" s="135"/>
      <c r="G110" s="135"/>
    </row>
    <row r="111" spans="1:7" ht="30" customHeight="1">
      <c r="A111" s="135">
        <f t="shared" si="6"/>
        <v>97</v>
      </c>
      <c r="B111" s="135">
        <v>12</v>
      </c>
      <c r="C111" s="510" t="s">
        <v>205</v>
      </c>
      <c r="D111" s="530" t="s">
        <v>906</v>
      </c>
      <c r="E111" s="553">
        <v>20000</v>
      </c>
      <c r="F111" s="135"/>
      <c r="G111" s="135"/>
    </row>
    <row r="112" spans="1:7" ht="30" customHeight="1">
      <c r="A112" s="135"/>
      <c r="B112" s="135"/>
      <c r="C112" s="547" t="s">
        <v>206</v>
      </c>
      <c r="D112" s="530"/>
      <c r="E112" s="552">
        <f>SUM(E113:E120)</f>
        <v>160000</v>
      </c>
      <c r="F112" s="135"/>
      <c r="G112" s="135"/>
    </row>
    <row r="113" spans="1:7" ht="30" customHeight="1">
      <c r="A113" s="135">
        <f>+A111+1</f>
        <v>98</v>
      </c>
      <c r="B113" s="135">
        <v>1</v>
      </c>
      <c r="C113" s="412" t="s">
        <v>207</v>
      </c>
      <c r="D113" s="530" t="s">
        <v>89</v>
      </c>
      <c r="E113" s="553">
        <v>20000</v>
      </c>
      <c r="F113" s="135"/>
      <c r="G113" s="135"/>
    </row>
    <row r="114" spans="1:7" ht="30" customHeight="1">
      <c r="A114" s="135">
        <f>+A113+1</f>
        <v>99</v>
      </c>
      <c r="B114" s="135">
        <v>2</v>
      </c>
      <c r="C114" s="515" t="s">
        <v>208</v>
      </c>
      <c r="D114" s="530" t="s">
        <v>29</v>
      </c>
      <c r="E114" s="553">
        <v>20000</v>
      </c>
      <c r="F114" s="135"/>
      <c r="G114" s="135"/>
    </row>
    <row r="115" spans="1:7" ht="30" customHeight="1">
      <c r="A115" s="135">
        <f t="shared" ref="A115:A120" si="7">+A114+1</f>
        <v>100</v>
      </c>
      <c r="B115" s="135">
        <v>3</v>
      </c>
      <c r="C115" s="515" t="s">
        <v>209</v>
      </c>
      <c r="D115" s="530" t="s">
        <v>29</v>
      </c>
      <c r="E115" s="553">
        <v>20000</v>
      </c>
      <c r="F115" s="135"/>
      <c r="G115" s="135"/>
    </row>
    <row r="116" spans="1:7" ht="30" customHeight="1">
      <c r="A116" s="135">
        <f t="shared" si="7"/>
        <v>101</v>
      </c>
      <c r="B116" s="135">
        <v>4</v>
      </c>
      <c r="C116" s="515" t="s">
        <v>210</v>
      </c>
      <c r="D116" s="530" t="s">
        <v>89</v>
      </c>
      <c r="E116" s="553">
        <v>20000</v>
      </c>
      <c r="F116" s="135"/>
      <c r="G116" s="135"/>
    </row>
    <row r="117" spans="1:7" ht="30" customHeight="1">
      <c r="A117" s="135">
        <f t="shared" si="7"/>
        <v>102</v>
      </c>
      <c r="B117" s="135">
        <v>5</v>
      </c>
      <c r="C117" s="508" t="s">
        <v>211</v>
      </c>
      <c r="D117" s="530" t="s">
        <v>906</v>
      </c>
      <c r="E117" s="553">
        <v>20000</v>
      </c>
      <c r="F117" s="135"/>
      <c r="G117" s="135"/>
    </row>
    <row r="118" spans="1:7" ht="30" customHeight="1">
      <c r="A118" s="135">
        <f t="shared" si="7"/>
        <v>103</v>
      </c>
      <c r="B118" s="135">
        <v>6</v>
      </c>
      <c r="C118" s="506" t="s">
        <v>212</v>
      </c>
      <c r="D118" s="530" t="s">
        <v>906</v>
      </c>
      <c r="E118" s="553">
        <v>20000</v>
      </c>
      <c r="F118" s="135"/>
      <c r="G118" s="135"/>
    </row>
    <row r="119" spans="1:7" ht="30" customHeight="1">
      <c r="A119" s="135">
        <f t="shared" si="7"/>
        <v>104</v>
      </c>
      <c r="B119" s="135">
        <v>7</v>
      </c>
      <c r="C119" s="506" t="s">
        <v>213</v>
      </c>
      <c r="D119" s="530" t="s">
        <v>906</v>
      </c>
      <c r="E119" s="553">
        <v>20000</v>
      </c>
      <c r="F119" s="135"/>
      <c r="G119" s="135"/>
    </row>
    <row r="120" spans="1:7" ht="30" customHeight="1">
      <c r="A120" s="135">
        <f t="shared" si="7"/>
        <v>105</v>
      </c>
      <c r="B120" s="135">
        <v>8</v>
      </c>
      <c r="C120" s="512" t="s">
        <v>214</v>
      </c>
      <c r="D120" s="530" t="s">
        <v>906</v>
      </c>
      <c r="E120" s="553">
        <v>20000</v>
      </c>
      <c r="F120" s="135"/>
      <c r="G120" s="135"/>
    </row>
    <row r="121" spans="1:7" ht="30" customHeight="1">
      <c r="A121" s="135"/>
      <c r="B121" s="135"/>
      <c r="C121" s="545" t="s">
        <v>215</v>
      </c>
      <c r="D121" s="530"/>
      <c r="E121" s="552">
        <f>SUM(E122:E135)</f>
        <v>280000</v>
      </c>
      <c r="F121" s="135"/>
      <c r="G121" s="135"/>
    </row>
    <row r="122" spans="1:7" ht="30" customHeight="1">
      <c r="A122" s="135">
        <f>+A120+1</f>
        <v>106</v>
      </c>
      <c r="B122" s="135">
        <v>1</v>
      </c>
      <c r="C122" s="412" t="s">
        <v>467</v>
      </c>
      <c r="D122" s="530" t="s">
        <v>29</v>
      </c>
      <c r="E122" s="553">
        <v>20000</v>
      </c>
      <c r="F122" s="135"/>
      <c r="G122" s="135"/>
    </row>
    <row r="123" spans="1:7" ht="30" customHeight="1">
      <c r="A123" s="135">
        <f>+A122+1</f>
        <v>107</v>
      </c>
      <c r="B123" s="135">
        <v>2</v>
      </c>
      <c r="C123" s="515" t="s">
        <v>216</v>
      </c>
      <c r="D123" s="530" t="s">
        <v>29</v>
      </c>
      <c r="E123" s="553">
        <v>20000</v>
      </c>
      <c r="F123" s="135"/>
      <c r="G123" s="135"/>
    </row>
    <row r="124" spans="1:7" ht="30" customHeight="1">
      <c r="A124" s="135">
        <f t="shared" ref="A124:A135" si="8">+A123+1</f>
        <v>108</v>
      </c>
      <c r="B124" s="135">
        <v>3</v>
      </c>
      <c r="C124" s="515" t="s">
        <v>217</v>
      </c>
      <c r="D124" s="530" t="s">
        <v>29</v>
      </c>
      <c r="E124" s="553">
        <v>20000</v>
      </c>
      <c r="F124" s="135"/>
      <c r="G124" s="135"/>
    </row>
    <row r="125" spans="1:7" ht="30" customHeight="1">
      <c r="A125" s="135">
        <f t="shared" si="8"/>
        <v>109</v>
      </c>
      <c r="B125" s="135">
        <v>4</v>
      </c>
      <c r="C125" s="515" t="s">
        <v>218</v>
      </c>
      <c r="D125" s="530" t="s">
        <v>29</v>
      </c>
      <c r="E125" s="553">
        <v>20000</v>
      </c>
      <c r="F125" s="135"/>
      <c r="G125" s="135"/>
    </row>
    <row r="126" spans="1:7" ht="30" customHeight="1">
      <c r="A126" s="135">
        <f t="shared" si="8"/>
        <v>110</v>
      </c>
      <c r="B126" s="135">
        <v>5</v>
      </c>
      <c r="C126" s="505" t="s">
        <v>219</v>
      </c>
      <c r="D126" s="530" t="s">
        <v>29</v>
      </c>
      <c r="E126" s="553">
        <v>20000</v>
      </c>
      <c r="F126" s="135"/>
      <c r="G126" s="135"/>
    </row>
    <row r="127" spans="1:7" ht="30" customHeight="1">
      <c r="A127" s="135">
        <f t="shared" si="8"/>
        <v>111</v>
      </c>
      <c r="B127" s="135">
        <v>6</v>
      </c>
      <c r="C127" s="505" t="s">
        <v>220</v>
      </c>
      <c r="D127" s="530" t="s">
        <v>29</v>
      </c>
      <c r="E127" s="553">
        <v>20000</v>
      </c>
      <c r="F127" s="135"/>
      <c r="G127" s="135"/>
    </row>
    <row r="128" spans="1:7" ht="30" customHeight="1">
      <c r="A128" s="135">
        <f t="shared" si="8"/>
        <v>112</v>
      </c>
      <c r="B128" s="135">
        <v>7</v>
      </c>
      <c r="C128" s="412" t="s">
        <v>221</v>
      </c>
      <c r="D128" s="530" t="s">
        <v>29</v>
      </c>
      <c r="E128" s="553">
        <v>20000</v>
      </c>
      <c r="F128" s="135"/>
      <c r="G128" s="135"/>
    </row>
    <row r="129" spans="1:7" ht="30" customHeight="1">
      <c r="A129" s="135">
        <f t="shared" si="8"/>
        <v>113</v>
      </c>
      <c r="B129" s="135">
        <v>8</v>
      </c>
      <c r="C129" s="507" t="s">
        <v>222</v>
      </c>
      <c r="D129" s="530" t="s">
        <v>29</v>
      </c>
      <c r="E129" s="553">
        <v>20000</v>
      </c>
      <c r="F129" s="135"/>
      <c r="G129" s="135"/>
    </row>
    <row r="130" spans="1:7" ht="30" customHeight="1">
      <c r="A130" s="135">
        <f t="shared" si="8"/>
        <v>114</v>
      </c>
      <c r="B130" s="135">
        <v>9</v>
      </c>
      <c r="C130" s="414" t="s">
        <v>223</v>
      </c>
      <c r="D130" s="530" t="s">
        <v>29</v>
      </c>
      <c r="E130" s="553">
        <v>20000</v>
      </c>
      <c r="F130" s="135"/>
      <c r="G130" s="135"/>
    </row>
    <row r="131" spans="1:7" ht="30" customHeight="1">
      <c r="A131" s="135">
        <f t="shared" si="8"/>
        <v>115</v>
      </c>
      <c r="B131" s="135">
        <v>10</v>
      </c>
      <c r="C131" s="519" t="s">
        <v>224</v>
      </c>
      <c r="D131" s="530" t="s">
        <v>29</v>
      </c>
      <c r="E131" s="553">
        <v>20000</v>
      </c>
      <c r="F131" s="135"/>
      <c r="G131" s="135"/>
    </row>
    <row r="132" spans="1:7" ht="30" customHeight="1">
      <c r="A132" s="135">
        <f t="shared" si="8"/>
        <v>116</v>
      </c>
      <c r="B132" s="135">
        <v>11</v>
      </c>
      <c r="C132" s="527" t="s">
        <v>301</v>
      </c>
      <c r="D132" s="533" t="s">
        <v>906</v>
      </c>
      <c r="E132" s="553">
        <v>20000</v>
      </c>
      <c r="F132" s="135"/>
      <c r="G132" s="135"/>
    </row>
    <row r="133" spans="1:7" ht="30" customHeight="1">
      <c r="A133" s="135">
        <f t="shared" si="8"/>
        <v>117</v>
      </c>
      <c r="B133" s="135">
        <v>12</v>
      </c>
      <c r="C133" s="512" t="s">
        <v>256</v>
      </c>
      <c r="D133" s="530" t="s">
        <v>906</v>
      </c>
      <c r="E133" s="553">
        <v>20000</v>
      </c>
      <c r="F133" s="135"/>
      <c r="G133" s="135"/>
    </row>
    <row r="134" spans="1:7" ht="30" customHeight="1">
      <c r="A134" s="135">
        <f t="shared" si="8"/>
        <v>118</v>
      </c>
      <c r="B134" s="135">
        <v>13</v>
      </c>
      <c r="C134" s="512" t="s">
        <v>257</v>
      </c>
      <c r="D134" s="530" t="s">
        <v>906</v>
      </c>
      <c r="E134" s="553">
        <v>20000</v>
      </c>
      <c r="F134" s="135"/>
      <c r="G134" s="135"/>
    </row>
    <row r="135" spans="1:7" ht="30" customHeight="1">
      <c r="A135" s="135">
        <f t="shared" si="8"/>
        <v>119</v>
      </c>
      <c r="B135" s="135">
        <v>14</v>
      </c>
      <c r="C135" s="528" t="s">
        <v>1017</v>
      </c>
      <c r="D135" s="530" t="s">
        <v>29</v>
      </c>
      <c r="E135" s="553">
        <v>20000</v>
      </c>
      <c r="F135" s="135"/>
      <c r="G135" s="135"/>
    </row>
    <row r="136" spans="1:7" ht="30" customHeight="1">
      <c r="A136" s="135"/>
      <c r="B136" s="135"/>
      <c r="C136" s="545" t="s">
        <v>69</v>
      </c>
      <c r="D136" s="530"/>
      <c r="E136" s="552">
        <f>SUM(E137:E147)</f>
        <v>220000</v>
      </c>
      <c r="F136" s="135"/>
      <c r="G136" s="135"/>
    </row>
    <row r="137" spans="1:7" ht="30" customHeight="1">
      <c r="A137" s="135">
        <f>+A135+1</f>
        <v>120</v>
      </c>
      <c r="B137" s="135">
        <v>1</v>
      </c>
      <c r="C137" s="412" t="s">
        <v>225</v>
      </c>
      <c r="D137" s="530" t="s">
        <v>89</v>
      </c>
      <c r="E137" s="553">
        <v>20000</v>
      </c>
      <c r="F137" s="135"/>
      <c r="G137" s="135"/>
    </row>
    <row r="138" spans="1:7" ht="30" customHeight="1">
      <c r="A138" s="135">
        <f>+A137+1</f>
        <v>121</v>
      </c>
      <c r="B138" s="135">
        <v>2</v>
      </c>
      <c r="C138" s="516" t="s">
        <v>226</v>
      </c>
      <c r="D138" s="530" t="s">
        <v>29</v>
      </c>
      <c r="E138" s="553">
        <v>20000</v>
      </c>
      <c r="F138" s="135"/>
      <c r="G138" s="135"/>
    </row>
    <row r="139" spans="1:7" ht="30" customHeight="1">
      <c r="A139" s="135">
        <f t="shared" ref="A139:A147" si="9">+A138+1</f>
        <v>122</v>
      </c>
      <c r="B139" s="135">
        <v>3</v>
      </c>
      <c r="C139" s="412" t="s">
        <v>227</v>
      </c>
      <c r="D139" s="530" t="s">
        <v>29</v>
      </c>
      <c r="E139" s="553">
        <v>20000</v>
      </c>
      <c r="F139" s="135"/>
      <c r="G139" s="135"/>
    </row>
    <row r="140" spans="1:7" ht="30" customHeight="1">
      <c r="A140" s="135">
        <f t="shared" si="9"/>
        <v>123</v>
      </c>
      <c r="B140" s="135">
        <v>4</v>
      </c>
      <c r="C140" s="519" t="s">
        <v>228</v>
      </c>
      <c r="D140" s="530" t="s">
        <v>29</v>
      </c>
      <c r="E140" s="553">
        <v>20000</v>
      </c>
      <c r="F140" s="135"/>
      <c r="G140" s="135"/>
    </row>
    <row r="141" spans="1:7" ht="30" customHeight="1">
      <c r="A141" s="135">
        <f t="shared" si="9"/>
        <v>124</v>
      </c>
      <c r="B141" s="135">
        <v>5</v>
      </c>
      <c r="C141" s="519" t="s">
        <v>229</v>
      </c>
      <c r="D141" s="530" t="s">
        <v>29</v>
      </c>
      <c r="E141" s="553">
        <v>20000</v>
      </c>
      <c r="F141" s="135"/>
      <c r="G141" s="135"/>
    </row>
    <row r="142" spans="1:7" ht="30" customHeight="1">
      <c r="A142" s="135">
        <f t="shared" si="9"/>
        <v>125</v>
      </c>
      <c r="B142" s="135">
        <v>6</v>
      </c>
      <c r="C142" s="515" t="s">
        <v>230</v>
      </c>
      <c r="D142" s="530" t="s">
        <v>29</v>
      </c>
      <c r="E142" s="553">
        <v>20000</v>
      </c>
      <c r="F142" s="135"/>
      <c r="G142" s="135"/>
    </row>
    <row r="143" spans="1:7" ht="30" customHeight="1">
      <c r="A143" s="135">
        <f t="shared" si="9"/>
        <v>126</v>
      </c>
      <c r="B143" s="135">
        <v>7</v>
      </c>
      <c r="C143" s="412" t="s">
        <v>231</v>
      </c>
      <c r="D143" s="530" t="s">
        <v>29</v>
      </c>
      <c r="E143" s="553">
        <v>20000</v>
      </c>
      <c r="F143" s="135"/>
      <c r="G143" s="135"/>
    </row>
    <row r="144" spans="1:7" ht="30" customHeight="1">
      <c r="A144" s="135">
        <f t="shared" si="9"/>
        <v>127</v>
      </c>
      <c r="B144" s="135">
        <v>8</v>
      </c>
      <c r="C144" s="412" t="s">
        <v>232</v>
      </c>
      <c r="D144" s="530" t="s">
        <v>29</v>
      </c>
      <c r="E144" s="553">
        <v>20000</v>
      </c>
      <c r="F144" s="135"/>
      <c r="G144" s="135"/>
    </row>
    <row r="145" spans="1:7" ht="30" customHeight="1">
      <c r="A145" s="135">
        <f t="shared" si="9"/>
        <v>128</v>
      </c>
      <c r="B145" s="135">
        <v>9</v>
      </c>
      <c r="C145" s="519" t="s">
        <v>70</v>
      </c>
      <c r="D145" s="530" t="s">
        <v>29</v>
      </c>
      <c r="E145" s="553">
        <v>20000</v>
      </c>
      <c r="F145" s="135"/>
      <c r="G145" s="135"/>
    </row>
    <row r="146" spans="1:7" ht="30" customHeight="1">
      <c r="A146" s="135">
        <f t="shared" si="9"/>
        <v>129</v>
      </c>
      <c r="B146" s="135">
        <v>10</v>
      </c>
      <c r="C146" s="519" t="s">
        <v>233</v>
      </c>
      <c r="D146" s="530" t="s">
        <v>906</v>
      </c>
      <c r="E146" s="553">
        <v>20000</v>
      </c>
      <c r="F146" s="135"/>
      <c r="G146" s="135"/>
    </row>
    <row r="147" spans="1:7" ht="30" customHeight="1">
      <c r="A147" s="135">
        <f t="shared" si="9"/>
        <v>130</v>
      </c>
      <c r="B147" s="135">
        <v>11</v>
      </c>
      <c r="C147" s="526" t="s">
        <v>1018</v>
      </c>
      <c r="D147" s="530" t="s">
        <v>29</v>
      </c>
      <c r="E147" s="553">
        <v>20000</v>
      </c>
      <c r="F147" s="135"/>
      <c r="G147" s="135"/>
    </row>
    <row r="148" spans="1:7" ht="30" customHeight="1">
      <c r="A148" s="135"/>
      <c r="B148" s="135"/>
      <c r="C148" s="545" t="s">
        <v>71</v>
      </c>
      <c r="D148" s="530"/>
      <c r="E148" s="552">
        <f>SUM(E149:E154)</f>
        <v>120000</v>
      </c>
      <c r="F148" s="135"/>
      <c r="G148" s="135"/>
    </row>
    <row r="149" spans="1:7" ht="30" customHeight="1">
      <c r="A149" s="135">
        <f>+A147+1</f>
        <v>131</v>
      </c>
      <c r="B149" s="135">
        <v>1</v>
      </c>
      <c r="C149" s="412" t="s">
        <v>234</v>
      </c>
      <c r="D149" s="530" t="s">
        <v>89</v>
      </c>
      <c r="E149" s="553">
        <v>20000</v>
      </c>
      <c r="F149" s="135"/>
      <c r="G149" s="135"/>
    </row>
    <row r="150" spans="1:7" ht="30" customHeight="1">
      <c r="A150" s="135">
        <f>+A149+1</f>
        <v>132</v>
      </c>
      <c r="B150" s="135">
        <v>2</v>
      </c>
      <c r="C150" s="412" t="s">
        <v>235</v>
      </c>
      <c r="D150" s="530" t="s">
        <v>29</v>
      </c>
      <c r="E150" s="553">
        <v>20000</v>
      </c>
      <c r="F150" s="135"/>
      <c r="G150" s="135"/>
    </row>
    <row r="151" spans="1:7" ht="30" customHeight="1">
      <c r="A151" s="135">
        <f t="shared" ref="A151:A154" si="10">+A150+1</f>
        <v>133</v>
      </c>
      <c r="B151" s="135">
        <v>3</v>
      </c>
      <c r="C151" s="412" t="s">
        <v>72</v>
      </c>
      <c r="D151" s="530" t="s">
        <v>29</v>
      </c>
      <c r="E151" s="553">
        <v>20000</v>
      </c>
      <c r="F151" s="135"/>
      <c r="G151" s="135"/>
    </row>
    <row r="152" spans="1:7" ht="30" customHeight="1">
      <c r="A152" s="135">
        <f t="shared" si="10"/>
        <v>134</v>
      </c>
      <c r="B152" s="135">
        <v>4</v>
      </c>
      <c r="C152" s="519" t="s">
        <v>236</v>
      </c>
      <c r="D152" s="530" t="s">
        <v>29</v>
      </c>
      <c r="E152" s="553">
        <v>20000</v>
      </c>
      <c r="F152" s="135"/>
      <c r="G152" s="135"/>
    </row>
    <row r="153" spans="1:7" ht="30" customHeight="1">
      <c r="A153" s="135">
        <f t="shared" si="10"/>
        <v>135</v>
      </c>
      <c r="B153" s="135">
        <v>5</v>
      </c>
      <c r="C153" s="412" t="s">
        <v>237</v>
      </c>
      <c r="D153" s="530" t="s">
        <v>29</v>
      </c>
      <c r="E153" s="553">
        <v>20000</v>
      </c>
      <c r="F153" s="135"/>
      <c r="G153" s="135"/>
    </row>
    <row r="154" spans="1:7" ht="30" customHeight="1">
      <c r="A154" s="135">
        <f t="shared" si="10"/>
        <v>136</v>
      </c>
      <c r="B154" s="135">
        <v>6</v>
      </c>
      <c r="C154" s="412" t="s">
        <v>238</v>
      </c>
      <c r="D154" s="530" t="s">
        <v>29</v>
      </c>
      <c r="E154" s="553">
        <v>20000</v>
      </c>
      <c r="F154" s="135"/>
      <c r="G154" s="135"/>
    </row>
    <row r="155" spans="1:7" ht="30" customHeight="1">
      <c r="A155" s="135"/>
      <c r="B155" s="135"/>
      <c r="C155" s="545" t="s">
        <v>73</v>
      </c>
      <c r="D155" s="530"/>
      <c r="E155" s="552">
        <f>SUM(E156:E162)</f>
        <v>140000</v>
      </c>
      <c r="F155" s="135"/>
      <c r="G155" s="135"/>
    </row>
    <row r="156" spans="1:7" ht="30" customHeight="1">
      <c r="A156" s="135">
        <f>+A154+1</f>
        <v>137</v>
      </c>
      <c r="B156" s="135">
        <v>1</v>
      </c>
      <c r="C156" s="412" t="s">
        <v>239</v>
      </c>
      <c r="D156" s="530" t="s">
        <v>89</v>
      </c>
      <c r="E156" s="553">
        <v>20000</v>
      </c>
      <c r="F156" s="135"/>
      <c r="G156" s="135"/>
    </row>
    <row r="157" spans="1:7" ht="30" customHeight="1">
      <c r="A157" s="135">
        <f>+A156+1</f>
        <v>138</v>
      </c>
      <c r="B157" s="135">
        <v>2</v>
      </c>
      <c r="C157" s="412" t="s">
        <v>240</v>
      </c>
      <c r="D157" s="530" t="s">
        <v>29</v>
      </c>
      <c r="E157" s="553">
        <v>20000</v>
      </c>
      <c r="F157" s="135"/>
      <c r="G157" s="135"/>
    </row>
    <row r="158" spans="1:7" ht="30" customHeight="1">
      <c r="A158" s="135">
        <f t="shared" ref="A158:A162" si="11">+A157+1</f>
        <v>139</v>
      </c>
      <c r="B158" s="135">
        <v>3</v>
      </c>
      <c r="C158" s="515" t="s">
        <v>241</v>
      </c>
      <c r="D158" s="530" t="s">
        <v>29</v>
      </c>
      <c r="E158" s="553">
        <v>20000</v>
      </c>
      <c r="F158" s="135"/>
      <c r="G158" s="135"/>
    </row>
    <row r="159" spans="1:7" ht="30" customHeight="1">
      <c r="A159" s="135">
        <f t="shared" si="11"/>
        <v>140</v>
      </c>
      <c r="B159" s="135">
        <v>4</v>
      </c>
      <c r="C159" s="412" t="s">
        <v>74</v>
      </c>
      <c r="D159" s="530" t="s">
        <v>29</v>
      </c>
      <c r="E159" s="553">
        <v>20000</v>
      </c>
      <c r="F159" s="135"/>
      <c r="G159" s="135"/>
    </row>
    <row r="160" spans="1:7" ht="30" customHeight="1">
      <c r="A160" s="135">
        <f t="shared" si="11"/>
        <v>141</v>
      </c>
      <c r="B160" s="135">
        <v>5</v>
      </c>
      <c r="C160" s="519" t="s">
        <v>242</v>
      </c>
      <c r="D160" s="530" t="s">
        <v>29</v>
      </c>
      <c r="E160" s="553">
        <v>20000</v>
      </c>
      <c r="F160" s="135"/>
      <c r="G160" s="135"/>
    </row>
    <row r="161" spans="1:7" ht="30" customHeight="1">
      <c r="A161" s="135">
        <f t="shared" si="11"/>
        <v>142</v>
      </c>
      <c r="B161" s="135">
        <v>6</v>
      </c>
      <c r="C161" s="506" t="s">
        <v>305</v>
      </c>
      <c r="D161" s="535" t="s">
        <v>906</v>
      </c>
      <c r="E161" s="553">
        <v>20000</v>
      </c>
      <c r="F161" s="135"/>
      <c r="G161" s="135"/>
    </row>
    <row r="162" spans="1:7" ht="30" customHeight="1">
      <c r="A162" s="135">
        <f t="shared" si="11"/>
        <v>143</v>
      </c>
      <c r="B162" s="135">
        <v>7</v>
      </c>
      <c r="C162" s="506" t="s">
        <v>306</v>
      </c>
      <c r="D162" s="535" t="s">
        <v>906</v>
      </c>
      <c r="E162" s="553">
        <v>20000</v>
      </c>
      <c r="F162" s="135"/>
      <c r="G162" s="135"/>
    </row>
    <row r="163" spans="1:7" ht="30" customHeight="1">
      <c r="A163" s="135"/>
      <c r="B163" s="135"/>
      <c r="C163" s="548" t="s">
        <v>75</v>
      </c>
      <c r="D163" s="530"/>
      <c r="E163" s="552">
        <f>SUM(E164:E175)</f>
        <v>240000</v>
      </c>
      <c r="F163" s="135"/>
      <c r="G163" s="135"/>
    </row>
    <row r="164" spans="1:7" ht="30" customHeight="1">
      <c r="A164" s="135">
        <f>+A162+1</f>
        <v>144</v>
      </c>
      <c r="B164" s="135">
        <v>1</v>
      </c>
      <c r="C164" s="412" t="s">
        <v>76</v>
      </c>
      <c r="D164" s="530" t="s">
        <v>29</v>
      </c>
      <c r="E164" s="553">
        <v>20000</v>
      </c>
      <c r="F164" s="135"/>
      <c r="G164" s="135"/>
    </row>
    <row r="165" spans="1:7" ht="30" customHeight="1">
      <c r="A165" s="135">
        <f>+A164+1</f>
        <v>145</v>
      </c>
      <c r="B165" s="135">
        <v>2</v>
      </c>
      <c r="C165" s="412" t="s">
        <v>77</v>
      </c>
      <c r="D165" s="530" t="s">
        <v>29</v>
      </c>
      <c r="E165" s="553">
        <v>20000</v>
      </c>
      <c r="F165" s="135"/>
      <c r="G165" s="135"/>
    </row>
    <row r="166" spans="1:7" ht="30" customHeight="1">
      <c r="A166" s="135">
        <f t="shared" ref="A166:A175" si="12">+A165+1</f>
        <v>146</v>
      </c>
      <c r="B166" s="135">
        <v>3</v>
      </c>
      <c r="C166" s="511" t="s">
        <v>78</v>
      </c>
      <c r="D166" s="533" t="s">
        <v>29</v>
      </c>
      <c r="E166" s="553">
        <v>20000</v>
      </c>
      <c r="F166" s="135"/>
      <c r="G166" s="135"/>
    </row>
    <row r="167" spans="1:7" ht="30" customHeight="1">
      <c r="A167" s="135">
        <f t="shared" si="12"/>
        <v>147</v>
      </c>
      <c r="B167" s="135">
        <v>4</v>
      </c>
      <c r="C167" s="412" t="s">
        <v>79</v>
      </c>
      <c r="D167" s="530" t="s">
        <v>29</v>
      </c>
      <c r="E167" s="553">
        <v>20000</v>
      </c>
      <c r="F167" s="135"/>
      <c r="G167" s="135"/>
    </row>
    <row r="168" spans="1:7" ht="30" customHeight="1">
      <c r="A168" s="135">
        <f t="shared" si="12"/>
        <v>148</v>
      </c>
      <c r="B168" s="135">
        <v>5</v>
      </c>
      <c r="C168" s="515" t="s">
        <v>80</v>
      </c>
      <c r="D168" s="530" t="s">
        <v>29</v>
      </c>
      <c r="E168" s="553">
        <v>20000</v>
      </c>
      <c r="F168" s="135"/>
      <c r="G168" s="135"/>
    </row>
    <row r="169" spans="1:7" ht="30" customHeight="1">
      <c r="A169" s="135">
        <f t="shared" si="12"/>
        <v>149</v>
      </c>
      <c r="B169" s="135">
        <v>6</v>
      </c>
      <c r="C169" s="412" t="s">
        <v>81</v>
      </c>
      <c r="D169" s="530" t="s">
        <v>29</v>
      </c>
      <c r="E169" s="553">
        <v>20000</v>
      </c>
      <c r="F169" s="135"/>
      <c r="G169" s="135"/>
    </row>
    <row r="170" spans="1:7" ht="30" customHeight="1">
      <c r="A170" s="135">
        <f t="shared" si="12"/>
        <v>150</v>
      </c>
      <c r="B170" s="135">
        <v>7</v>
      </c>
      <c r="C170" s="412" t="s">
        <v>82</v>
      </c>
      <c r="D170" s="536" t="s">
        <v>29</v>
      </c>
      <c r="E170" s="553">
        <v>20000</v>
      </c>
      <c r="F170" s="135"/>
      <c r="G170" s="135"/>
    </row>
    <row r="171" spans="1:7" ht="30" customHeight="1">
      <c r="A171" s="135">
        <f t="shared" si="12"/>
        <v>151</v>
      </c>
      <c r="B171" s="135">
        <v>8</v>
      </c>
      <c r="C171" s="519" t="s">
        <v>83</v>
      </c>
      <c r="D171" s="530" t="s">
        <v>29</v>
      </c>
      <c r="E171" s="553">
        <v>20000</v>
      </c>
      <c r="F171" s="135"/>
      <c r="G171" s="135"/>
    </row>
    <row r="172" spans="1:7" ht="30" customHeight="1">
      <c r="A172" s="135">
        <f t="shared" si="12"/>
        <v>152</v>
      </c>
      <c r="B172" s="135">
        <v>9</v>
      </c>
      <c r="C172" s="515" t="s">
        <v>84</v>
      </c>
      <c r="D172" s="530" t="s">
        <v>29</v>
      </c>
      <c r="E172" s="553">
        <v>20000</v>
      </c>
      <c r="F172" s="135"/>
      <c r="G172" s="135"/>
    </row>
    <row r="173" spans="1:7" ht="30" customHeight="1">
      <c r="A173" s="135">
        <f t="shared" si="12"/>
        <v>153</v>
      </c>
      <c r="B173" s="135">
        <v>10</v>
      </c>
      <c r="C173" s="519" t="s">
        <v>85</v>
      </c>
      <c r="D173" s="530" t="s">
        <v>29</v>
      </c>
      <c r="E173" s="553">
        <v>20000</v>
      </c>
      <c r="F173" s="135"/>
      <c r="G173" s="135"/>
    </row>
    <row r="174" spans="1:7" ht="30" customHeight="1">
      <c r="A174" s="135">
        <f t="shared" si="12"/>
        <v>154</v>
      </c>
      <c r="B174" s="135">
        <v>11</v>
      </c>
      <c r="C174" s="506" t="s">
        <v>86</v>
      </c>
      <c r="D174" s="530" t="s">
        <v>29</v>
      </c>
      <c r="E174" s="553">
        <v>20000</v>
      </c>
      <c r="F174" s="135"/>
      <c r="G174" s="135"/>
    </row>
    <row r="175" spans="1:7" ht="30" customHeight="1">
      <c r="A175" s="135">
        <f t="shared" si="12"/>
        <v>155</v>
      </c>
      <c r="B175" s="135">
        <v>12</v>
      </c>
      <c r="C175" s="519" t="s">
        <v>253</v>
      </c>
      <c r="D175" s="530" t="s">
        <v>906</v>
      </c>
      <c r="E175" s="553">
        <v>20000</v>
      </c>
      <c r="F175" s="135"/>
      <c r="G175" s="135"/>
    </row>
    <row r="176" spans="1:7" ht="30" customHeight="1">
      <c r="A176" s="135"/>
      <c r="B176" s="135"/>
      <c r="C176" s="549" t="s">
        <v>87</v>
      </c>
      <c r="D176" s="530"/>
      <c r="E176" s="552">
        <f>SUM(E177:E186)</f>
        <v>200000</v>
      </c>
      <c r="F176" s="135"/>
      <c r="G176" s="135"/>
    </row>
    <row r="177" spans="1:12" ht="30" customHeight="1">
      <c r="A177" s="135">
        <f>+A175+1</f>
        <v>156</v>
      </c>
      <c r="B177" s="135">
        <v>1</v>
      </c>
      <c r="C177" s="412" t="s">
        <v>88</v>
      </c>
      <c r="D177" s="530" t="s">
        <v>89</v>
      </c>
      <c r="E177" s="553">
        <v>20000</v>
      </c>
      <c r="F177" s="135"/>
      <c r="G177" s="135"/>
    </row>
    <row r="178" spans="1:12" ht="30" customHeight="1">
      <c r="A178" s="135">
        <f>+A177+1</f>
        <v>157</v>
      </c>
      <c r="B178" s="135">
        <v>2</v>
      </c>
      <c r="C178" s="412" t="s">
        <v>90</v>
      </c>
      <c r="D178" s="530" t="s">
        <v>29</v>
      </c>
      <c r="E178" s="553">
        <v>20000</v>
      </c>
      <c r="F178" s="135"/>
      <c r="G178" s="135"/>
    </row>
    <row r="179" spans="1:12" ht="30" customHeight="1">
      <c r="A179" s="135">
        <f t="shared" ref="A179:A186" si="13">+A178+1</f>
        <v>158</v>
      </c>
      <c r="B179" s="135">
        <v>3</v>
      </c>
      <c r="C179" s="412" t="s">
        <v>91</v>
      </c>
      <c r="D179" s="530" t="s">
        <v>29</v>
      </c>
      <c r="E179" s="553">
        <v>20000</v>
      </c>
      <c r="F179" s="135"/>
      <c r="G179" s="135"/>
    </row>
    <row r="180" spans="1:12" ht="30" customHeight="1">
      <c r="A180" s="135">
        <f t="shared" si="13"/>
        <v>159</v>
      </c>
      <c r="B180" s="135">
        <v>4</v>
      </c>
      <c r="C180" s="412" t="s">
        <v>92</v>
      </c>
      <c r="D180" s="530" t="s">
        <v>29</v>
      </c>
      <c r="E180" s="553">
        <v>20000</v>
      </c>
      <c r="F180" s="135"/>
      <c r="G180" s="135"/>
    </row>
    <row r="181" spans="1:12" ht="30" customHeight="1">
      <c r="A181" s="135">
        <f t="shared" si="13"/>
        <v>160</v>
      </c>
      <c r="B181" s="135">
        <v>5</v>
      </c>
      <c r="C181" s="412" t="s">
        <v>93</v>
      </c>
      <c r="D181" s="530" t="s">
        <v>29</v>
      </c>
      <c r="E181" s="553">
        <v>20000</v>
      </c>
      <c r="F181" s="135"/>
      <c r="G181" s="135"/>
      <c r="L181" s="4"/>
    </row>
    <row r="182" spans="1:12" ht="30" customHeight="1">
      <c r="A182" s="135">
        <f t="shared" si="13"/>
        <v>161</v>
      </c>
      <c r="B182" s="135">
        <v>6</v>
      </c>
      <c r="C182" s="412" t="s">
        <v>94</v>
      </c>
      <c r="D182" s="530" t="s">
        <v>29</v>
      </c>
      <c r="E182" s="553">
        <v>20000</v>
      </c>
      <c r="F182" s="135"/>
      <c r="G182" s="135"/>
    </row>
    <row r="183" spans="1:12" ht="30" customHeight="1">
      <c r="A183" s="135">
        <f t="shared" si="13"/>
        <v>162</v>
      </c>
      <c r="B183" s="135">
        <v>7</v>
      </c>
      <c r="C183" s="412" t="s">
        <v>95</v>
      </c>
      <c r="D183" s="530" t="s">
        <v>29</v>
      </c>
      <c r="E183" s="553">
        <v>20000</v>
      </c>
      <c r="F183" s="135"/>
      <c r="G183" s="135"/>
    </row>
    <row r="184" spans="1:12" ht="30" customHeight="1">
      <c r="A184" s="135">
        <f t="shared" si="13"/>
        <v>163</v>
      </c>
      <c r="B184" s="135">
        <v>8</v>
      </c>
      <c r="C184" s="412" t="s">
        <v>96</v>
      </c>
      <c r="D184" s="530" t="s">
        <v>29</v>
      </c>
      <c r="E184" s="553">
        <v>20000</v>
      </c>
      <c r="F184" s="135"/>
      <c r="G184" s="135"/>
    </row>
    <row r="185" spans="1:12" ht="30" customHeight="1">
      <c r="A185" s="135">
        <f t="shared" si="13"/>
        <v>164</v>
      </c>
      <c r="B185" s="135">
        <v>9</v>
      </c>
      <c r="C185" s="519" t="s">
        <v>97</v>
      </c>
      <c r="D185" s="530" t="s">
        <v>29</v>
      </c>
      <c r="E185" s="553">
        <v>20000</v>
      </c>
      <c r="F185" s="135"/>
      <c r="G185" s="135"/>
    </row>
    <row r="186" spans="1:12" ht="30" customHeight="1">
      <c r="A186" s="135">
        <f t="shared" si="13"/>
        <v>165</v>
      </c>
      <c r="B186" s="135">
        <v>10</v>
      </c>
      <c r="C186" s="412" t="s">
        <v>98</v>
      </c>
      <c r="D186" s="530" t="s">
        <v>29</v>
      </c>
      <c r="E186" s="553">
        <v>20000</v>
      </c>
      <c r="F186" s="135"/>
      <c r="G186" s="135"/>
    </row>
    <row r="187" spans="1:12" ht="30" customHeight="1">
      <c r="A187" s="135"/>
      <c r="B187" s="135"/>
      <c r="C187" s="545" t="s">
        <v>243</v>
      </c>
      <c r="D187" s="530"/>
      <c r="E187" s="552">
        <f>SUM(E188:E193)</f>
        <v>120000</v>
      </c>
      <c r="F187" s="135"/>
      <c r="G187" s="135"/>
    </row>
    <row r="188" spans="1:12" ht="30" customHeight="1">
      <c r="A188" s="135">
        <f>+A186+1</f>
        <v>166</v>
      </c>
      <c r="B188" s="135">
        <v>1</v>
      </c>
      <c r="C188" s="515" t="s">
        <v>244</v>
      </c>
      <c r="D188" s="530" t="s">
        <v>29</v>
      </c>
      <c r="E188" s="553">
        <v>20000</v>
      </c>
      <c r="F188" s="135"/>
      <c r="G188" s="135"/>
    </row>
    <row r="189" spans="1:12" ht="30" customHeight="1">
      <c r="A189" s="135">
        <f>+A188+1</f>
        <v>167</v>
      </c>
      <c r="B189" s="135">
        <v>2</v>
      </c>
      <c r="C189" s="414" t="s">
        <v>245</v>
      </c>
      <c r="D189" s="530" t="s">
        <v>29</v>
      </c>
      <c r="E189" s="553">
        <v>20000</v>
      </c>
      <c r="F189" s="135"/>
      <c r="G189" s="135"/>
    </row>
    <row r="190" spans="1:12" ht="30" customHeight="1">
      <c r="A190" s="135">
        <f t="shared" ref="A190:A193" si="14">+A189+1</f>
        <v>168</v>
      </c>
      <c r="B190" s="135">
        <v>3</v>
      </c>
      <c r="C190" s="521" t="s">
        <v>246</v>
      </c>
      <c r="D190" s="533" t="s">
        <v>29</v>
      </c>
      <c r="E190" s="553">
        <v>20000</v>
      </c>
      <c r="F190" s="135"/>
      <c r="G190" s="135"/>
    </row>
    <row r="191" spans="1:12" ht="30" customHeight="1">
      <c r="A191" s="135">
        <f t="shared" si="14"/>
        <v>169</v>
      </c>
      <c r="B191" s="135">
        <v>4</v>
      </c>
      <c r="C191" s="519" t="s">
        <v>247</v>
      </c>
      <c r="D191" s="530" t="s">
        <v>29</v>
      </c>
      <c r="E191" s="553">
        <v>20000</v>
      </c>
      <c r="F191" s="135"/>
      <c r="G191" s="135"/>
    </row>
    <row r="192" spans="1:12" ht="30" customHeight="1">
      <c r="A192" s="135">
        <f t="shared" si="14"/>
        <v>170</v>
      </c>
      <c r="B192" s="135">
        <v>5</v>
      </c>
      <c r="C192" s="514" t="s">
        <v>248</v>
      </c>
      <c r="D192" s="530" t="s">
        <v>29</v>
      </c>
      <c r="E192" s="553">
        <v>20000</v>
      </c>
      <c r="F192" s="135"/>
      <c r="G192" s="135"/>
    </row>
    <row r="193" spans="1:7" ht="30" customHeight="1">
      <c r="A193" s="135">
        <f t="shared" si="14"/>
        <v>171</v>
      </c>
      <c r="B193" s="135">
        <v>6</v>
      </c>
      <c r="C193" s="526" t="s">
        <v>1019</v>
      </c>
      <c r="D193" s="530" t="s">
        <v>29</v>
      </c>
      <c r="E193" s="553">
        <v>20000</v>
      </c>
      <c r="F193" s="135"/>
      <c r="G193" s="135"/>
    </row>
    <row r="194" spans="1:7" ht="30" customHeight="1">
      <c r="A194" s="135"/>
      <c r="B194" s="135"/>
      <c r="C194" s="545" t="s">
        <v>99</v>
      </c>
      <c r="D194" s="530"/>
      <c r="E194" s="552">
        <f>SUM(E195:E202)</f>
        <v>160000</v>
      </c>
      <c r="F194" s="135"/>
      <c r="G194" s="135"/>
    </row>
    <row r="195" spans="1:7" ht="30" customHeight="1">
      <c r="A195" s="135">
        <f>+A193+1</f>
        <v>172</v>
      </c>
      <c r="B195" s="135">
        <v>1</v>
      </c>
      <c r="C195" s="412" t="s">
        <v>100</v>
      </c>
      <c r="D195" s="530" t="s">
        <v>906</v>
      </c>
      <c r="E195" s="553">
        <v>20000</v>
      </c>
      <c r="F195" s="135"/>
      <c r="G195" s="135"/>
    </row>
    <row r="196" spans="1:7" ht="30" customHeight="1">
      <c r="A196" s="135">
        <f>+A195+1</f>
        <v>173</v>
      </c>
      <c r="B196" s="135">
        <v>2</v>
      </c>
      <c r="C196" s="515" t="s">
        <v>102</v>
      </c>
      <c r="D196" s="530" t="s">
        <v>906</v>
      </c>
      <c r="E196" s="553">
        <v>20000</v>
      </c>
      <c r="F196" s="135"/>
      <c r="G196" s="135"/>
    </row>
    <row r="197" spans="1:7" ht="30" customHeight="1">
      <c r="A197" s="135">
        <f t="shared" ref="A197:A199" si="15">+A196+1</f>
        <v>174</v>
      </c>
      <c r="B197" s="135">
        <v>3</v>
      </c>
      <c r="C197" s="519" t="s">
        <v>103</v>
      </c>
      <c r="D197" s="530" t="s">
        <v>906</v>
      </c>
      <c r="E197" s="553">
        <v>20000</v>
      </c>
      <c r="F197" s="135"/>
      <c r="G197" s="135"/>
    </row>
    <row r="198" spans="1:7" ht="30" customHeight="1">
      <c r="A198" s="135">
        <f t="shared" si="15"/>
        <v>175</v>
      </c>
      <c r="B198" s="135">
        <v>4</v>
      </c>
      <c r="C198" s="519" t="s">
        <v>104</v>
      </c>
      <c r="D198" s="530" t="s">
        <v>906</v>
      </c>
      <c r="E198" s="553">
        <v>20000</v>
      </c>
      <c r="F198" s="135"/>
      <c r="G198" s="135"/>
    </row>
    <row r="199" spans="1:7" ht="30" customHeight="1">
      <c r="A199" s="135">
        <f t="shared" si="15"/>
        <v>176</v>
      </c>
      <c r="B199" s="135">
        <v>5</v>
      </c>
      <c r="C199" s="522" t="s">
        <v>105</v>
      </c>
      <c r="D199" s="530" t="s">
        <v>906</v>
      </c>
      <c r="E199" s="553">
        <v>20000</v>
      </c>
      <c r="F199" s="135"/>
      <c r="G199" s="135"/>
    </row>
    <row r="200" spans="1:7" ht="30" customHeight="1">
      <c r="A200" s="135">
        <f>+A199+1</f>
        <v>177</v>
      </c>
      <c r="B200" s="135">
        <v>6</v>
      </c>
      <c r="C200" s="519" t="s">
        <v>304</v>
      </c>
      <c r="D200" s="530" t="s">
        <v>906</v>
      </c>
      <c r="E200" s="553">
        <v>20000</v>
      </c>
      <c r="F200" s="135"/>
      <c r="G200" s="135"/>
    </row>
    <row r="201" spans="1:7" ht="30" customHeight="1">
      <c r="A201" s="135">
        <f t="shared" ref="A201:A202" si="16">+A200+1</f>
        <v>178</v>
      </c>
      <c r="B201" s="135">
        <v>7</v>
      </c>
      <c r="C201" s="524" t="s">
        <v>310</v>
      </c>
      <c r="D201" s="535" t="s">
        <v>906</v>
      </c>
      <c r="E201" s="553">
        <v>20000</v>
      </c>
      <c r="F201" s="135"/>
      <c r="G201" s="135"/>
    </row>
    <row r="202" spans="1:7" ht="30" customHeight="1">
      <c r="A202" s="135">
        <f t="shared" si="16"/>
        <v>179</v>
      </c>
      <c r="B202" s="135">
        <v>8</v>
      </c>
      <c r="C202" s="526" t="s">
        <v>864</v>
      </c>
      <c r="D202" s="537" t="s">
        <v>29</v>
      </c>
      <c r="E202" s="553">
        <v>20000</v>
      </c>
      <c r="F202" s="135"/>
      <c r="G202" s="135"/>
    </row>
    <row r="203" spans="1:7" ht="30" customHeight="1">
      <c r="A203" s="135"/>
      <c r="B203" s="135"/>
      <c r="C203" s="545" t="s">
        <v>108</v>
      </c>
      <c r="D203" s="530"/>
      <c r="E203" s="552">
        <f>SUM(E204:E212)</f>
        <v>180000</v>
      </c>
      <c r="F203" s="135"/>
      <c r="G203" s="135"/>
    </row>
    <row r="204" spans="1:7" ht="30" customHeight="1">
      <c r="A204" s="135">
        <f>+A202+1</f>
        <v>180</v>
      </c>
      <c r="B204" s="135">
        <v>1</v>
      </c>
      <c r="C204" s="412" t="s">
        <v>109</v>
      </c>
      <c r="D204" s="530" t="s">
        <v>906</v>
      </c>
      <c r="E204" s="553">
        <v>20000</v>
      </c>
      <c r="F204" s="135"/>
      <c r="G204" s="135"/>
    </row>
    <row r="205" spans="1:7" ht="30" customHeight="1">
      <c r="A205" s="135">
        <f>+A204+1</f>
        <v>181</v>
      </c>
      <c r="B205" s="135">
        <v>2</v>
      </c>
      <c r="C205" s="412" t="s">
        <v>110</v>
      </c>
      <c r="D205" s="530" t="s">
        <v>906</v>
      </c>
      <c r="E205" s="553">
        <v>20000</v>
      </c>
      <c r="F205" s="135"/>
      <c r="G205" s="135"/>
    </row>
    <row r="206" spans="1:7" ht="30" customHeight="1">
      <c r="A206" s="135">
        <f t="shared" ref="A206:A212" si="17">+A205+1</f>
        <v>182</v>
      </c>
      <c r="B206" s="135">
        <v>3</v>
      </c>
      <c r="C206" s="515" t="s">
        <v>111</v>
      </c>
      <c r="D206" s="530" t="s">
        <v>906</v>
      </c>
      <c r="E206" s="553">
        <v>20000</v>
      </c>
      <c r="F206" s="135"/>
      <c r="G206" s="135"/>
    </row>
    <row r="207" spans="1:7" ht="30" customHeight="1">
      <c r="A207" s="135">
        <f t="shared" si="17"/>
        <v>183</v>
      </c>
      <c r="B207" s="135">
        <v>4</v>
      </c>
      <c r="C207" s="508" t="s">
        <v>113</v>
      </c>
      <c r="D207" s="530" t="s">
        <v>29</v>
      </c>
      <c r="E207" s="553">
        <v>20000</v>
      </c>
      <c r="F207" s="135"/>
      <c r="G207" s="135"/>
    </row>
    <row r="208" spans="1:7" ht="30" customHeight="1">
      <c r="A208" s="135">
        <f t="shared" si="17"/>
        <v>184</v>
      </c>
      <c r="B208" s="135">
        <v>5</v>
      </c>
      <c r="C208" s="414" t="s">
        <v>114</v>
      </c>
      <c r="D208" s="530" t="s">
        <v>29</v>
      </c>
      <c r="E208" s="553">
        <v>20000</v>
      </c>
      <c r="F208" s="135"/>
      <c r="G208" s="135"/>
    </row>
    <row r="209" spans="1:7" ht="30" customHeight="1">
      <c r="A209" s="135">
        <f t="shared" si="17"/>
        <v>185</v>
      </c>
      <c r="B209" s="135">
        <v>6</v>
      </c>
      <c r="C209" s="506" t="s">
        <v>115</v>
      </c>
      <c r="D209" s="530" t="s">
        <v>29</v>
      </c>
      <c r="E209" s="553">
        <v>20000</v>
      </c>
      <c r="F209" s="135"/>
      <c r="G209" s="135"/>
    </row>
    <row r="210" spans="1:7" ht="30" customHeight="1">
      <c r="A210" s="135">
        <f t="shared" si="17"/>
        <v>186</v>
      </c>
      <c r="B210" s="135">
        <v>7</v>
      </c>
      <c r="C210" s="506" t="s">
        <v>249</v>
      </c>
      <c r="D210" s="530" t="s">
        <v>906</v>
      </c>
      <c r="E210" s="553">
        <v>20000</v>
      </c>
      <c r="F210" s="135"/>
      <c r="G210" s="135"/>
    </row>
    <row r="211" spans="1:7" ht="30" customHeight="1">
      <c r="A211" s="135">
        <f t="shared" si="17"/>
        <v>187</v>
      </c>
      <c r="B211" s="135">
        <v>8</v>
      </c>
      <c r="C211" s="526" t="s">
        <v>851</v>
      </c>
      <c r="D211" s="537" t="s">
        <v>29</v>
      </c>
      <c r="E211" s="553">
        <v>20000</v>
      </c>
      <c r="F211" s="135"/>
      <c r="G211" s="135"/>
    </row>
    <row r="212" spans="1:7" ht="30" customHeight="1">
      <c r="A212" s="135">
        <f t="shared" si="17"/>
        <v>188</v>
      </c>
      <c r="B212" s="135">
        <v>9</v>
      </c>
      <c r="C212" s="524" t="s">
        <v>308</v>
      </c>
      <c r="D212" s="538" t="s">
        <v>29</v>
      </c>
      <c r="E212" s="553">
        <v>20000</v>
      </c>
      <c r="F212" s="135"/>
      <c r="G212" s="135"/>
    </row>
    <row r="213" spans="1:7" ht="30" customHeight="1">
      <c r="A213" s="135"/>
      <c r="B213" s="135"/>
      <c r="C213" s="545" t="s">
        <v>116</v>
      </c>
      <c r="D213" s="530"/>
      <c r="E213" s="552">
        <f>SUM(E214:E238)</f>
        <v>500000</v>
      </c>
      <c r="F213" s="135"/>
      <c r="G213" s="135"/>
    </row>
    <row r="214" spans="1:7" ht="30" customHeight="1">
      <c r="A214" s="135">
        <f>+A212+1</f>
        <v>189</v>
      </c>
      <c r="B214" s="135">
        <v>1</v>
      </c>
      <c r="C214" s="519" t="s">
        <v>117</v>
      </c>
      <c r="D214" s="530" t="s">
        <v>906</v>
      </c>
      <c r="E214" s="553">
        <v>20000</v>
      </c>
      <c r="F214" s="135"/>
      <c r="G214" s="135"/>
    </row>
    <row r="215" spans="1:7" ht="30" customHeight="1">
      <c r="A215" s="135">
        <f>+A214+1</f>
        <v>190</v>
      </c>
      <c r="B215" s="135">
        <v>2</v>
      </c>
      <c r="C215" s="519" t="s">
        <v>118</v>
      </c>
      <c r="D215" s="530" t="s">
        <v>29</v>
      </c>
      <c r="E215" s="553">
        <v>20000</v>
      </c>
      <c r="F215" s="135"/>
      <c r="G215" s="135"/>
    </row>
    <row r="216" spans="1:7" ht="30" customHeight="1">
      <c r="A216" s="135">
        <f t="shared" ref="A216:A238" si="18">+A215+1</f>
        <v>191</v>
      </c>
      <c r="B216" s="135">
        <v>3</v>
      </c>
      <c r="C216" s="519" t="s">
        <v>119</v>
      </c>
      <c r="D216" s="530" t="s">
        <v>29</v>
      </c>
      <c r="E216" s="553">
        <v>20000</v>
      </c>
      <c r="F216" s="135"/>
      <c r="G216" s="135"/>
    </row>
    <row r="217" spans="1:7" ht="30" customHeight="1">
      <c r="A217" s="135">
        <f t="shared" si="18"/>
        <v>192</v>
      </c>
      <c r="B217" s="135">
        <v>4</v>
      </c>
      <c r="C217" s="519" t="s">
        <v>120</v>
      </c>
      <c r="D217" s="530" t="s">
        <v>29</v>
      </c>
      <c r="E217" s="553">
        <v>20000</v>
      </c>
      <c r="F217" s="135"/>
      <c r="G217" s="135"/>
    </row>
    <row r="218" spans="1:7" ht="30" customHeight="1">
      <c r="A218" s="135">
        <f t="shared" si="18"/>
        <v>193</v>
      </c>
      <c r="B218" s="135">
        <v>5</v>
      </c>
      <c r="C218" s="519" t="s">
        <v>121</v>
      </c>
      <c r="D218" s="530" t="s">
        <v>29</v>
      </c>
      <c r="E218" s="553">
        <v>20000</v>
      </c>
      <c r="F218" s="135"/>
      <c r="G218" s="135"/>
    </row>
    <row r="219" spans="1:7" ht="30" customHeight="1">
      <c r="A219" s="135">
        <f t="shared" si="18"/>
        <v>194</v>
      </c>
      <c r="B219" s="135">
        <v>6</v>
      </c>
      <c r="C219" s="519" t="s">
        <v>122</v>
      </c>
      <c r="D219" s="530" t="s">
        <v>29</v>
      </c>
      <c r="E219" s="553">
        <v>20000</v>
      </c>
      <c r="F219" s="135"/>
      <c r="G219" s="135"/>
    </row>
    <row r="220" spans="1:7" ht="30" customHeight="1">
      <c r="A220" s="135">
        <f t="shared" si="18"/>
        <v>195</v>
      </c>
      <c r="B220" s="135">
        <v>7</v>
      </c>
      <c r="C220" s="523" t="s">
        <v>123</v>
      </c>
      <c r="D220" s="530" t="s">
        <v>906</v>
      </c>
      <c r="E220" s="553">
        <v>20000</v>
      </c>
      <c r="F220" s="135"/>
      <c r="G220" s="135"/>
    </row>
    <row r="221" spans="1:7" ht="30" customHeight="1">
      <c r="A221" s="135">
        <f t="shared" si="18"/>
        <v>196</v>
      </c>
      <c r="B221" s="135">
        <v>8</v>
      </c>
      <c r="C221" s="519" t="s">
        <v>124</v>
      </c>
      <c r="D221" s="530" t="s">
        <v>29</v>
      </c>
      <c r="E221" s="553">
        <v>20000</v>
      </c>
      <c r="F221" s="135"/>
      <c r="G221" s="135"/>
    </row>
    <row r="222" spans="1:7" ht="30" customHeight="1">
      <c r="A222" s="135">
        <f t="shared" si="18"/>
        <v>197</v>
      </c>
      <c r="B222" s="135">
        <v>9</v>
      </c>
      <c r="C222" s="519" t="s">
        <v>125</v>
      </c>
      <c r="D222" s="530" t="s">
        <v>29</v>
      </c>
      <c r="E222" s="553">
        <v>20000</v>
      </c>
      <c r="F222" s="135"/>
      <c r="G222" s="135"/>
    </row>
    <row r="223" spans="1:7" ht="30" customHeight="1">
      <c r="A223" s="135">
        <f t="shared" si="18"/>
        <v>198</v>
      </c>
      <c r="B223" s="135">
        <v>10</v>
      </c>
      <c r="C223" s="506" t="s">
        <v>126</v>
      </c>
      <c r="D223" s="530" t="s">
        <v>29</v>
      </c>
      <c r="E223" s="553">
        <v>20000</v>
      </c>
      <c r="F223" s="135"/>
      <c r="G223" s="135"/>
    </row>
    <row r="224" spans="1:7" ht="30" customHeight="1">
      <c r="A224" s="135">
        <f t="shared" si="18"/>
        <v>199</v>
      </c>
      <c r="B224" s="135">
        <v>11</v>
      </c>
      <c r="C224" s="519" t="s">
        <v>127</v>
      </c>
      <c r="D224" s="530" t="s">
        <v>906</v>
      </c>
      <c r="E224" s="553">
        <v>20000</v>
      </c>
      <c r="F224" s="135"/>
      <c r="G224" s="135"/>
    </row>
    <row r="225" spans="1:7" ht="30" customHeight="1">
      <c r="A225" s="135">
        <f t="shared" si="18"/>
        <v>200</v>
      </c>
      <c r="B225" s="135">
        <v>12</v>
      </c>
      <c r="C225" s="519" t="s">
        <v>128</v>
      </c>
      <c r="D225" s="530" t="s">
        <v>906</v>
      </c>
      <c r="E225" s="553">
        <v>20000</v>
      </c>
      <c r="F225" s="135"/>
      <c r="G225" s="135"/>
    </row>
    <row r="226" spans="1:7" ht="30" customHeight="1">
      <c r="A226" s="135">
        <f t="shared" si="18"/>
        <v>201</v>
      </c>
      <c r="B226" s="135">
        <v>13</v>
      </c>
      <c r="C226" s="524" t="s">
        <v>309</v>
      </c>
      <c r="D226" s="539" t="s">
        <v>29</v>
      </c>
      <c r="E226" s="553">
        <v>20000</v>
      </c>
      <c r="F226" s="135"/>
      <c r="G226" s="135"/>
    </row>
    <row r="227" spans="1:7" ht="30" customHeight="1">
      <c r="A227" s="135">
        <f t="shared" si="18"/>
        <v>202</v>
      </c>
      <c r="B227" s="135">
        <v>14</v>
      </c>
      <c r="C227" s="525" t="s">
        <v>1020</v>
      </c>
      <c r="D227" s="535" t="s">
        <v>29</v>
      </c>
      <c r="E227" s="553">
        <v>20000</v>
      </c>
      <c r="F227" s="135"/>
      <c r="G227" s="135"/>
    </row>
    <row r="228" spans="1:7" ht="30" customHeight="1">
      <c r="A228" s="135">
        <f t="shared" si="18"/>
        <v>203</v>
      </c>
      <c r="B228" s="135">
        <v>15</v>
      </c>
      <c r="C228" s="525" t="s">
        <v>829</v>
      </c>
      <c r="D228" s="535" t="s">
        <v>29</v>
      </c>
      <c r="E228" s="553">
        <v>20000</v>
      </c>
      <c r="F228" s="135"/>
      <c r="G228" s="135"/>
    </row>
    <row r="229" spans="1:7" ht="30" customHeight="1">
      <c r="A229" s="135">
        <f t="shared" si="18"/>
        <v>204</v>
      </c>
      <c r="B229" s="135">
        <v>16</v>
      </c>
      <c r="C229" s="525" t="s">
        <v>739</v>
      </c>
      <c r="D229" s="535" t="s">
        <v>29</v>
      </c>
      <c r="E229" s="553">
        <v>20000</v>
      </c>
      <c r="F229" s="135"/>
      <c r="G229" s="135"/>
    </row>
    <row r="230" spans="1:7" ht="30" customHeight="1">
      <c r="A230" s="135">
        <f t="shared" si="18"/>
        <v>205</v>
      </c>
      <c r="B230" s="135">
        <v>17</v>
      </c>
      <c r="C230" s="525" t="s">
        <v>734</v>
      </c>
      <c r="D230" s="535" t="s">
        <v>29</v>
      </c>
      <c r="E230" s="553">
        <v>20000</v>
      </c>
      <c r="F230" s="135"/>
      <c r="G230" s="135"/>
    </row>
    <row r="231" spans="1:7" ht="30" customHeight="1">
      <c r="A231" s="135">
        <f>+A230+1</f>
        <v>206</v>
      </c>
      <c r="B231" s="135">
        <v>18</v>
      </c>
      <c r="C231" s="526" t="s">
        <v>1021</v>
      </c>
      <c r="D231" s="537" t="s">
        <v>29</v>
      </c>
      <c r="E231" s="553">
        <v>20000</v>
      </c>
      <c r="F231" s="135"/>
      <c r="G231" s="135"/>
    </row>
    <row r="232" spans="1:7" ht="30" customHeight="1">
      <c r="A232" s="135">
        <f t="shared" si="18"/>
        <v>207</v>
      </c>
      <c r="B232" s="135">
        <v>19</v>
      </c>
      <c r="C232" s="526" t="s">
        <v>1022</v>
      </c>
      <c r="D232" s="537" t="s">
        <v>29</v>
      </c>
      <c r="E232" s="553">
        <v>20000</v>
      </c>
      <c r="F232" s="135"/>
      <c r="G232" s="135"/>
    </row>
    <row r="233" spans="1:7" ht="30" customHeight="1">
      <c r="A233" s="135">
        <f t="shared" si="18"/>
        <v>208</v>
      </c>
      <c r="B233" s="135">
        <v>20</v>
      </c>
      <c r="C233" s="526" t="s">
        <v>1023</v>
      </c>
      <c r="D233" s="537" t="s">
        <v>29</v>
      </c>
      <c r="E233" s="553">
        <v>20000</v>
      </c>
      <c r="F233" s="135"/>
      <c r="G233" s="135"/>
    </row>
    <row r="234" spans="1:7" ht="30" customHeight="1">
      <c r="A234" s="135">
        <f t="shared" si="18"/>
        <v>209</v>
      </c>
      <c r="B234" s="135">
        <v>21</v>
      </c>
      <c r="C234" s="526" t="s">
        <v>1024</v>
      </c>
      <c r="D234" s="537" t="s">
        <v>29</v>
      </c>
      <c r="E234" s="553">
        <v>20000</v>
      </c>
      <c r="F234" s="135"/>
      <c r="G234" s="135"/>
    </row>
    <row r="235" spans="1:7" ht="30" customHeight="1">
      <c r="A235" s="135">
        <f t="shared" si="18"/>
        <v>210</v>
      </c>
      <c r="B235" s="135">
        <v>22</v>
      </c>
      <c r="C235" s="526" t="s">
        <v>1025</v>
      </c>
      <c r="D235" s="537" t="s">
        <v>29</v>
      </c>
      <c r="E235" s="553">
        <v>20000</v>
      </c>
      <c r="F235" s="135"/>
      <c r="G235" s="135"/>
    </row>
    <row r="236" spans="1:7" ht="30" customHeight="1">
      <c r="A236" s="135">
        <f t="shared" si="18"/>
        <v>211</v>
      </c>
      <c r="B236" s="135">
        <v>23</v>
      </c>
      <c r="C236" s="525" t="s">
        <v>846</v>
      </c>
      <c r="D236" s="537" t="s">
        <v>29</v>
      </c>
      <c r="E236" s="553">
        <v>20000</v>
      </c>
      <c r="F236" s="135"/>
      <c r="G236" s="135"/>
    </row>
    <row r="237" spans="1:7" ht="30" customHeight="1">
      <c r="A237" s="135">
        <f t="shared" si="18"/>
        <v>212</v>
      </c>
      <c r="B237" s="135">
        <v>24</v>
      </c>
      <c r="C237" s="525" t="s">
        <v>834</v>
      </c>
      <c r="D237" s="537" t="s">
        <v>29</v>
      </c>
      <c r="E237" s="553">
        <v>20000</v>
      </c>
      <c r="F237" s="135"/>
      <c r="G237" s="135"/>
    </row>
    <row r="238" spans="1:7" ht="30" customHeight="1">
      <c r="A238" s="135">
        <f t="shared" si="18"/>
        <v>213</v>
      </c>
      <c r="B238" s="135">
        <v>25</v>
      </c>
      <c r="C238" s="526" t="s">
        <v>869</v>
      </c>
      <c r="D238" s="537" t="s">
        <v>29</v>
      </c>
      <c r="E238" s="553">
        <v>20000</v>
      </c>
      <c r="F238" s="135"/>
      <c r="G238" s="135"/>
    </row>
    <row r="239" spans="1:7" ht="30" customHeight="1">
      <c r="A239" s="135"/>
      <c r="B239" s="135"/>
      <c r="C239" s="550" t="s">
        <v>982</v>
      </c>
      <c r="D239" s="540"/>
      <c r="E239" s="552">
        <f>SUM(E240:E249)</f>
        <v>200000</v>
      </c>
      <c r="F239" s="135"/>
      <c r="G239" s="135"/>
    </row>
    <row r="240" spans="1:7" ht="30" customHeight="1">
      <c r="A240" s="135">
        <f>+A238+1</f>
        <v>214</v>
      </c>
      <c r="B240" s="135">
        <v>1</v>
      </c>
      <c r="C240" s="414" t="s">
        <v>258</v>
      </c>
      <c r="D240" s="530" t="s">
        <v>29</v>
      </c>
      <c r="E240" s="553">
        <v>20000</v>
      </c>
      <c r="F240" s="135"/>
      <c r="G240" s="135"/>
    </row>
    <row r="241" spans="1:11" ht="30" customHeight="1">
      <c r="A241" s="135">
        <f>+A240+1</f>
        <v>215</v>
      </c>
      <c r="B241" s="135">
        <v>2</v>
      </c>
      <c r="C241" s="519" t="s">
        <v>252</v>
      </c>
      <c r="D241" s="530" t="s">
        <v>29</v>
      </c>
      <c r="E241" s="553">
        <v>20000</v>
      </c>
      <c r="F241" s="135"/>
      <c r="G241" s="135"/>
    </row>
    <row r="242" spans="1:11" ht="30" customHeight="1">
      <c r="A242" s="135">
        <f t="shared" ref="A242:A249" si="19">+A241+1</f>
        <v>216</v>
      </c>
      <c r="B242" s="135">
        <v>3</v>
      </c>
      <c r="C242" s="514" t="s">
        <v>250</v>
      </c>
      <c r="D242" s="530" t="s">
        <v>917</v>
      </c>
      <c r="E242" s="553">
        <v>20000</v>
      </c>
      <c r="F242" s="135"/>
      <c r="G242" s="135"/>
    </row>
    <row r="243" spans="1:11" ht="30" customHeight="1">
      <c r="A243" s="135">
        <f t="shared" si="19"/>
        <v>217</v>
      </c>
      <c r="B243" s="135">
        <v>4</v>
      </c>
      <c r="C243" s="519" t="s">
        <v>1026</v>
      </c>
      <c r="D243" s="530" t="s">
        <v>29</v>
      </c>
      <c r="E243" s="553">
        <v>20000</v>
      </c>
      <c r="F243" s="135"/>
      <c r="G243" s="135"/>
    </row>
    <row r="244" spans="1:11" ht="30" customHeight="1">
      <c r="A244" s="135">
        <f t="shared" si="19"/>
        <v>218</v>
      </c>
      <c r="B244" s="135">
        <v>5</v>
      </c>
      <c r="C244" s="525" t="s">
        <v>1027</v>
      </c>
      <c r="D244" s="530" t="s">
        <v>29</v>
      </c>
      <c r="E244" s="553">
        <v>20000</v>
      </c>
      <c r="F244" s="135"/>
      <c r="G244" s="135"/>
    </row>
    <row r="245" spans="1:11" ht="30" customHeight="1">
      <c r="A245" s="135">
        <f t="shared" si="19"/>
        <v>219</v>
      </c>
      <c r="B245" s="135">
        <v>6</v>
      </c>
      <c r="C245" s="526" t="s">
        <v>1028</v>
      </c>
      <c r="D245" s="530" t="s">
        <v>29</v>
      </c>
      <c r="E245" s="553">
        <v>20000</v>
      </c>
      <c r="F245" s="135"/>
      <c r="G245" s="135"/>
    </row>
    <row r="246" spans="1:11" ht="30" customHeight="1">
      <c r="A246" s="135">
        <f t="shared" si="19"/>
        <v>220</v>
      </c>
      <c r="B246" s="135">
        <v>7</v>
      </c>
      <c r="C246" s="525" t="s">
        <v>743</v>
      </c>
      <c r="D246" s="537" t="s">
        <v>29</v>
      </c>
      <c r="E246" s="553">
        <v>20000</v>
      </c>
      <c r="F246" s="135"/>
      <c r="G246" s="135"/>
    </row>
    <row r="247" spans="1:11" ht="30" customHeight="1">
      <c r="A247" s="135">
        <f t="shared" si="19"/>
        <v>221</v>
      </c>
      <c r="B247" s="135">
        <v>8</v>
      </c>
      <c r="C247" s="526" t="s">
        <v>1029</v>
      </c>
      <c r="D247" s="537" t="s">
        <v>29</v>
      </c>
      <c r="E247" s="553">
        <v>20000</v>
      </c>
      <c r="F247" s="135"/>
      <c r="G247" s="135"/>
    </row>
    <row r="248" spans="1:11" ht="30" customHeight="1">
      <c r="A248" s="135">
        <f t="shared" si="19"/>
        <v>222</v>
      </c>
      <c r="B248" s="135">
        <v>9</v>
      </c>
      <c r="C248" s="525" t="s">
        <v>1033</v>
      </c>
      <c r="D248" s="537" t="s">
        <v>29</v>
      </c>
      <c r="E248" s="553">
        <v>20000</v>
      </c>
      <c r="F248" s="135"/>
      <c r="G248" s="135"/>
    </row>
    <row r="249" spans="1:11" ht="30" customHeight="1">
      <c r="A249" s="135">
        <f t="shared" si="19"/>
        <v>223</v>
      </c>
      <c r="B249" s="135">
        <v>10</v>
      </c>
      <c r="C249" s="525" t="s">
        <v>1034</v>
      </c>
      <c r="D249" s="537" t="s">
        <v>29</v>
      </c>
      <c r="E249" s="553">
        <v>20000</v>
      </c>
      <c r="F249" s="135"/>
      <c r="G249" s="135"/>
      <c r="I249" s="4"/>
      <c r="J249" s="4"/>
      <c r="K249" s="4"/>
    </row>
    <row r="250" spans="1:11" ht="30" customHeight="1">
      <c r="A250" s="135"/>
      <c r="B250" s="135"/>
      <c r="C250" s="551" t="s">
        <v>129</v>
      </c>
      <c r="D250" s="541"/>
      <c r="E250" s="50">
        <f>SUM(E4+E7+E30+E39+E42+E84)</f>
        <v>4460000</v>
      </c>
      <c r="F250" s="135"/>
      <c r="G250" s="135"/>
      <c r="I250" s="4"/>
      <c r="J250" s="4"/>
      <c r="K250" s="4"/>
    </row>
    <row r="252" spans="1:11">
      <c r="F252" s="994" t="s">
        <v>1039</v>
      </c>
      <c r="G252" s="994"/>
    </row>
    <row r="254" spans="1:11" s="1" customFormat="1" ht="18.75">
      <c r="A254" s="993"/>
      <c r="B254" s="993"/>
      <c r="C254" s="542" t="s">
        <v>1040</v>
      </c>
      <c r="D254" s="993" t="s">
        <v>561</v>
      </c>
      <c r="E254" s="993"/>
      <c r="F254" s="542"/>
      <c r="G254" s="1" t="s">
        <v>132</v>
      </c>
    </row>
  </sheetData>
  <mergeCells count="4">
    <mergeCell ref="A2:G2"/>
    <mergeCell ref="F252:G252"/>
    <mergeCell ref="A254:B254"/>
    <mergeCell ref="D254:E254"/>
  </mergeCells>
  <pageMargins left="0.70866141732283472" right="0.51181102362204722" top="0.39370078740157483" bottom="0.39370078740157483" header="0.31496062992125984" footer="0.31496062992125984"/>
  <pageSetup paperSize="9" scale="74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A190" workbookViewId="0">
      <selection activeCell="C253" sqref="C253"/>
    </sheetView>
  </sheetViews>
  <sheetFormatPr defaultRowHeight="15.75"/>
  <cols>
    <col min="1" max="1" width="5.875" customWidth="1"/>
    <col min="2" max="2" width="5.5" customWidth="1"/>
    <col min="3" max="3" width="27.875" customWidth="1"/>
    <col min="4" max="4" width="16.375" style="48" customWidth="1"/>
    <col min="5" max="5" width="15.5" customWidth="1"/>
    <col min="6" max="6" width="19.375" customWidth="1"/>
    <col min="7" max="7" width="20.125" customWidth="1"/>
  </cols>
  <sheetData>
    <row r="1" spans="1:13" s="445" customFormat="1" ht="20.25">
      <c r="A1" s="501" t="s">
        <v>935</v>
      </c>
      <c r="B1" s="501"/>
      <c r="C1" s="501"/>
      <c r="D1" s="529"/>
      <c r="E1" s="343"/>
      <c r="F1" s="502"/>
      <c r="G1" s="499"/>
      <c r="H1" s="499"/>
      <c r="I1" s="499"/>
      <c r="K1" s="499"/>
    </row>
    <row r="2" spans="1:13" s="445" customFormat="1" ht="39" customHeight="1">
      <c r="A2" s="992" t="s">
        <v>1038</v>
      </c>
      <c r="B2" s="992"/>
      <c r="C2" s="992"/>
      <c r="D2" s="992"/>
      <c r="E2" s="992"/>
      <c r="F2" s="992"/>
      <c r="G2" s="992"/>
      <c r="H2" s="424"/>
      <c r="I2" s="424"/>
      <c r="J2" s="424"/>
      <c r="K2" s="424"/>
      <c r="L2" s="424"/>
      <c r="M2" s="424"/>
    </row>
    <row r="3" spans="1:13" ht="30" customHeight="1">
      <c r="A3" s="135" t="s">
        <v>2</v>
      </c>
      <c r="B3" s="135"/>
      <c r="C3" s="503" t="s">
        <v>137</v>
      </c>
      <c r="D3" s="517" t="s">
        <v>1030</v>
      </c>
      <c r="E3" s="518" t="s">
        <v>5</v>
      </c>
      <c r="F3" s="518" t="s">
        <v>1037</v>
      </c>
      <c r="G3" s="518" t="s">
        <v>7</v>
      </c>
    </row>
    <row r="4" spans="1:13" ht="30" customHeight="1">
      <c r="A4" s="135"/>
      <c r="B4" s="135"/>
      <c r="C4" s="545" t="s">
        <v>138</v>
      </c>
      <c r="D4" s="517"/>
      <c r="E4" s="552">
        <f>SUM(E5:E6)</f>
        <v>40000</v>
      </c>
      <c r="F4" s="135"/>
      <c r="G4" s="135"/>
    </row>
    <row r="5" spans="1:13" ht="30" customHeight="1">
      <c r="A5" s="135">
        <v>1</v>
      </c>
      <c r="B5" s="135">
        <v>1</v>
      </c>
      <c r="C5" s="504" t="s">
        <v>10</v>
      </c>
      <c r="D5" s="530" t="s">
        <v>888</v>
      </c>
      <c r="E5" s="553">
        <v>20000</v>
      </c>
      <c r="F5" s="135"/>
      <c r="G5" s="135"/>
    </row>
    <row r="6" spans="1:13" ht="30" customHeight="1">
      <c r="A6" s="135">
        <f>+A5+1</f>
        <v>2</v>
      </c>
      <c r="B6" s="135">
        <v>2</v>
      </c>
      <c r="C6" s="504" t="s">
        <v>1035</v>
      </c>
      <c r="D6" s="530" t="s">
        <v>1036</v>
      </c>
      <c r="E6" s="553">
        <v>20000</v>
      </c>
      <c r="F6" s="135"/>
      <c r="G6" s="135"/>
    </row>
    <row r="7" spans="1:13" ht="30" customHeight="1">
      <c r="A7" s="135"/>
      <c r="B7" s="135"/>
      <c r="C7" s="545" t="s">
        <v>15</v>
      </c>
      <c r="D7" s="530"/>
      <c r="E7" s="552">
        <f>SUM(E8:E29)</f>
        <v>440000</v>
      </c>
      <c r="F7" s="135"/>
      <c r="G7" s="135"/>
    </row>
    <row r="8" spans="1:13" ht="30" customHeight="1">
      <c r="A8" s="135">
        <f>A6+1</f>
        <v>3</v>
      </c>
      <c r="B8" s="135">
        <v>1</v>
      </c>
      <c r="C8" s="505" t="s">
        <v>139</v>
      </c>
      <c r="D8" s="530" t="s">
        <v>261</v>
      </c>
      <c r="E8" s="553">
        <v>20000</v>
      </c>
      <c r="F8" s="135"/>
      <c r="G8" s="135"/>
    </row>
    <row r="9" spans="1:13" ht="30" customHeight="1">
      <c r="A9" s="135">
        <f>+A8+1</f>
        <v>4</v>
      </c>
      <c r="B9" s="135">
        <v>2</v>
      </c>
      <c r="C9" s="412" t="s">
        <v>140</v>
      </c>
      <c r="D9" s="530" t="s">
        <v>262</v>
      </c>
      <c r="E9" s="553">
        <v>20000</v>
      </c>
      <c r="F9" s="135"/>
      <c r="G9" s="135"/>
    </row>
    <row r="10" spans="1:13" ht="30" customHeight="1">
      <c r="A10" s="135">
        <f t="shared" ref="A10:A29" si="0">+A9+1</f>
        <v>5</v>
      </c>
      <c r="B10" s="135">
        <v>3</v>
      </c>
      <c r="C10" s="412" t="s">
        <v>16</v>
      </c>
      <c r="D10" s="530" t="s">
        <v>17</v>
      </c>
      <c r="E10" s="553">
        <v>20000</v>
      </c>
      <c r="F10" s="135"/>
      <c r="G10" s="135"/>
    </row>
    <row r="11" spans="1:13" ht="30" customHeight="1">
      <c r="A11" s="135">
        <f t="shared" si="0"/>
        <v>6</v>
      </c>
      <c r="B11" s="135">
        <v>4</v>
      </c>
      <c r="C11" s="412" t="s">
        <v>19</v>
      </c>
      <c r="D11" s="530" t="s">
        <v>20</v>
      </c>
      <c r="E11" s="553">
        <v>20000</v>
      </c>
      <c r="F11" s="135"/>
      <c r="G11" s="135"/>
    </row>
    <row r="12" spans="1:13" ht="30" customHeight="1">
      <c r="A12" s="135">
        <f t="shared" si="0"/>
        <v>7</v>
      </c>
      <c r="B12" s="135">
        <v>5</v>
      </c>
      <c r="C12" s="412" t="s">
        <v>141</v>
      </c>
      <c r="D12" s="530" t="s">
        <v>20</v>
      </c>
      <c r="E12" s="553">
        <v>20000</v>
      </c>
      <c r="F12" s="135"/>
      <c r="G12" s="135"/>
    </row>
    <row r="13" spans="1:13" ht="30" customHeight="1">
      <c r="A13" s="135">
        <f t="shared" si="0"/>
        <v>8</v>
      </c>
      <c r="B13" s="135">
        <v>6</v>
      </c>
      <c r="C13" s="504" t="s">
        <v>142</v>
      </c>
      <c r="D13" s="530" t="s">
        <v>20</v>
      </c>
      <c r="E13" s="553">
        <v>20000</v>
      </c>
      <c r="F13" s="135"/>
      <c r="G13" s="135"/>
    </row>
    <row r="14" spans="1:13" ht="30" customHeight="1">
      <c r="A14" s="135">
        <f t="shared" si="0"/>
        <v>9</v>
      </c>
      <c r="B14" s="135">
        <v>7</v>
      </c>
      <c r="C14" s="412" t="s">
        <v>21</v>
      </c>
      <c r="D14" s="530" t="s">
        <v>22</v>
      </c>
      <c r="E14" s="553">
        <v>20000</v>
      </c>
      <c r="F14" s="135"/>
      <c r="G14" s="135"/>
    </row>
    <row r="15" spans="1:13" ht="30" customHeight="1">
      <c r="A15" s="135">
        <f t="shared" si="0"/>
        <v>10</v>
      </c>
      <c r="B15" s="135">
        <v>8</v>
      </c>
      <c r="C15" s="412" t="s">
        <v>23</v>
      </c>
      <c r="D15" s="530" t="s">
        <v>22</v>
      </c>
      <c r="E15" s="553">
        <v>20000</v>
      </c>
      <c r="F15" s="135"/>
      <c r="G15" s="135"/>
    </row>
    <row r="16" spans="1:13" ht="30" customHeight="1">
      <c r="A16" s="135">
        <f t="shared" si="0"/>
        <v>11</v>
      </c>
      <c r="B16" s="135">
        <v>9</v>
      </c>
      <c r="C16" s="412" t="s">
        <v>24</v>
      </c>
      <c r="D16" s="530" t="s">
        <v>20</v>
      </c>
      <c r="E16" s="553">
        <v>20000</v>
      </c>
      <c r="F16" s="135"/>
      <c r="G16" s="135"/>
    </row>
    <row r="17" spans="1:7" ht="30" customHeight="1">
      <c r="A17" s="135">
        <f t="shared" si="0"/>
        <v>12</v>
      </c>
      <c r="B17" s="135">
        <v>10</v>
      </c>
      <c r="C17" s="504" t="s">
        <v>27</v>
      </c>
      <c r="D17" s="530" t="s">
        <v>20</v>
      </c>
      <c r="E17" s="553">
        <v>20000</v>
      </c>
      <c r="F17" s="135"/>
      <c r="G17" s="135"/>
    </row>
    <row r="18" spans="1:7" ht="30" customHeight="1">
      <c r="A18" s="135">
        <f t="shared" si="0"/>
        <v>13</v>
      </c>
      <c r="B18" s="135">
        <v>11</v>
      </c>
      <c r="C18" s="505" t="s">
        <v>143</v>
      </c>
      <c r="D18" s="530" t="s">
        <v>20</v>
      </c>
      <c r="E18" s="553">
        <v>20000</v>
      </c>
      <c r="F18" s="135"/>
      <c r="G18" s="135"/>
    </row>
    <row r="19" spans="1:7" ht="30" customHeight="1">
      <c r="A19" s="135">
        <f t="shared" si="0"/>
        <v>14</v>
      </c>
      <c r="B19" s="135">
        <v>12</v>
      </c>
      <c r="C19" s="506" t="s">
        <v>144</v>
      </c>
      <c r="D19" s="530" t="s">
        <v>20</v>
      </c>
      <c r="E19" s="553">
        <v>20000</v>
      </c>
      <c r="F19" s="135"/>
      <c r="G19" s="135"/>
    </row>
    <row r="20" spans="1:7" ht="30" customHeight="1">
      <c r="A20" s="135">
        <f t="shared" si="0"/>
        <v>15</v>
      </c>
      <c r="B20" s="135">
        <v>13</v>
      </c>
      <c r="C20" s="412" t="s">
        <v>145</v>
      </c>
      <c r="D20" s="530" t="s">
        <v>263</v>
      </c>
      <c r="E20" s="553">
        <v>20000</v>
      </c>
      <c r="F20" s="135"/>
      <c r="G20" s="135"/>
    </row>
    <row r="21" spans="1:7" ht="30" customHeight="1">
      <c r="A21" s="135">
        <f t="shared" si="0"/>
        <v>16</v>
      </c>
      <c r="B21" s="135">
        <v>14</v>
      </c>
      <c r="C21" s="412" t="s">
        <v>146</v>
      </c>
      <c r="D21" s="530" t="s">
        <v>263</v>
      </c>
      <c r="E21" s="553">
        <v>20000</v>
      </c>
      <c r="F21" s="135"/>
      <c r="G21" s="135"/>
    </row>
    <row r="22" spans="1:7" ht="30" customHeight="1">
      <c r="A22" s="135">
        <f t="shared" si="0"/>
        <v>17</v>
      </c>
      <c r="B22" s="135">
        <v>15</v>
      </c>
      <c r="C22" s="519" t="s">
        <v>147</v>
      </c>
      <c r="D22" s="530" t="s">
        <v>263</v>
      </c>
      <c r="E22" s="553">
        <v>20000</v>
      </c>
      <c r="F22" s="135"/>
      <c r="G22" s="135"/>
    </row>
    <row r="23" spans="1:7" ht="30" customHeight="1">
      <c r="A23" s="135">
        <f t="shared" si="0"/>
        <v>18</v>
      </c>
      <c r="B23" s="135">
        <v>16</v>
      </c>
      <c r="C23" s="515" t="s">
        <v>148</v>
      </c>
      <c r="D23" s="530" t="s">
        <v>263</v>
      </c>
      <c r="E23" s="553">
        <v>20000</v>
      </c>
      <c r="F23" s="135"/>
      <c r="G23" s="135"/>
    </row>
    <row r="24" spans="1:7" ht="30" customHeight="1">
      <c r="A24" s="135">
        <f t="shared" si="0"/>
        <v>19</v>
      </c>
      <c r="B24" s="135">
        <v>17</v>
      </c>
      <c r="C24" s="507" t="s">
        <v>28</v>
      </c>
      <c r="D24" s="530" t="s">
        <v>29</v>
      </c>
      <c r="E24" s="553">
        <v>20000</v>
      </c>
      <c r="F24" s="135"/>
      <c r="G24" s="135"/>
    </row>
    <row r="25" spans="1:7" ht="30" customHeight="1">
      <c r="A25" s="135">
        <f t="shared" si="0"/>
        <v>20</v>
      </c>
      <c r="B25" s="135">
        <v>18</v>
      </c>
      <c r="C25" s="507" t="s">
        <v>30</v>
      </c>
      <c r="D25" s="530" t="s">
        <v>29</v>
      </c>
      <c r="E25" s="553">
        <v>20000</v>
      </c>
      <c r="F25" s="135"/>
      <c r="G25" s="135"/>
    </row>
    <row r="26" spans="1:7" ht="30" customHeight="1">
      <c r="A26" s="135">
        <f t="shared" si="0"/>
        <v>21</v>
      </c>
      <c r="B26" s="135">
        <v>19</v>
      </c>
      <c r="C26" s="507" t="s">
        <v>31</v>
      </c>
      <c r="D26" s="530" t="s">
        <v>29</v>
      </c>
      <c r="E26" s="553">
        <v>20000</v>
      </c>
      <c r="F26" s="135"/>
      <c r="G26" s="135"/>
    </row>
    <row r="27" spans="1:7" ht="30" customHeight="1">
      <c r="A27" s="135">
        <f t="shared" si="0"/>
        <v>22</v>
      </c>
      <c r="B27" s="135">
        <v>20</v>
      </c>
      <c r="C27" s="507" t="s">
        <v>32</v>
      </c>
      <c r="D27" s="530" t="s">
        <v>29</v>
      </c>
      <c r="E27" s="553">
        <v>20000</v>
      </c>
      <c r="F27" s="135"/>
      <c r="G27" s="135"/>
    </row>
    <row r="28" spans="1:7" ht="30" customHeight="1">
      <c r="A28" s="135">
        <f t="shared" si="0"/>
        <v>23</v>
      </c>
      <c r="B28" s="135">
        <v>21</v>
      </c>
      <c r="C28" s="520" t="s">
        <v>25</v>
      </c>
      <c r="D28" s="530" t="s">
        <v>26</v>
      </c>
      <c r="E28" s="553">
        <v>20000</v>
      </c>
      <c r="F28" s="135"/>
      <c r="G28" s="135"/>
    </row>
    <row r="29" spans="1:7" ht="30" customHeight="1">
      <c r="A29" s="135">
        <f t="shared" si="0"/>
        <v>24</v>
      </c>
      <c r="B29" s="135">
        <v>22</v>
      </c>
      <c r="C29" s="519" t="s">
        <v>150</v>
      </c>
      <c r="D29" s="530" t="s">
        <v>906</v>
      </c>
      <c r="E29" s="553">
        <v>20000</v>
      </c>
      <c r="F29" s="135"/>
      <c r="G29" s="135"/>
    </row>
    <row r="30" spans="1:7" ht="30" customHeight="1">
      <c r="A30" s="135"/>
      <c r="B30" s="135"/>
      <c r="C30" s="545" t="s">
        <v>34</v>
      </c>
      <c r="D30" s="530"/>
      <c r="E30" s="552">
        <f>SUM(E31:E38)</f>
        <v>160000</v>
      </c>
      <c r="F30" s="135"/>
      <c r="G30" s="135"/>
    </row>
    <row r="31" spans="1:7" ht="30" customHeight="1">
      <c r="A31" s="135">
        <f>+A29+1</f>
        <v>25</v>
      </c>
      <c r="B31" s="135">
        <v>1</v>
      </c>
      <c r="C31" s="412" t="s">
        <v>35</v>
      </c>
      <c r="D31" s="530" t="s">
        <v>36</v>
      </c>
      <c r="E31" s="553">
        <v>20000</v>
      </c>
      <c r="F31" s="135"/>
      <c r="G31" s="135"/>
    </row>
    <row r="32" spans="1:7" ht="30" customHeight="1">
      <c r="A32" s="135">
        <f>+A31+1</f>
        <v>26</v>
      </c>
      <c r="B32" s="135">
        <v>2</v>
      </c>
      <c r="C32" s="412" t="s">
        <v>37</v>
      </c>
      <c r="D32" s="530" t="s">
        <v>38</v>
      </c>
      <c r="E32" s="553">
        <v>20000</v>
      </c>
      <c r="F32" s="135"/>
      <c r="G32" s="135"/>
    </row>
    <row r="33" spans="1:7" ht="30" customHeight="1">
      <c r="A33" s="135">
        <f t="shared" ref="A33:A38" si="1">+A32+1</f>
        <v>27</v>
      </c>
      <c r="B33" s="135">
        <v>3</v>
      </c>
      <c r="C33" s="412" t="s">
        <v>39</v>
      </c>
      <c r="D33" s="530" t="s">
        <v>40</v>
      </c>
      <c r="E33" s="553">
        <v>20000</v>
      </c>
      <c r="F33" s="135"/>
      <c r="G33" s="135"/>
    </row>
    <row r="34" spans="1:7" ht="30" customHeight="1">
      <c r="A34" s="135">
        <f t="shared" si="1"/>
        <v>28</v>
      </c>
      <c r="B34" s="135">
        <v>4</v>
      </c>
      <c r="C34" s="412" t="s">
        <v>151</v>
      </c>
      <c r="D34" s="530" t="s">
        <v>264</v>
      </c>
      <c r="E34" s="553">
        <v>20000</v>
      </c>
      <c r="F34" s="135"/>
      <c r="G34" s="135"/>
    </row>
    <row r="35" spans="1:7" ht="30" customHeight="1">
      <c r="A35" s="135">
        <f t="shared" si="1"/>
        <v>29</v>
      </c>
      <c r="B35" s="135">
        <v>5</v>
      </c>
      <c r="C35" s="412" t="s">
        <v>152</v>
      </c>
      <c r="D35" s="530" t="s">
        <v>264</v>
      </c>
      <c r="E35" s="553">
        <v>20000</v>
      </c>
      <c r="F35" s="135"/>
      <c r="G35" s="135"/>
    </row>
    <row r="36" spans="1:7" ht="30" customHeight="1">
      <c r="A36" s="135">
        <f t="shared" si="1"/>
        <v>30</v>
      </c>
      <c r="B36" s="135">
        <v>6</v>
      </c>
      <c r="C36" s="414" t="s">
        <v>153</v>
      </c>
      <c r="D36" s="530" t="s">
        <v>265</v>
      </c>
      <c r="E36" s="553">
        <v>20000</v>
      </c>
      <c r="F36" s="135"/>
      <c r="G36" s="135"/>
    </row>
    <row r="37" spans="1:7" ht="30" customHeight="1">
      <c r="A37" s="135">
        <f t="shared" si="1"/>
        <v>31</v>
      </c>
      <c r="B37" s="135">
        <v>7</v>
      </c>
      <c r="C37" s="508" t="s">
        <v>41</v>
      </c>
      <c r="D37" s="531" t="s">
        <v>40</v>
      </c>
      <c r="E37" s="553">
        <v>20000</v>
      </c>
      <c r="F37" s="135"/>
      <c r="G37" s="135"/>
    </row>
    <row r="38" spans="1:7" ht="30" customHeight="1">
      <c r="A38" s="135">
        <f t="shared" si="1"/>
        <v>32</v>
      </c>
      <c r="B38" s="135">
        <v>8</v>
      </c>
      <c r="C38" s="509" t="s">
        <v>154</v>
      </c>
      <c r="D38" s="532" t="s">
        <v>166</v>
      </c>
      <c r="E38" s="553">
        <v>20000</v>
      </c>
      <c r="F38" s="135"/>
      <c r="G38" s="135"/>
    </row>
    <row r="39" spans="1:7" ht="30" customHeight="1">
      <c r="A39" s="135"/>
      <c r="B39" s="135"/>
      <c r="C39" s="545" t="s">
        <v>43</v>
      </c>
      <c r="D39" s="530"/>
      <c r="E39" s="552">
        <f>SUM(E40:E41)</f>
        <v>40000</v>
      </c>
      <c r="F39" s="135"/>
      <c r="G39" s="135"/>
    </row>
    <row r="40" spans="1:7" ht="30" customHeight="1">
      <c r="A40" s="135">
        <f>+A38+1</f>
        <v>33</v>
      </c>
      <c r="B40" s="135">
        <v>1</v>
      </c>
      <c r="C40" s="506" t="s">
        <v>44</v>
      </c>
      <c r="D40" s="531" t="s">
        <v>43</v>
      </c>
      <c r="E40" s="553">
        <v>20000</v>
      </c>
      <c r="F40" s="135"/>
      <c r="G40" s="135"/>
    </row>
    <row r="41" spans="1:7" ht="30" customHeight="1">
      <c r="A41" s="135">
        <f>+A40+1</f>
        <v>34</v>
      </c>
      <c r="B41" s="135">
        <v>2</v>
      </c>
      <c r="C41" s="506" t="s">
        <v>45</v>
      </c>
      <c r="D41" s="531" t="s">
        <v>43</v>
      </c>
      <c r="E41" s="553">
        <v>20000</v>
      </c>
      <c r="F41" s="135"/>
      <c r="G41" s="135"/>
    </row>
    <row r="42" spans="1:7" ht="30" customHeight="1">
      <c r="A42" s="135"/>
      <c r="B42" s="135"/>
      <c r="C42" s="544" t="s">
        <v>47</v>
      </c>
      <c r="D42" s="531"/>
      <c r="E42" s="554">
        <f>E43+E55+E63</f>
        <v>740000</v>
      </c>
      <c r="F42" s="135"/>
      <c r="G42" s="135"/>
    </row>
    <row r="43" spans="1:7" ht="30" customHeight="1">
      <c r="A43" s="135"/>
      <c r="B43" s="135"/>
      <c r="C43" s="543" t="s">
        <v>362</v>
      </c>
      <c r="D43" s="530"/>
      <c r="E43" s="552">
        <f>SUM(E44:E54)</f>
        <v>220000</v>
      </c>
      <c r="F43" s="135"/>
      <c r="G43" s="135"/>
    </row>
    <row r="44" spans="1:7" ht="30" customHeight="1">
      <c r="A44" s="135">
        <f>+A41+1</f>
        <v>35</v>
      </c>
      <c r="B44" s="135">
        <v>1</v>
      </c>
      <c r="C44" s="414" t="s">
        <v>155</v>
      </c>
      <c r="D44" s="530" t="s">
        <v>266</v>
      </c>
      <c r="E44" s="553">
        <v>20000</v>
      </c>
      <c r="F44" s="135"/>
      <c r="G44" s="135"/>
    </row>
    <row r="45" spans="1:7" ht="30" customHeight="1">
      <c r="A45" s="135">
        <f>+A44+1</f>
        <v>36</v>
      </c>
      <c r="B45" s="135">
        <v>2</v>
      </c>
      <c r="C45" s="414" t="s">
        <v>156</v>
      </c>
      <c r="D45" s="530" t="s">
        <v>267</v>
      </c>
      <c r="E45" s="553">
        <v>20000</v>
      </c>
      <c r="F45" s="135"/>
      <c r="G45" s="135"/>
    </row>
    <row r="46" spans="1:7" ht="30" customHeight="1">
      <c r="A46" s="135">
        <f t="shared" ref="A46:A54" si="2">+A45+1</f>
        <v>37</v>
      </c>
      <c r="B46" s="135">
        <v>3</v>
      </c>
      <c r="C46" s="412" t="s">
        <v>48</v>
      </c>
      <c r="D46" s="530" t="s">
        <v>26</v>
      </c>
      <c r="E46" s="553">
        <v>20000</v>
      </c>
      <c r="F46" s="135"/>
      <c r="G46" s="135"/>
    </row>
    <row r="47" spans="1:7" ht="30" customHeight="1">
      <c r="A47" s="135">
        <f t="shared" si="2"/>
        <v>38</v>
      </c>
      <c r="B47" s="135">
        <v>4</v>
      </c>
      <c r="C47" s="412" t="s">
        <v>49</v>
      </c>
      <c r="D47" s="530" t="s">
        <v>26</v>
      </c>
      <c r="E47" s="553">
        <v>20000</v>
      </c>
      <c r="F47" s="135"/>
      <c r="G47" s="135"/>
    </row>
    <row r="48" spans="1:7" ht="30" customHeight="1">
      <c r="A48" s="135">
        <f t="shared" si="2"/>
        <v>39</v>
      </c>
      <c r="B48" s="135">
        <v>5</v>
      </c>
      <c r="C48" s="412" t="s">
        <v>50</v>
      </c>
      <c r="D48" s="530" t="s">
        <v>36</v>
      </c>
      <c r="E48" s="553">
        <v>20000</v>
      </c>
      <c r="F48" s="135"/>
      <c r="G48" s="135"/>
    </row>
    <row r="49" spans="1:7" ht="30" customHeight="1">
      <c r="A49" s="135">
        <f t="shared" si="2"/>
        <v>40</v>
      </c>
      <c r="B49" s="135">
        <v>6</v>
      </c>
      <c r="C49" s="412" t="s">
        <v>51</v>
      </c>
      <c r="D49" s="530" t="s">
        <v>26</v>
      </c>
      <c r="E49" s="553">
        <v>20000</v>
      </c>
      <c r="F49" s="135"/>
      <c r="G49" s="135"/>
    </row>
    <row r="50" spans="1:7" ht="30" customHeight="1">
      <c r="A50" s="135">
        <f t="shared" si="2"/>
        <v>41</v>
      </c>
      <c r="B50" s="135">
        <v>7</v>
      </c>
      <c r="C50" s="412" t="s">
        <v>52</v>
      </c>
      <c r="D50" s="530" t="s">
        <v>26</v>
      </c>
      <c r="E50" s="553">
        <v>20000</v>
      </c>
      <c r="F50" s="135"/>
      <c r="G50" s="135"/>
    </row>
    <row r="51" spans="1:7" ht="30" customHeight="1">
      <c r="A51" s="135">
        <f t="shared" si="2"/>
        <v>42</v>
      </c>
      <c r="B51" s="135">
        <v>8</v>
      </c>
      <c r="C51" s="519" t="s">
        <v>53</v>
      </c>
      <c r="D51" s="530" t="s">
        <v>26</v>
      </c>
      <c r="E51" s="553">
        <v>20000</v>
      </c>
      <c r="F51" s="135"/>
      <c r="G51" s="135"/>
    </row>
    <row r="52" spans="1:7" ht="30" customHeight="1">
      <c r="A52" s="135">
        <f t="shared" si="2"/>
        <v>43</v>
      </c>
      <c r="B52" s="135">
        <v>9</v>
      </c>
      <c r="C52" s="519" t="s">
        <v>55</v>
      </c>
      <c r="D52" s="530" t="s">
        <v>26</v>
      </c>
      <c r="E52" s="553">
        <v>20000</v>
      </c>
      <c r="F52" s="135"/>
      <c r="G52" s="135"/>
    </row>
    <row r="53" spans="1:7" ht="30" customHeight="1">
      <c r="A53" s="135">
        <f>+A52+1</f>
        <v>44</v>
      </c>
      <c r="B53" s="135">
        <v>11</v>
      </c>
      <c r="C53" s="526" t="s">
        <v>1012</v>
      </c>
      <c r="D53" s="530" t="s">
        <v>26</v>
      </c>
      <c r="E53" s="553">
        <v>20000</v>
      </c>
      <c r="F53" s="135"/>
      <c r="G53" s="135"/>
    </row>
    <row r="54" spans="1:7" ht="30" customHeight="1">
      <c r="A54" s="135">
        <f t="shared" si="2"/>
        <v>45</v>
      </c>
      <c r="B54" s="135">
        <v>12</v>
      </c>
      <c r="C54" s="526" t="s">
        <v>1013</v>
      </c>
      <c r="D54" s="530" t="s">
        <v>1031</v>
      </c>
      <c r="E54" s="553">
        <v>20000</v>
      </c>
      <c r="F54" s="135"/>
      <c r="G54" s="135"/>
    </row>
    <row r="55" spans="1:7" ht="30" customHeight="1">
      <c r="A55" s="135"/>
      <c r="B55" s="135"/>
      <c r="C55" s="545" t="s">
        <v>157</v>
      </c>
      <c r="D55" s="530"/>
      <c r="E55" s="552">
        <f>SUM(E56:E62)</f>
        <v>140000</v>
      </c>
      <c r="F55" s="135"/>
      <c r="G55" s="135"/>
    </row>
    <row r="56" spans="1:7" ht="30" customHeight="1">
      <c r="A56" s="135">
        <f>+A54+1</f>
        <v>46</v>
      </c>
      <c r="B56" s="135">
        <v>1</v>
      </c>
      <c r="C56" s="414" t="s">
        <v>158</v>
      </c>
      <c r="D56" s="530" t="s">
        <v>157</v>
      </c>
      <c r="E56" s="553">
        <v>20000</v>
      </c>
      <c r="F56" s="135"/>
      <c r="G56" s="135"/>
    </row>
    <row r="57" spans="1:7" ht="30" customHeight="1">
      <c r="A57" s="135">
        <f>+A56+1</f>
        <v>47</v>
      </c>
      <c r="B57" s="135">
        <v>2</v>
      </c>
      <c r="C57" s="414" t="s">
        <v>159</v>
      </c>
      <c r="D57" s="530" t="s">
        <v>157</v>
      </c>
      <c r="E57" s="553">
        <v>20000</v>
      </c>
      <c r="F57" s="135"/>
      <c r="G57" s="135"/>
    </row>
    <row r="58" spans="1:7" ht="30" customHeight="1">
      <c r="A58" s="135">
        <f t="shared" ref="A58:A62" si="3">+A57+1</f>
        <v>48</v>
      </c>
      <c r="B58" s="135">
        <v>3</v>
      </c>
      <c r="C58" s="412" t="s">
        <v>160</v>
      </c>
      <c r="D58" s="530" t="s">
        <v>157</v>
      </c>
      <c r="E58" s="553">
        <v>20000</v>
      </c>
      <c r="F58" s="135"/>
      <c r="G58" s="135"/>
    </row>
    <row r="59" spans="1:7" ht="30" customHeight="1">
      <c r="A59" s="135">
        <f t="shared" si="3"/>
        <v>49</v>
      </c>
      <c r="B59" s="135">
        <v>4</v>
      </c>
      <c r="C59" s="412" t="s">
        <v>161</v>
      </c>
      <c r="D59" s="530" t="s">
        <v>157</v>
      </c>
      <c r="E59" s="553">
        <v>20000</v>
      </c>
      <c r="F59" s="135"/>
      <c r="G59" s="135"/>
    </row>
    <row r="60" spans="1:7" ht="30" customHeight="1">
      <c r="A60" s="135">
        <f t="shared" si="3"/>
        <v>50</v>
      </c>
      <c r="B60" s="135">
        <v>5</v>
      </c>
      <c r="C60" s="412" t="s">
        <v>162</v>
      </c>
      <c r="D60" s="530" t="s">
        <v>157</v>
      </c>
      <c r="E60" s="553">
        <v>20000</v>
      </c>
      <c r="F60" s="135"/>
      <c r="G60" s="135"/>
    </row>
    <row r="61" spans="1:7" ht="30" customHeight="1">
      <c r="A61" s="135">
        <f t="shared" si="3"/>
        <v>51</v>
      </c>
      <c r="B61" s="135">
        <v>6</v>
      </c>
      <c r="C61" s="412" t="s">
        <v>163</v>
      </c>
      <c r="D61" s="530" t="s">
        <v>157</v>
      </c>
      <c r="E61" s="553">
        <v>20000</v>
      </c>
      <c r="F61" s="135"/>
      <c r="G61" s="135"/>
    </row>
    <row r="62" spans="1:7" ht="30" customHeight="1">
      <c r="A62" s="135">
        <f t="shared" si="3"/>
        <v>52</v>
      </c>
      <c r="B62" s="135">
        <v>7</v>
      </c>
      <c r="C62" s="412" t="s">
        <v>164</v>
      </c>
      <c r="D62" s="530" t="s">
        <v>157</v>
      </c>
      <c r="E62" s="553">
        <v>20000</v>
      </c>
      <c r="F62" s="135"/>
      <c r="G62" s="135"/>
    </row>
    <row r="63" spans="1:7" ht="30" customHeight="1">
      <c r="A63" s="135"/>
      <c r="B63" s="135"/>
      <c r="C63" s="545" t="s">
        <v>166</v>
      </c>
      <c r="D63" s="530"/>
      <c r="E63" s="552">
        <f>SUM(E64:E82)</f>
        <v>380000</v>
      </c>
      <c r="F63" s="135"/>
      <c r="G63" s="135"/>
    </row>
    <row r="64" spans="1:7" ht="30" customHeight="1">
      <c r="A64" s="135">
        <f>+A62+1</f>
        <v>53</v>
      </c>
      <c r="B64" s="135">
        <v>1</v>
      </c>
      <c r="C64" s="510" t="s">
        <v>167</v>
      </c>
      <c r="D64" s="530" t="s">
        <v>166</v>
      </c>
      <c r="E64" s="553">
        <v>20000</v>
      </c>
      <c r="F64" s="135"/>
      <c r="G64" s="135"/>
    </row>
    <row r="65" spans="1:7" ht="30" customHeight="1">
      <c r="A65" s="135">
        <f>+A64+1</f>
        <v>54</v>
      </c>
      <c r="B65" s="135">
        <v>2</v>
      </c>
      <c r="C65" s="511" t="s">
        <v>168</v>
      </c>
      <c r="D65" s="530" t="s">
        <v>166</v>
      </c>
      <c r="E65" s="553">
        <v>20000</v>
      </c>
      <c r="F65" s="135"/>
      <c r="G65" s="135"/>
    </row>
    <row r="66" spans="1:7" ht="30" customHeight="1">
      <c r="A66" s="135">
        <f t="shared" ref="A66:A82" si="4">+A65+1</f>
        <v>55</v>
      </c>
      <c r="B66" s="135">
        <v>3</v>
      </c>
      <c r="C66" s="510" t="s">
        <v>169</v>
      </c>
      <c r="D66" s="530" t="s">
        <v>166</v>
      </c>
      <c r="E66" s="553">
        <v>20000</v>
      </c>
      <c r="F66" s="135"/>
      <c r="G66" s="135"/>
    </row>
    <row r="67" spans="1:7" ht="30" customHeight="1">
      <c r="A67" s="135">
        <f t="shared" si="4"/>
        <v>56</v>
      </c>
      <c r="B67" s="135">
        <v>4</v>
      </c>
      <c r="C67" s="510" t="s">
        <v>170</v>
      </c>
      <c r="D67" s="530" t="s">
        <v>166</v>
      </c>
      <c r="E67" s="553">
        <v>20000</v>
      </c>
      <c r="F67" s="135"/>
      <c r="G67" s="135"/>
    </row>
    <row r="68" spans="1:7" ht="30" customHeight="1">
      <c r="A68" s="135">
        <f t="shared" si="4"/>
        <v>57</v>
      </c>
      <c r="B68" s="135">
        <v>5</v>
      </c>
      <c r="C68" s="511" t="s">
        <v>171</v>
      </c>
      <c r="D68" s="530" t="s">
        <v>166</v>
      </c>
      <c r="E68" s="553">
        <v>20000</v>
      </c>
      <c r="F68" s="135"/>
      <c r="G68" s="135"/>
    </row>
    <row r="69" spans="1:7" ht="30" customHeight="1">
      <c r="A69" s="135">
        <f t="shared" si="4"/>
        <v>58</v>
      </c>
      <c r="B69" s="135">
        <v>6</v>
      </c>
      <c r="C69" s="510" t="s">
        <v>172</v>
      </c>
      <c r="D69" s="530" t="s">
        <v>166</v>
      </c>
      <c r="E69" s="553">
        <v>20000</v>
      </c>
      <c r="F69" s="135"/>
      <c r="G69" s="135"/>
    </row>
    <row r="70" spans="1:7" ht="30" customHeight="1">
      <c r="A70" s="135">
        <f t="shared" si="4"/>
        <v>59</v>
      </c>
      <c r="B70" s="135">
        <v>7</v>
      </c>
      <c r="C70" s="511" t="s">
        <v>173</v>
      </c>
      <c r="D70" s="530" t="s">
        <v>166</v>
      </c>
      <c r="E70" s="553">
        <v>20000</v>
      </c>
      <c r="F70" s="135"/>
      <c r="G70" s="135"/>
    </row>
    <row r="71" spans="1:7" ht="30" customHeight="1">
      <c r="A71" s="135">
        <f t="shared" si="4"/>
        <v>60</v>
      </c>
      <c r="B71" s="135">
        <v>8</v>
      </c>
      <c r="C71" s="511" t="s">
        <v>174</v>
      </c>
      <c r="D71" s="530" t="s">
        <v>166</v>
      </c>
      <c r="E71" s="553">
        <v>20000</v>
      </c>
      <c r="F71" s="135"/>
      <c r="G71" s="135"/>
    </row>
    <row r="72" spans="1:7" ht="30" customHeight="1">
      <c r="A72" s="135">
        <f t="shared" si="4"/>
        <v>61</v>
      </c>
      <c r="B72" s="135">
        <v>9</v>
      </c>
      <c r="C72" s="511" t="s">
        <v>175</v>
      </c>
      <c r="D72" s="530" t="s">
        <v>166</v>
      </c>
      <c r="E72" s="553">
        <v>20000</v>
      </c>
      <c r="F72" s="135"/>
      <c r="G72" s="135"/>
    </row>
    <row r="73" spans="1:7" ht="30" customHeight="1">
      <c r="A73" s="135">
        <f t="shared" si="4"/>
        <v>62</v>
      </c>
      <c r="B73" s="135">
        <v>10</v>
      </c>
      <c r="C73" s="511" t="s">
        <v>176</v>
      </c>
      <c r="D73" s="530" t="s">
        <v>166</v>
      </c>
      <c r="E73" s="553">
        <v>20000</v>
      </c>
      <c r="F73" s="135"/>
      <c r="G73" s="135"/>
    </row>
    <row r="74" spans="1:7" ht="30" customHeight="1">
      <c r="A74" s="135">
        <f t="shared" si="4"/>
        <v>63</v>
      </c>
      <c r="B74" s="135">
        <v>11</v>
      </c>
      <c r="C74" s="511" t="s">
        <v>179</v>
      </c>
      <c r="D74" s="530" t="s">
        <v>166</v>
      </c>
      <c r="E74" s="553">
        <v>20000</v>
      </c>
      <c r="F74" s="135"/>
      <c r="G74" s="135"/>
    </row>
    <row r="75" spans="1:7" ht="30" customHeight="1">
      <c r="A75" s="135">
        <f t="shared" si="4"/>
        <v>64</v>
      </c>
      <c r="B75" s="135">
        <v>12</v>
      </c>
      <c r="C75" s="511" t="s">
        <v>180</v>
      </c>
      <c r="D75" s="530" t="s">
        <v>166</v>
      </c>
      <c r="E75" s="553">
        <v>20000</v>
      </c>
      <c r="F75" s="135"/>
      <c r="G75" s="135"/>
    </row>
    <row r="76" spans="1:7" ht="30" customHeight="1">
      <c r="A76" s="135">
        <f t="shared" si="4"/>
        <v>65</v>
      </c>
      <c r="B76" s="135">
        <v>13</v>
      </c>
      <c r="C76" s="511" t="s">
        <v>181</v>
      </c>
      <c r="D76" s="530" t="s">
        <v>166</v>
      </c>
      <c r="E76" s="553">
        <v>20000</v>
      </c>
      <c r="F76" s="135"/>
      <c r="G76" s="135"/>
    </row>
    <row r="77" spans="1:7" ht="30" customHeight="1">
      <c r="A77" s="135">
        <f t="shared" si="4"/>
        <v>66</v>
      </c>
      <c r="B77" s="135">
        <v>14</v>
      </c>
      <c r="C77" s="511" t="s">
        <v>182</v>
      </c>
      <c r="D77" s="530" t="s">
        <v>166</v>
      </c>
      <c r="E77" s="553">
        <v>20000</v>
      </c>
      <c r="F77" s="135"/>
      <c r="G77" s="135"/>
    </row>
    <row r="78" spans="1:7" ht="30" customHeight="1">
      <c r="A78" s="135">
        <f t="shared" si="4"/>
        <v>67</v>
      </c>
      <c r="B78" s="135">
        <v>15</v>
      </c>
      <c r="C78" s="511" t="s">
        <v>183</v>
      </c>
      <c r="D78" s="530" t="s">
        <v>166</v>
      </c>
      <c r="E78" s="553">
        <v>20000</v>
      </c>
      <c r="F78" s="135"/>
      <c r="G78" s="135"/>
    </row>
    <row r="79" spans="1:7" ht="30" customHeight="1">
      <c r="A79" s="135">
        <f t="shared" si="4"/>
        <v>68</v>
      </c>
      <c r="B79" s="135">
        <v>16</v>
      </c>
      <c r="C79" s="512" t="s">
        <v>184</v>
      </c>
      <c r="D79" s="530" t="s">
        <v>166</v>
      </c>
      <c r="E79" s="553">
        <v>20000</v>
      </c>
      <c r="F79" s="135"/>
      <c r="G79" s="135"/>
    </row>
    <row r="80" spans="1:7" ht="30" customHeight="1">
      <c r="A80" s="135">
        <f t="shared" si="4"/>
        <v>69</v>
      </c>
      <c r="B80" s="135">
        <v>17</v>
      </c>
      <c r="C80" s="513" t="s">
        <v>185</v>
      </c>
      <c r="D80" s="530" t="s">
        <v>899</v>
      </c>
      <c r="E80" s="553">
        <v>20000</v>
      </c>
      <c r="F80" s="135"/>
      <c r="G80" s="135"/>
    </row>
    <row r="81" spans="1:7" ht="30" customHeight="1">
      <c r="A81" s="135">
        <f t="shared" si="4"/>
        <v>70</v>
      </c>
      <c r="B81" s="135">
        <v>18</v>
      </c>
      <c r="C81" s="524" t="s">
        <v>1014</v>
      </c>
      <c r="D81" s="533" t="s">
        <v>166</v>
      </c>
      <c r="E81" s="553">
        <v>20000</v>
      </c>
      <c r="F81" s="135"/>
      <c r="G81" s="135"/>
    </row>
    <row r="82" spans="1:7" ht="30" customHeight="1">
      <c r="A82" s="135">
        <f t="shared" si="4"/>
        <v>71</v>
      </c>
      <c r="B82" s="135">
        <v>19</v>
      </c>
      <c r="C82" s="524" t="s">
        <v>1015</v>
      </c>
      <c r="D82" s="533" t="s">
        <v>166</v>
      </c>
      <c r="E82" s="553">
        <v>20000</v>
      </c>
      <c r="F82" s="135"/>
      <c r="G82" s="135"/>
    </row>
    <row r="83" spans="1:7" ht="30" customHeight="1">
      <c r="A83" s="135"/>
      <c r="B83" s="135"/>
      <c r="C83" s="546" t="s">
        <v>274</v>
      </c>
      <c r="D83" s="533"/>
      <c r="E83" s="554">
        <f>SUM(E84+E98+E111+E120+E135+E147+E154+E162+E175+E186+E193+E202+E212+E238)</f>
        <v>3020000</v>
      </c>
      <c r="F83" s="135"/>
      <c r="G83" s="135"/>
    </row>
    <row r="84" spans="1:7" ht="30" customHeight="1">
      <c r="A84" s="135"/>
      <c r="B84" s="135"/>
      <c r="C84" s="545" t="s">
        <v>61</v>
      </c>
      <c r="D84" s="530"/>
      <c r="E84" s="552">
        <f>SUM(E85:E97)</f>
        <v>260000</v>
      </c>
      <c r="F84" s="135"/>
      <c r="G84" s="135"/>
    </row>
    <row r="85" spans="1:7" ht="30" customHeight="1">
      <c r="A85" s="135">
        <f>+A82+1</f>
        <v>72</v>
      </c>
      <c r="B85" s="135">
        <v>1</v>
      </c>
      <c r="C85" s="412" t="s">
        <v>186</v>
      </c>
      <c r="D85" s="534" t="s">
        <v>268</v>
      </c>
      <c r="E85" s="553">
        <v>20000</v>
      </c>
      <c r="F85" s="135"/>
      <c r="G85" s="135"/>
    </row>
    <row r="86" spans="1:7" ht="30" customHeight="1">
      <c r="A86" s="135">
        <f>+A85+1</f>
        <v>73</v>
      </c>
      <c r="B86" s="135">
        <v>2</v>
      </c>
      <c r="C86" s="412" t="s">
        <v>134</v>
      </c>
      <c r="D86" s="530" t="s">
        <v>63</v>
      </c>
      <c r="E86" s="553">
        <v>20000</v>
      </c>
      <c r="F86" s="135"/>
      <c r="G86" s="135"/>
    </row>
    <row r="87" spans="1:7" ht="30" customHeight="1">
      <c r="A87" s="135">
        <f t="shared" ref="A87:A97" si="5">+A86+1</f>
        <v>74</v>
      </c>
      <c r="B87" s="135">
        <v>3</v>
      </c>
      <c r="C87" s="412" t="s">
        <v>278</v>
      </c>
      <c r="D87" s="530" t="s">
        <v>63</v>
      </c>
      <c r="E87" s="553">
        <v>20000</v>
      </c>
      <c r="F87" s="135"/>
      <c r="G87" s="135"/>
    </row>
    <row r="88" spans="1:7" ht="30" customHeight="1">
      <c r="A88" s="135">
        <f t="shared" si="5"/>
        <v>75</v>
      </c>
      <c r="B88" s="135">
        <v>4</v>
      </c>
      <c r="C88" s="515" t="s">
        <v>187</v>
      </c>
      <c r="D88" s="530" t="s">
        <v>269</v>
      </c>
      <c r="E88" s="553">
        <v>20000</v>
      </c>
      <c r="F88" s="135"/>
      <c r="G88" s="135"/>
    </row>
    <row r="89" spans="1:7" ht="30" customHeight="1">
      <c r="A89" s="135">
        <f t="shared" si="5"/>
        <v>76</v>
      </c>
      <c r="B89" s="135">
        <v>5</v>
      </c>
      <c r="C89" s="412" t="s">
        <v>188</v>
      </c>
      <c r="D89" s="530" t="s">
        <v>269</v>
      </c>
      <c r="E89" s="553">
        <v>20000</v>
      </c>
      <c r="F89" s="135"/>
      <c r="G89" s="135"/>
    </row>
    <row r="90" spans="1:7" ht="30" customHeight="1">
      <c r="A90" s="135">
        <f t="shared" si="5"/>
        <v>77</v>
      </c>
      <c r="B90" s="135">
        <v>6</v>
      </c>
      <c r="C90" s="412" t="s">
        <v>189</v>
      </c>
      <c r="D90" s="530" t="s">
        <v>269</v>
      </c>
      <c r="E90" s="553">
        <v>20000</v>
      </c>
      <c r="F90" s="135"/>
      <c r="G90" s="135"/>
    </row>
    <row r="91" spans="1:7" ht="30" customHeight="1">
      <c r="A91" s="135">
        <f t="shared" si="5"/>
        <v>78</v>
      </c>
      <c r="B91" s="135">
        <v>7</v>
      </c>
      <c r="C91" s="515" t="s">
        <v>190</v>
      </c>
      <c r="D91" s="530" t="s">
        <v>270</v>
      </c>
      <c r="E91" s="553">
        <v>20000</v>
      </c>
      <c r="F91" s="135"/>
      <c r="G91" s="135"/>
    </row>
    <row r="92" spans="1:7" ht="30" customHeight="1">
      <c r="A92" s="135">
        <f t="shared" si="5"/>
        <v>79</v>
      </c>
      <c r="B92" s="135">
        <v>8</v>
      </c>
      <c r="C92" s="412" t="s">
        <v>64</v>
      </c>
      <c r="D92" s="530" t="s">
        <v>36</v>
      </c>
      <c r="E92" s="553">
        <v>20000</v>
      </c>
      <c r="F92" s="135"/>
      <c r="G92" s="135"/>
    </row>
    <row r="93" spans="1:7" ht="30" customHeight="1">
      <c r="A93" s="135">
        <f t="shared" si="5"/>
        <v>80</v>
      </c>
      <c r="B93" s="135">
        <v>9</v>
      </c>
      <c r="C93" s="414" t="s">
        <v>65</v>
      </c>
      <c r="D93" s="530" t="s">
        <v>36</v>
      </c>
      <c r="E93" s="553">
        <v>20000</v>
      </c>
      <c r="F93" s="135"/>
      <c r="G93" s="135"/>
    </row>
    <row r="94" spans="1:7" ht="30" customHeight="1">
      <c r="A94" s="135">
        <f t="shared" si="5"/>
        <v>81</v>
      </c>
      <c r="B94" s="135">
        <v>10</v>
      </c>
      <c r="C94" s="412" t="s">
        <v>66</v>
      </c>
      <c r="D94" s="530" t="s">
        <v>67</v>
      </c>
      <c r="E94" s="553">
        <v>20000</v>
      </c>
      <c r="F94" s="135"/>
      <c r="G94" s="135"/>
    </row>
    <row r="95" spans="1:7" ht="30" customHeight="1">
      <c r="A95" s="135">
        <f t="shared" si="5"/>
        <v>82</v>
      </c>
      <c r="B95" s="135">
        <v>11</v>
      </c>
      <c r="C95" s="515" t="s">
        <v>68</v>
      </c>
      <c r="D95" s="530" t="s">
        <v>29</v>
      </c>
      <c r="E95" s="553">
        <v>20000</v>
      </c>
      <c r="F95" s="135"/>
      <c r="G95" s="135"/>
    </row>
    <row r="96" spans="1:7" ht="30" customHeight="1">
      <c r="A96" s="135">
        <f t="shared" si="5"/>
        <v>83</v>
      </c>
      <c r="B96" s="135">
        <v>12</v>
      </c>
      <c r="C96" s="412" t="s">
        <v>191</v>
      </c>
      <c r="D96" s="530" t="s">
        <v>263</v>
      </c>
      <c r="E96" s="553">
        <v>20000</v>
      </c>
      <c r="F96" s="135"/>
      <c r="G96" s="135"/>
    </row>
    <row r="97" spans="1:7" ht="30" customHeight="1">
      <c r="A97" s="135">
        <f t="shared" si="5"/>
        <v>84</v>
      </c>
      <c r="B97" s="135">
        <v>13</v>
      </c>
      <c r="C97" s="525" t="s">
        <v>1016</v>
      </c>
      <c r="D97" s="530" t="s">
        <v>1032</v>
      </c>
      <c r="E97" s="553">
        <v>20000</v>
      </c>
      <c r="F97" s="135"/>
      <c r="G97" s="135"/>
    </row>
    <row r="98" spans="1:7" ht="30" customHeight="1">
      <c r="A98" s="135"/>
      <c r="B98" s="135"/>
      <c r="C98" s="545" t="s">
        <v>192</v>
      </c>
      <c r="D98" s="530"/>
      <c r="E98" s="552">
        <f>SUM(E99:E110)</f>
        <v>240000</v>
      </c>
      <c r="F98" s="135"/>
      <c r="G98" s="135"/>
    </row>
    <row r="99" spans="1:7" ht="30" customHeight="1">
      <c r="A99" s="135">
        <f>+A97+1</f>
        <v>85</v>
      </c>
      <c r="B99" s="135">
        <v>1</v>
      </c>
      <c r="C99" s="412" t="s">
        <v>193</v>
      </c>
      <c r="D99" s="530" t="s">
        <v>89</v>
      </c>
      <c r="E99" s="553">
        <v>20000</v>
      </c>
      <c r="F99" s="135"/>
      <c r="G99" s="135"/>
    </row>
    <row r="100" spans="1:7" ht="30" customHeight="1">
      <c r="A100" s="135">
        <f>+A99+1</f>
        <v>86</v>
      </c>
      <c r="B100" s="135">
        <v>2</v>
      </c>
      <c r="C100" s="412" t="s">
        <v>194</v>
      </c>
      <c r="D100" s="530" t="s">
        <v>29</v>
      </c>
      <c r="E100" s="553">
        <v>20000</v>
      </c>
      <c r="F100" s="135"/>
      <c r="G100" s="135"/>
    </row>
    <row r="101" spans="1:7" ht="30" customHeight="1">
      <c r="A101" s="135">
        <f t="shared" ref="A101:A110" si="6">+A100+1</f>
        <v>87</v>
      </c>
      <c r="B101" s="135">
        <v>3</v>
      </c>
      <c r="C101" s="514" t="s">
        <v>195</v>
      </c>
      <c r="D101" s="530" t="s">
        <v>29</v>
      </c>
      <c r="E101" s="553">
        <v>20000</v>
      </c>
      <c r="F101" s="135"/>
      <c r="G101" s="135"/>
    </row>
    <row r="102" spans="1:7" ht="30" customHeight="1">
      <c r="A102" s="135">
        <f t="shared" si="6"/>
        <v>88</v>
      </c>
      <c r="B102" s="135">
        <v>4</v>
      </c>
      <c r="C102" s="504" t="s">
        <v>196</v>
      </c>
      <c r="D102" s="530" t="s">
        <v>89</v>
      </c>
      <c r="E102" s="553">
        <v>20000</v>
      </c>
      <c r="F102" s="135"/>
      <c r="G102" s="135"/>
    </row>
    <row r="103" spans="1:7" ht="30" customHeight="1">
      <c r="A103" s="135">
        <f t="shared" si="6"/>
        <v>89</v>
      </c>
      <c r="B103" s="135">
        <v>5</v>
      </c>
      <c r="C103" s="412" t="s">
        <v>197</v>
      </c>
      <c r="D103" s="530" t="s">
        <v>29</v>
      </c>
      <c r="E103" s="553">
        <v>20000</v>
      </c>
      <c r="F103" s="135"/>
      <c r="G103" s="135"/>
    </row>
    <row r="104" spans="1:7" ht="30" customHeight="1">
      <c r="A104" s="135">
        <f t="shared" si="6"/>
        <v>90</v>
      </c>
      <c r="B104" s="135">
        <v>6</v>
      </c>
      <c r="C104" s="515" t="s">
        <v>198</v>
      </c>
      <c r="D104" s="530" t="s">
        <v>29</v>
      </c>
      <c r="E104" s="553">
        <v>20000</v>
      </c>
      <c r="F104" s="135"/>
      <c r="G104" s="135"/>
    </row>
    <row r="105" spans="1:7" ht="30" customHeight="1">
      <c r="A105" s="135">
        <f t="shared" si="6"/>
        <v>91</v>
      </c>
      <c r="B105" s="135">
        <v>7</v>
      </c>
      <c r="C105" s="506" t="s">
        <v>199</v>
      </c>
      <c r="D105" s="530" t="s">
        <v>906</v>
      </c>
      <c r="E105" s="553">
        <v>20000</v>
      </c>
      <c r="F105" s="135"/>
      <c r="G105" s="135"/>
    </row>
    <row r="106" spans="1:7" ht="30" customHeight="1">
      <c r="A106" s="135">
        <f t="shared" si="6"/>
        <v>92</v>
      </c>
      <c r="B106" s="135">
        <v>8</v>
      </c>
      <c r="C106" s="519" t="s">
        <v>200</v>
      </c>
      <c r="D106" s="530" t="s">
        <v>29</v>
      </c>
      <c r="E106" s="553">
        <v>20000</v>
      </c>
      <c r="F106" s="135"/>
      <c r="G106" s="135"/>
    </row>
    <row r="107" spans="1:7" ht="30" customHeight="1">
      <c r="A107" s="135">
        <f t="shared" si="6"/>
        <v>93</v>
      </c>
      <c r="B107" s="135">
        <v>9</v>
      </c>
      <c r="C107" s="506" t="s">
        <v>202</v>
      </c>
      <c r="D107" s="535" t="s">
        <v>906</v>
      </c>
      <c r="E107" s="553">
        <v>20000</v>
      </c>
      <c r="F107" s="135"/>
      <c r="G107" s="135"/>
    </row>
    <row r="108" spans="1:7" ht="30" customHeight="1">
      <c r="A108" s="135">
        <f t="shared" si="6"/>
        <v>94</v>
      </c>
      <c r="B108" s="135">
        <v>10</v>
      </c>
      <c r="C108" s="514" t="s">
        <v>203</v>
      </c>
      <c r="D108" s="530" t="s">
        <v>29</v>
      </c>
      <c r="E108" s="553">
        <v>20000</v>
      </c>
      <c r="F108" s="135"/>
      <c r="G108" s="135"/>
    </row>
    <row r="109" spans="1:7" ht="30" customHeight="1">
      <c r="A109" s="135">
        <f t="shared" si="6"/>
        <v>95</v>
      </c>
      <c r="B109" s="135">
        <v>11</v>
      </c>
      <c r="C109" s="510" t="s">
        <v>204</v>
      </c>
      <c r="D109" s="530" t="s">
        <v>906</v>
      </c>
      <c r="E109" s="553">
        <v>20000</v>
      </c>
      <c r="F109" s="135"/>
      <c r="G109" s="135"/>
    </row>
    <row r="110" spans="1:7" ht="30" customHeight="1">
      <c r="A110" s="135">
        <f t="shared" si="6"/>
        <v>96</v>
      </c>
      <c r="B110" s="135">
        <v>12</v>
      </c>
      <c r="C110" s="510" t="s">
        <v>205</v>
      </c>
      <c r="D110" s="530" t="s">
        <v>906</v>
      </c>
      <c r="E110" s="553">
        <v>20000</v>
      </c>
      <c r="F110" s="135"/>
      <c r="G110" s="135"/>
    </row>
    <row r="111" spans="1:7" ht="30" customHeight="1">
      <c r="A111" s="135"/>
      <c r="B111" s="135"/>
      <c r="C111" s="547" t="s">
        <v>206</v>
      </c>
      <c r="D111" s="530"/>
      <c r="E111" s="552">
        <f>SUM(E112:E119)</f>
        <v>160000</v>
      </c>
      <c r="F111" s="135"/>
      <c r="G111" s="135"/>
    </row>
    <row r="112" spans="1:7" ht="30" customHeight="1">
      <c r="A112" s="135">
        <f>+A110+1</f>
        <v>97</v>
      </c>
      <c r="B112" s="135">
        <v>1</v>
      </c>
      <c r="C112" s="412" t="s">
        <v>207</v>
      </c>
      <c r="D112" s="530" t="s">
        <v>89</v>
      </c>
      <c r="E112" s="553">
        <v>20000</v>
      </c>
      <c r="F112" s="135"/>
      <c r="G112" s="135"/>
    </row>
    <row r="113" spans="1:7" ht="30" customHeight="1">
      <c r="A113" s="135">
        <f>+A112+1</f>
        <v>98</v>
      </c>
      <c r="B113" s="135">
        <v>2</v>
      </c>
      <c r="C113" s="515" t="s">
        <v>208</v>
      </c>
      <c r="D113" s="530" t="s">
        <v>29</v>
      </c>
      <c r="E113" s="553">
        <v>20000</v>
      </c>
      <c r="F113" s="135"/>
      <c r="G113" s="135"/>
    </row>
    <row r="114" spans="1:7" ht="30" customHeight="1">
      <c r="A114" s="135">
        <f t="shared" ref="A114:A119" si="7">+A113+1</f>
        <v>99</v>
      </c>
      <c r="B114" s="135">
        <v>3</v>
      </c>
      <c r="C114" s="515" t="s">
        <v>209</v>
      </c>
      <c r="D114" s="530" t="s">
        <v>29</v>
      </c>
      <c r="E114" s="553">
        <v>20000</v>
      </c>
      <c r="F114" s="135"/>
      <c r="G114" s="135"/>
    </row>
    <row r="115" spans="1:7" ht="30" customHeight="1">
      <c r="A115" s="135">
        <f t="shared" si="7"/>
        <v>100</v>
      </c>
      <c r="B115" s="135">
        <v>4</v>
      </c>
      <c r="C115" s="515" t="s">
        <v>210</v>
      </c>
      <c r="D115" s="530" t="s">
        <v>89</v>
      </c>
      <c r="E115" s="553">
        <v>20000</v>
      </c>
      <c r="F115" s="135"/>
      <c r="G115" s="135"/>
    </row>
    <row r="116" spans="1:7" ht="30" customHeight="1">
      <c r="A116" s="135">
        <f t="shared" si="7"/>
        <v>101</v>
      </c>
      <c r="B116" s="135">
        <v>5</v>
      </c>
      <c r="C116" s="508" t="s">
        <v>211</v>
      </c>
      <c r="D116" s="530" t="s">
        <v>906</v>
      </c>
      <c r="E116" s="553">
        <v>20000</v>
      </c>
      <c r="F116" s="135"/>
      <c r="G116" s="135"/>
    </row>
    <row r="117" spans="1:7" ht="30" customHeight="1">
      <c r="A117" s="135">
        <f t="shared" si="7"/>
        <v>102</v>
      </c>
      <c r="B117" s="135">
        <v>6</v>
      </c>
      <c r="C117" s="506" t="s">
        <v>212</v>
      </c>
      <c r="D117" s="530" t="s">
        <v>906</v>
      </c>
      <c r="E117" s="553">
        <v>20000</v>
      </c>
      <c r="F117" s="135"/>
      <c r="G117" s="135"/>
    </row>
    <row r="118" spans="1:7" ht="30" customHeight="1">
      <c r="A118" s="135">
        <f t="shared" si="7"/>
        <v>103</v>
      </c>
      <c r="B118" s="135">
        <v>7</v>
      </c>
      <c r="C118" s="506" t="s">
        <v>213</v>
      </c>
      <c r="D118" s="530" t="s">
        <v>906</v>
      </c>
      <c r="E118" s="553">
        <v>20000</v>
      </c>
      <c r="F118" s="135"/>
      <c r="G118" s="135"/>
    </row>
    <row r="119" spans="1:7" ht="30" customHeight="1">
      <c r="A119" s="135">
        <f t="shared" si="7"/>
        <v>104</v>
      </c>
      <c r="B119" s="135">
        <v>8</v>
      </c>
      <c r="C119" s="512" t="s">
        <v>214</v>
      </c>
      <c r="D119" s="530" t="s">
        <v>906</v>
      </c>
      <c r="E119" s="553">
        <v>20000</v>
      </c>
      <c r="F119" s="135"/>
      <c r="G119" s="135"/>
    </row>
    <row r="120" spans="1:7" ht="30" customHeight="1">
      <c r="A120" s="135"/>
      <c r="B120" s="135"/>
      <c r="C120" s="545" t="s">
        <v>215</v>
      </c>
      <c r="D120" s="530"/>
      <c r="E120" s="552">
        <f>SUM(E121:E134)</f>
        <v>280000</v>
      </c>
      <c r="F120" s="135"/>
      <c r="G120" s="135"/>
    </row>
    <row r="121" spans="1:7" ht="30" customHeight="1">
      <c r="A121" s="135">
        <f>+A119+1</f>
        <v>105</v>
      </c>
      <c r="B121" s="135">
        <v>1</v>
      </c>
      <c r="C121" s="412" t="s">
        <v>467</v>
      </c>
      <c r="D121" s="530" t="s">
        <v>29</v>
      </c>
      <c r="E121" s="553">
        <v>20000</v>
      </c>
      <c r="F121" s="135"/>
      <c r="G121" s="135"/>
    </row>
    <row r="122" spans="1:7" ht="30" customHeight="1">
      <c r="A122" s="135">
        <f>+A121+1</f>
        <v>106</v>
      </c>
      <c r="B122" s="135">
        <v>2</v>
      </c>
      <c r="C122" s="515" t="s">
        <v>216</v>
      </c>
      <c r="D122" s="530" t="s">
        <v>29</v>
      </c>
      <c r="E122" s="553">
        <v>20000</v>
      </c>
      <c r="F122" s="135"/>
      <c r="G122" s="135"/>
    </row>
    <row r="123" spans="1:7" ht="30" customHeight="1">
      <c r="A123" s="135">
        <f t="shared" ref="A123:A134" si="8">+A122+1</f>
        <v>107</v>
      </c>
      <c r="B123" s="135">
        <v>3</v>
      </c>
      <c r="C123" s="515" t="s">
        <v>217</v>
      </c>
      <c r="D123" s="530" t="s">
        <v>29</v>
      </c>
      <c r="E123" s="553">
        <v>20000</v>
      </c>
      <c r="F123" s="135"/>
      <c r="G123" s="135"/>
    </row>
    <row r="124" spans="1:7" ht="30" customHeight="1">
      <c r="A124" s="135">
        <f t="shared" si="8"/>
        <v>108</v>
      </c>
      <c r="B124" s="135">
        <v>4</v>
      </c>
      <c r="C124" s="515" t="s">
        <v>218</v>
      </c>
      <c r="D124" s="530" t="s">
        <v>29</v>
      </c>
      <c r="E124" s="553">
        <v>20000</v>
      </c>
      <c r="F124" s="135"/>
      <c r="G124" s="135"/>
    </row>
    <row r="125" spans="1:7" ht="30" customHeight="1">
      <c r="A125" s="135">
        <f t="shared" si="8"/>
        <v>109</v>
      </c>
      <c r="B125" s="135">
        <v>5</v>
      </c>
      <c r="C125" s="505" t="s">
        <v>219</v>
      </c>
      <c r="D125" s="530" t="s">
        <v>29</v>
      </c>
      <c r="E125" s="553">
        <v>20000</v>
      </c>
      <c r="F125" s="135"/>
      <c r="G125" s="135"/>
    </row>
    <row r="126" spans="1:7" ht="30" customHeight="1">
      <c r="A126" s="135">
        <f t="shared" si="8"/>
        <v>110</v>
      </c>
      <c r="B126" s="135">
        <v>6</v>
      </c>
      <c r="C126" s="505" t="s">
        <v>220</v>
      </c>
      <c r="D126" s="530" t="s">
        <v>29</v>
      </c>
      <c r="E126" s="553">
        <v>20000</v>
      </c>
      <c r="F126" s="135"/>
      <c r="G126" s="135"/>
    </row>
    <row r="127" spans="1:7" ht="30" customHeight="1">
      <c r="A127" s="135">
        <f t="shared" si="8"/>
        <v>111</v>
      </c>
      <c r="B127" s="135">
        <v>7</v>
      </c>
      <c r="C127" s="412" t="s">
        <v>221</v>
      </c>
      <c r="D127" s="530" t="s">
        <v>29</v>
      </c>
      <c r="E127" s="553">
        <v>20000</v>
      </c>
      <c r="F127" s="135"/>
      <c r="G127" s="135"/>
    </row>
    <row r="128" spans="1:7" ht="30" customHeight="1">
      <c r="A128" s="135">
        <f t="shared" si="8"/>
        <v>112</v>
      </c>
      <c r="B128" s="135">
        <v>8</v>
      </c>
      <c r="C128" s="507" t="s">
        <v>222</v>
      </c>
      <c r="D128" s="530" t="s">
        <v>29</v>
      </c>
      <c r="E128" s="553">
        <v>20000</v>
      </c>
      <c r="F128" s="135"/>
      <c r="G128" s="135"/>
    </row>
    <row r="129" spans="1:7" ht="30" customHeight="1">
      <c r="A129" s="135">
        <f t="shared" si="8"/>
        <v>113</v>
      </c>
      <c r="B129" s="135">
        <v>9</v>
      </c>
      <c r="C129" s="414" t="s">
        <v>223</v>
      </c>
      <c r="D129" s="530" t="s">
        <v>29</v>
      </c>
      <c r="E129" s="553">
        <v>20000</v>
      </c>
      <c r="F129" s="135"/>
      <c r="G129" s="135"/>
    </row>
    <row r="130" spans="1:7" ht="30" customHeight="1">
      <c r="A130" s="135">
        <f t="shared" si="8"/>
        <v>114</v>
      </c>
      <c r="B130" s="135">
        <v>10</v>
      </c>
      <c r="C130" s="519" t="s">
        <v>224</v>
      </c>
      <c r="D130" s="530" t="s">
        <v>29</v>
      </c>
      <c r="E130" s="553">
        <v>20000</v>
      </c>
      <c r="F130" s="135"/>
      <c r="G130" s="135"/>
    </row>
    <row r="131" spans="1:7" ht="30" customHeight="1">
      <c r="A131" s="135">
        <f t="shared" si="8"/>
        <v>115</v>
      </c>
      <c r="B131" s="135">
        <v>11</v>
      </c>
      <c r="C131" s="527" t="s">
        <v>301</v>
      </c>
      <c r="D131" s="533" t="s">
        <v>906</v>
      </c>
      <c r="E131" s="553">
        <v>20000</v>
      </c>
      <c r="F131" s="135"/>
      <c r="G131" s="135"/>
    </row>
    <row r="132" spans="1:7" ht="30" customHeight="1">
      <c r="A132" s="135">
        <f t="shared" si="8"/>
        <v>116</v>
      </c>
      <c r="B132" s="135">
        <v>12</v>
      </c>
      <c r="C132" s="512" t="s">
        <v>256</v>
      </c>
      <c r="D132" s="530" t="s">
        <v>906</v>
      </c>
      <c r="E132" s="553">
        <v>20000</v>
      </c>
      <c r="F132" s="135"/>
      <c r="G132" s="135"/>
    </row>
    <row r="133" spans="1:7" ht="30" customHeight="1">
      <c r="A133" s="135">
        <f t="shared" si="8"/>
        <v>117</v>
      </c>
      <c r="B133" s="135">
        <v>13</v>
      </c>
      <c r="C133" s="512" t="s">
        <v>257</v>
      </c>
      <c r="D133" s="530" t="s">
        <v>906</v>
      </c>
      <c r="E133" s="553">
        <v>20000</v>
      </c>
      <c r="F133" s="135"/>
      <c r="G133" s="135"/>
    </row>
    <row r="134" spans="1:7" ht="30" customHeight="1">
      <c r="A134" s="135">
        <f t="shared" si="8"/>
        <v>118</v>
      </c>
      <c r="B134" s="135">
        <v>14</v>
      </c>
      <c r="C134" s="528" t="s">
        <v>1017</v>
      </c>
      <c r="D134" s="530" t="s">
        <v>29</v>
      </c>
      <c r="E134" s="553">
        <v>20000</v>
      </c>
      <c r="F134" s="135"/>
      <c r="G134" s="135"/>
    </row>
    <row r="135" spans="1:7" ht="30" customHeight="1">
      <c r="A135" s="135"/>
      <c r="B135" s="135"/>
      <c r="C135" s="545" t="s">
        <v>69</v>
      </c>
      <c r="D135" s="530"/>
      <c r="E135" s="552">
        <f>SUM(E136:E146)</f>
        <v>220000</v>
      </c>
      <c r="F135" s="135"/>
      <c r="G135" s="135"/>
    </row>
    <row r="136" spans="1:7" ht="30" customHeight="1">
      <c r="A136" s="135">
        <f>+A134+1</f>
        <v>119</v>
      </c>
      <c r="B136" s="135">
        <v>1</v>
      </c>
      <c r="C136" s="412" t="s">
        <v>225</v>
      </c>
      <c r="D136" s="530" t="s">
        <v>89</v>
      </c>
      <c r="E136" s="553">
        <v>20000</v>
      </c>
      <c r="F136" s="135"/>
      <c r="G136" s="135"/>
    </row>
    <row r="137" spans="1:7" ht="30" customHeight="1">
      <c r="A137" s="135">
        <f>+A136+1</f>
        <v>120</v>
      </c>
      <c r="B137" s="135">
        <v>2</v>
      </c>
      <c r="C137" s="516" t="s">
        <v>226</v>
      </c>
      <c r="D137" s="530" t="s">
        <v>29</v>
      </c>
      <c r="E137" s="553">
        <v>20000</v>
      </c>
      <c r="F137" s="135"/>
      <c r="G137" s="135"/>
    </row>
    <row r="138" spans="1:7" ht="30" customHeight="1">
      <c r="A138" s="135">
        <f t="shared" ref="A138:A146" si="9">+A137+1</f>
        <v>121</v>
      </c>
      <c r="B138" s="135">
        <v>3</v>
      </c>
      <c r="C138" s="412" t="s">
        <v>227</v>
      </c>
      <c r="D138" s="530" t="s">
        <v>29</v>
      </c>
      <c r="E138" s="553">
        <v>20000</v>
      </c>
      <c r="F138" s="135"/>
      <c r="G138" s="135"/>
    </row>
    <row r="139" spans="1:7" ht="30" customHeight="1">
      <c r="A139" s="135">
        <f t="shared" si="9"/>
        <v>122</v>
      </c>
      <c r="B139" s="135">
        <v>4</v>
      </c>
      <c r="C139" s="519" t="s">
        <v>228</v>
      </c>
      <c r="D139" s="530" t="s">
        <v>29</v>
      </c>
      <c r="E139" s="553">
        <v>20000</v>
      </c>
      <c r="F139" s="135"/>
      <c r="G139" s="135"/>
    </row>
    <row r="140" spans="1:7" ht="30" customHeight="1">
      <c r="A140" s="135">
        <f t="shared" si="9"/>
        <v>123</v>
      </c>
      <c r="B140" s="135">
        <v>5</v>
      </c>
      <c r="C140" s="519" t="s">
        <v>229</v>
      </c>
      <c r="D140" s="530" t="s">
        <v>29</v>
      </c>
      <c r="E140" s="553">
        <v>20000</v>
      </c>
      <c r="F140" s="135"/>
      <c r="G140" s="135"/>
    </row>
    <row r="141" spans="1:7" ht="30" customHeight="1">
      <c r="A141" s="135">
        <f t="shared" si="9"/>
        <v>124</v>
      </c>
      <c r="B141" s="135">
        <v>6</v>
      </c>
      <c r="C141" s="515" t="s">
        <v>230</v>
      </c>
      <c r="D141" s="530" t="s">
        <v>29</v>
      </c>
      <c r="E141" s="553">
        <v>20000</v>
      </c>
      <c r="F141" s="135"/>
      <c r="G141" s="135"/>
    </row>
    <row r="142" spans="1:7" ht="30" customHeight="1">
      <c r="A142" s="135">
        <f t="shared" si="9"/>
        <v>125</v>
      </c>
      <c r="B142" s="135">
        <v>7</v>
      </c>
      <c r="C142" s="412" t="s">
        <v>231</v>
      </c>
      <c r="D142" s="530" t="s">
        <v>29</v>
      </c>
      <c r="E142" s="553">
        <v>20000</v>
      </c>
      <c r="F142" s="135"/>
      <c r="G142" s="135"/>
    </row>
    <row r="143" spans="1:7" ht="30" customHeight="1">
      <c r="A143" s="135">
        <f t="shared" si="9"/>
        <v>126</v>
      </c>
      <c r="B143" s="135">
        <v>8</v>
      </c>
      <c r="C143" s="412" t="s">
        <v>232</v>
      </c>
      <c r="D143" s="530" t="s">
        <v>29</v>
      </c>
      <c r="E143" s="553">
        <v>20000</v>
      </c>
      <c r="F143" s="135"/>
      <c r="G143" s="135"/>
    </row>
    <row r="144" spans="1:7" ht="30" customHeight="1">
      <c r="A144" s="135">
        <f t="shared" si="9"/>
        <v>127</v>
      </c>
      <c r="B144" s="135">
        <v>9</v>
      </c>
      <c r="C144" s="519" t="s">
        <v>70</v>
      </c>
      <c r="D144" s="530" t="s">
        <v>29</v>
      </c>
      <c r="E144" s="553">
        <v>20000</v>
      </c>
      <c r="F144" s="135"/>
      <c r="G144" s="135"/>
    </row>
    <row r="145" spans="1:7" ht="30" customHeight="1">
      <c r="A145" s="135">
        <f t="shared" si="9"/>
        <v>128</v>
      </c>
      <c r="B145" s="135">
        <v>10</v>
      </c>
      <c r="C145" s="519" t="s">
        <v>233</v>
      </c>
      <c r="D145" s="530" t="s">
        <v>906</v>
      </c>
      <c r="E145" s="553">
        <v>20000</v>
      </c>
      <c r="F145" s="135"/>
      <c r="G145" s="135"/>
    </row>
    <row r="146" spans="1:7" ht="30" customHeight="1">
      <c r="A146" s="135">
        <f t="shared" si="9"/>
        <v>129</v>
      </c>
      <c r="B146" s="135">
        <v>11</v>
      </c>
      <c r="C146" s="526" t="s">
        <v>1018</v>
      </c>
      <c r="D146" s="530" t="s">
        <v>29</v>
      </c>
      <c r="E146" s="553">
        <v>20000</v>
      </c>
      <c r="F146" s="135"/>
      <c r="G146" s="135"/>
    </row>
    <row r="147" spans="1:7" ht="30" customHeight="1">
      <c r="A147" s="135"/>
      <c r="B147" s="135"/>
      <c r="C147" s="545" t="s">
        <v>71</v>
      </c>
      <c r="D147" s="530"/>
      <c r="E147" s="552">
        <f>SUM(E148:E153)</f>
        <v>120000</v>
      </c>
      <c r="F147" s="135"/>
      <c r="G147" s="135"/>
    </row>
    <row r="148" spans="1:7" ht="30" customHeight="1">
      <c r="A148" s="135">
        <f>+A146+1</f>
        <v>130</v>
      </c>
      <c r="B148" s="135">
        <v>1</v>
      </c>
      <c r="C148" s="412" t="s">
        <v>234</v>
      </c>
      <c r="D148" s="530" t="s">
        <v>89</v>
      </c>
      <c r="E148" s="553">
        <v>20000</v>
      </c>
      <c r="F148" s="135"/>
      <c r="G148" s="135"/>
    </row>
    <row r="149" spans="1:7" ht="30" customHeight="1">
      <c r="A149" s="135">
        <f>+A148+1</f>
        <v>131</v>
      </c>
      <c r="B149" s="135">
        <v>2</v>
      </c>
      <c r="C149" s="412" t="s">
        <v>235</v>
      </c>
      <c r="D149" s="530" t="s">
        <v>29</v>
      </c>
      <c r="E149" s="553">
        <v>20000</v>
      </c>
      <c r="F149" s="135"/>
      <c r="G149" s="135"/>
    </row>
    <row r="150" spans="1:7" ht="30" customHeight="1">
      <c r="A150" s="135">
        <f t="shared" ref="A150:A153" si="10">+A149+1</f>
        <v>132</v>
      </c>
      <c r="B150" s="135">
        <v>3</v>
      </c>
      <c r="C150" s="412" t="s">
        <v>72</v>
      </c>
      <c r="D150" s="530" t="s">
        <v>29</v>
      </c>
      <c r="E150" s="553">
        <v>20000</v>
      </c>
      <c r="F150" s="135"/>
      <c r="G150" s="135"/>
    </row>
    <row r="151" spans="1:7" ht="30" customHeight="1">
      <c r="A151" s="135">
        <f t="shared" si="10"/>
        <v>133</v>
      </c>
      <c r="B151" s="135">
        <v>4</v>
      </c>
      <c r="C151" s="519" t="s">
        <v>236</v>
      </c>
      <c r="D151" s="530" t="s">
        <v>29</v>
      </c>
      <c r="E151" s="553">
        <v>20000</v>
      </c>
      <c r="F151" s="135"/>
      <c r="G151" s="135"/>
    </row>
    <row r="152" spans="1:7" ht="30" customHeight="1">
      <c r="A152" s="135">
        <f t="shared" si="10"/>
        <v>134</v>
      </c>
      <c r="B152" s="135">
        <v>5</v>
      </c>
      <c r="C152" s="412" t="s">
        <v>237</v>
      </c>
      <c r="D152" s="530" t="s">
        <v>29</v>
      </c>
      <c r="E152" s="553">
        <v>20000</v>
      </c>
      <c r="F152" s="135"/>
      <c r="G152" s="135"/>
    </row>
    <row r="153" spans="1:7" ht="30" customHeight="1">
      <c r="A153" s="135">
        <f t="shared" si="10"/>
        <v>135</v>
      </c>
      <c r="B153" s="135">
        <v>6</v>
      </c>
      <c r="C153" s="412" t="s">
        <v>238</v>
      </c>
      <c r="D153" s="530" t="s">
        <v>29</v>
      </c>
      <c r="E153" s="553">
        <v>20000</v>
      </c>
      <c r="F153" s="135"/>
      <c r="G153" s="135"/>
    </row>
    <row r="154" spans="1:7" ht="30" customHeight="1">
      <c r="A154" s="135"/>
      <c r="B154" s="135"/>
      <c r="C154" s="545" t="s">
        <v>73</v>
      </c>
      <c r="D154" s="530"/>
      <c r="E154" s="552">
        <f>SUM(E155:E161)</f>
        <v>140000</v>
      </c>
      <c r="F154" s="135"/>
      <c r="G154" s="135"/>
    </row>
    <row r="155" spans="1:7" ht="30" customHeight="1">
      <c r="A155" s="135">
        <f>+A153+1</f>
        <v>136</v>
      </c>
      <c r="B155" s="135">
        <v>1</v>
      </c>
      <c r="C155" s="412" t="s">
        <v>239</v>
      </c>
      <c r="D155" s="530" t="s">
        <v>89</v>
      </c>
      <c r="E155" s="553">
        <v>20000</v>
      </c>
      <c r="F155" s="135"/>
      <c r="G155" s="135"/>
    </row>
    <row r="156" spans="1:7" ht="30" customHeight="1">
      <c r="A156" s="135">
        <f>+A155+1</f>
        <v>137</v>
      </c>
      <c r="B156" s="135">
        <v>2</v>
      </c>
      <c r="C156" s="412" t="s">
        <v>240</v>
      </c>
      <c r="D156" s="530" t="s">
        <v>29</v>
      </c>
      <c r="E156" s="553">
        <v>20000</v>
      </c>
      <c r="F156" s="135"/>
      <c r="G156" s="135"/>
    </row>
    <row r="157" spans="1:7" ht="30" customHeight="1">
      <c r="A157" s="135">
        <f t="shared" ref="A157:A161" si="11">+A156+1</f>
        <v>138</v>
      </c>
      <c r="B157" s="135">
        <v>3</v>
      </c>
      <c r="C157" s="515" t="s">
        <v>241</v>
      </c>
      <c r="D157" s="530" t="s">
        <v>29</v>
      </c>
      <c r="E157" s="553">
        <v>20000</v>
      </c>
      <c r="F157" s="135"/>
      <c r="G157" s="135"/>
    </row>
    <row r="158" spans="1:7" ht="30" customHeight="1">
      <c r="A158" s="135">
        <f t="shared" si="11"/>
        <v>139</v>
      </c>
      <c r="B158" s="135">
        <v>4</v>
      </c>
      <c r="C158" s="412" t="s">
        <v>74</v>
      </c>
      <c r="D158" s="530" t="s">
        <v>29</v>
      </c>
      <c r="E158" s="553">
        <v>20000</v>
      </c>
      <c r="F158" s="135"/>
      <c r="G158" s="135"/>
    </row>
    <row r="159" spans="1:7" ht="30" customHeight="1">
      <c r="A159" s="135">
        <f t="shared" si="11"/>
        <v>140</v>
      </c>
      <c r="B159" s="135">
        <v>5</v>
      </c>
      <c r="C159" s="519" t="s">
        <v>242</v>
      </c>
      <c r="D159" s="530" t="s">
        <v>29</v>
      </c>
      <c r="E159" s="553">
        <v>20000</v>
      </c>
      <c r="F159" s="135"/>
      <c r="G159" s="135"/>
    </row>
    <row r="160" spans="1:7" ht="30" customHeight="1">
      <c r="A160" s="135">
        <f t="shared" si="11"/>
        <v>141</v>
      </c>
      <c r="B160" s="135">
        <v>6</v>
      </c>
      <c r="C160" s="506" t="s">
        <v>305</v>
      </c>
      <c r="D160" s="535" t="s">
        <v>906</v>
      </c>
      <c r="E160" s="553">
        <v>20000</v>
      </c>
      <c r="F160" s="135"/>
      <c r="G160" s="135"/>
    </row>
    <row r="161" spans="1:7" ht="30" customHeight="1">
      <c r="A161" s="135">
        <f t="shared" si="11"/>
        <v>142</v>
      </c>
      <c r="B161" s="135">
        <v>7</v>
      </c>
      <c r="C161" s="506" t="s">
        <v>306</v>
      </c>
      <c r="D161" s="535" t="s">
        <v>906</v>
      </c>
      <c r="E161" s="553">
        <v>20000</v>
      </c>
      <c r="F161" s="135"/>
      <c r="G161" s="135"/>
    </row>
    <row r="162" spans="1:7" ht="30" customHeight="1">
      <c r="A162" s="135"/>
      <c r="B162" s="135"/>
      <c r="C162" s="548" t="s">
        <v>75</v>
      </c>
      <c r="D162" s="530"/>
      <c r="E162" s="552">
        <f>SUM(E163:E174)</f>
        <v>240000</v>
      </c>
      <c r="F162" s="135"/>
      <c r="G162" s="135"/>
    </row>
    <row r="163" spans="1:7" ht="30" customHeight="1">
      <c r="A163" s="135">
        <f>+A161+1</f>
        <v>143</v>
      </c>
      <c r="B163" s="135">
        <v>1</v>
      </c>
      <c r="C163" s="412" t="s">
        <v>76</v>
      </c>
      <c r="D163" s="530" t="s">
        <v>29</v>
      </c>
      <c r="E163" s="553">
        <v>20000</v>
      </c>
      <c r="F163" s="135"/>
      <c r="G163" s="135"/>
    </row>
    <row r="164" spans="1:7" ht="30" customHeight="1">
      <c r="A164" s="135">
        <f>+A163+1</f>
        <v>144</v>
      </c>
      <c r="B164" s="135">
        <v>2</v>
      </c>
      <c r="C164" s="412" t="s">
        <v>77</v>
      </c>
      <c r="D164" s="530" t="s">
        <v>29</v>
      </c>
      <c r="E164" s="553">
        <v>20000</v>
      </c>
      <c r="F164" s="135"/>
      <c r="G164" s="135"/>
    </row>
    <row r="165" spans="1:7" ht="30" customHeight="1">
      <c r="A165" s="135">
        <f t="shared" ref="A165:A174" si="12">+A164+1</f>
        <v>145</v>
      </c>
      <c r="B165" s="135">
        <v>3</v>
      </c>
      <c r="C165" s="511" t="s">
        <v>78</v>
      </c>
      <c r="D165" s="533" t="s">
        <v>29</v>
      </c>
      <c r="E165" s="553">
        <v>20000</v>
      </c>
      <c r="F165" s="135"/>
      <c r="G165" s="135"/>
    </row>
    <row r="166" spans="1:7" ht="30" customHeight="1">
      <c r="A166" s="135">
        <f t="shared" si="12"/>
        <v>146</v>
      </c>
      <c r="B166" s="135">
        <v>4</v>
      </c>
      <c r="C166" s="412" t="s">
        <v>79</v>
      </c>
      <c r="D166" s="530" t="s">
        <v>29</v>
      </c>
      <c r="E166" s="553">
        <v>20000</v>
      </c>
      <c r="F166" s="135"/>
      <c r="G166" s="135"/>
    </row>
    <row r="167" spans="1:7" ht="30" customHeight="1">
      <c r="A167" s="135">
        <f t="shared" si="12"/>
        <v>147</v>
      </c>
      <c r="B167" s="135">
        <v>5</v>
      </c>
      <c r="C167" s="515" t="s">
        <v>80</v>
      </c>
      <c r="D167" s="530" t="s">
        <v>29</v>
      </c>
      <c r="E167" s="553">
        <v>20000</v>
      </c>
      <c r="F167" s="135"/>
      <c r="G167" s="135"/>
    </row>
    <row r="168" spans="1:7" ht="30" customHeight="1">
      <c r="A168" s="135">
        <f t="shared" si="12"/>
        <v>148</v>
      </c>
      <c r="B168" s="135">
        <v>6</v>
      </c>
      <c r="C168" s="412" t="s">
        <v>81</v>
      </c>
      <c r="D168" s="530" t="s">
        <v>29</v>
      </c>
      <c r="E168" s="553">
        <v>20000</v>
      </c>
      <c r="F168" s="135"/>
      <c r="G168" s="135"/>
    </row>
    <row r="169" spans="1:7" ht="30" customHeight="1">
      <c r="A169" s="135">
        <f t="shared" si="12"/>
        <v>149</v>
      </c>
      <c r="B169" s="135">
        <v>7</v>
      </c>
      <c r="C169" s="412" t="s">
        <v>82</v>
      </c>
      <c r="D169" s="536" t="s">
        <v>29</v>
      </c>
      <c r="E169" s="553">
        <v>20000</v>
      </c>
      <c r="F169" s="135"/>
      <c r="G169" s="135"/>
    </row>
    <row r="170" spans="1:7" ht="30" customHeight="1">
      <c r="A170" s="135">
        <f t="shared" si="12"/>
        <v>150</v>
      </c>
      <c r="B170" s="135">
        <v>8</v>
      </c>
      <c r="C170" s="519" t="s">
        <v>83</v>
      </c>
      <c r="D170" s="530" t="s">
        <v>29</v>
      </c>
      <c r="E170" s="553">
        <v>20000</v>
      </c>
      <c r="F170" s="135"/>
      <c r="G170" s="135"/>
    </row>
    <row r="171" spans="1:7" ht="30" customHeight="1">
      <c r="A171" s="135">
        <f t="shared" si="12"/>
        <v>151</v>
      </c>
      <c r="B171" s="135">
        <v>9</v>
      </c>
      <c r="C171" s="515" t="s">
        <v>84</v>
      </c>
      <c r="D171" s="530" t="s">
        <v>29</v>
      </c>
      <c r="E171" s="553">
        <v>20000</v>
      </c>
      <c r="F171" s="135"/>
      <c r="G171" s="135"/>
    </row>
    <row r="172" spans="1:7" ht="30" customHeight="1">
      <c r="A172" s="135">
        <f t="shared" si="12"/>
        <v>152</v>
      </c>
      <c r="B172" s="135">
        <v>10</v>
      </c>
      <c r="C172" s="519" t="s">
        <v>85</v>
      </c>
      <c r="D172" s="530" t="s">
        <v>29</v>
      </c>
      <c r="E172" s="553">
        <v>20000</v>
      </c>
      <c r="F172" s="135"/>
      <c r="G172" s="135"/>
    </row>
    <row r="173" spans="1:7" ht="30" customHeight="1">
      <c r="A173" s="135">
        <f t="shared" si="12"/>
        <v>153</v>
      </c>
      <c r="B173" s="135">
        <v>11</v>
      </c>
      <c r="C173" s="506" t="s">
        <v>86</v>
      </c>
      <c r="D173" s="530" t="s">
        <v>29</v>
      </c>
      <c r="E173" s="553">
        <v>20000</v>
      </c>
      <c r="F173" s="135"/>
      <c r="G173" s="135"/>
    </row>
    <row r="174" spans="1:7" ht="30" customHeight="1">
      <c r="A174" s="135">
        <f t="shared" si="12"/>
        <v>154</v>
      </c>
      <c r="B174" s="135">
        <v>12</v>
      </c>
      <c r="C174" s="519" t="s">
        <v>253</v>
      </c>
      <c r="D174" s="530" t="s">
        <v>906</v>
      </c>
      <c r="E174" s="553">
        <v>20000</v>
      </c>
      <c r="F174" s="135"/>
      <c r="G174" s="135"/>
    </row>
    <row r="175" spans="1:7" ht="30" customHeight="1">
      <c r="A175" s="135"/>
      <c r="B175" s="135"/>
      <c r="C175" s="549" t="s">
        <v>87</v>
      </c>
      <c r="D175" s="530"/>
      <c r="E175" s="552">
        <f>SUM(E176:E185)</f>
        <v>200000</v>
      </c>
      <c r="F175" s="135"/>
      <c r="G175" s="135"/>
    </row>
    <row r="176" spans="1:7" ht="30" customHeight="1">
      <c r="A176" s="135">
        <f>+A174+1</f>
        <v>155</v>
      </c>
      <c r="B176" s="135">
        <v>1</v>
      </c>
      <c r="C176" s="412" t="s">
        <v>88</v>
      </c>
      <c r="D176" s="530" t="s">
        <v>89</v>
      </c>
      <c r="E176" s="553">
        <v>20000</v>
      </c>
      <c r="F176" s="135"/>
      <c r="G176" s="135"/>
    </row>
    <row r="177" spans="1:12" ht="30" customHeight="1">
      <c r="A177" s="135">
        <f>+A176+1</f>
        <v>156</v>
      </c>
      <c r="B177" s="135">
        <v>2</v>
      </c>
      <c r="C177" s="412" t="s">
        <v>90</v>
      </c>
      <c r="D177" s="530" t="s">
        <v>29</v>
      </c>
      <c r="E177" s="553">
        <v>20000</v>
      </c>
      <c r="F177" s="135"/>
      <c r="G177" s="135"/>
    </row>
    <row r="178" spans="1:12" ht="30" customHeight="1">
      <c r="A178" s="135">
        <f t="shared" ref="A178:A185" si="13">+A177+1</f>
        <v>157</v>
      </c>
      <c r="B178" s="135">
        <v>3</v>
      </c>
      <c r="C178" s="412" t="s">
        <v>91</v>
      </c>
      <c r="D178" s="530" t="s">
        <v>29</v>
      </c>
      <c r="E178" s="553">
        <v>20000</v>
      </c>
      <c r="F178" s="135"/>
      <c r="G178" s="135"/>
    </row>
    <row r="179" spans="1:12" ht="30" customHeight="1">
      <c r="A179" s="135">
        <f t="shared" si="13"/>
        <v>158</v>
      </c>
      <c r="B179" s="135">
        <v>4</v>
      </c>
      <c r="C179" s="412" t="s">
        <v>92</v>
      </c>
      <c r="D179" s="530" t="s">
        <v>29</v>
      </c>
      <c r="E179" s="553">
        <v>20000</v>
      </c>
      <c r="F179" s="135"/>
      <c r="G179" s="135"/>
    </row>
    <row r="180" spans="1:12" ht="30" customHeight="1">
      <c r="A180" s="135">
        <f t="shared" si="13"/>
        <v>159</v>
      </c>
      <c r="B180" s="135">
        <v>5</v>
      </c>
      <c r="C180" s="412" t="s">
        <v>93</v>
      </c>
      <c r="D180" s="530" t="s">
        <v>29</v>
      </c>
      <c r="E180" s="553">
        <v>20000</v>
      </c>
      <c r="F180" s="135"/>
      <c r="G180" s="135"/>
      <c r="L180" s="4"/>
    </row>
    <row r="181" spans="1:12" ht="30" customHeight="1">
      <c r="A181" s="135">
        <f t="shared" si="13"/>
        <v>160</v>
      </c>
      <c r="B181" s="135">
        <v>6</v>
      </c>
      <c r="C181" s="412" t="s">
        <v>94</v>
      </c>
      <c r="D181" s="530" t="s">
        <v>29</v>
      </c>
      <c r="E181" s="553">
        <v>20000</v>
      </c>
      <c r="F181" s="135"/>
      <c r="G181" s="135"/>
    </row>
    <row r="182" spans="1:12" ht="30" customHeight="1">
      <c r="A182" s="135">
        <f t="shared" si="13"/>
        <v>161</v>
      </c>
      <c r="B182" s="135">
        <v>7</v>
      </c>
      <c r="C182" s="412" t="s">
        <v>95</v>
      </c>
      <c r="D182" s="530" t="s">
        <v>29</v>
      </c>
      <c r="E182" s="553">
        <v>20000</v>
      </c>
      <c r="F182" s="135"/>
      <c r="G182" s="135"/>
    </row>
    <row r="183" spans="1:12" ht="30" customHeight="1">
      <c r="A183" s="135">
        <f t="shared" si="13"/>
        <v>162</v>
      </c>
      <c r="B183" s="135">
        <v>8</v>
      </c>
      <c r="C183" s="412" t="s">
        <v>96</v>
      </c>
      <c r="D183" s="530" t="s">
        <v>29</v>
      </c>
      <c r="E183" s="553">
        <v>20000</v>
      </c>
      <c r="F183" s="135"/>
      <c r="G183" s="135"/>
    </row>
    <row r="184" spans="1:12" ht="30" customHeight="1">
      <c r="A184" s="135">
        <f t="shared" si="13"/>
        <v>163</v>
      </c>
      <c r="B184" s="135">
        <v>9</v>
      </c>
      <c r="C184" s="519" t="s">
        <v>97</v>
      </c>
      <c r="D184" s="530" t="s">
        <v>29</v>
      </c>
      <c r="E184" s="553">
        <v>20000</v>
      </c>
      <c r="F184" s="135"/>
      <c r="G184" s="135"/>
    </row>
    <row r="185" spans="1:12" ht="30" customHeight="1">
      <c r="A185" s="135">
        <f t="shared" si="13"/>
        <v>164</v>
      </c>
      <c r="B185" s="135">
        <v>10</v>
      </c>
      <c r="C185" s="412" t="s">
        <v>98</v>
      </c>
      <c r="D185" s="530" t="s">
        <v>29</v>
      </c>
      <c r="E185" s="553">
        <v>20000</v>
      </c>
      <c r="F185" s="135"/>
      <c r="G185" s="135"/>
    </row>
    <row r="186" spans="1:12" ht="30" customHeight="1">
      <c r="A186" s="135"/>
      <c r="B186" s="135"/>
      <c r="C186" s="545" t="s">
        <v>243</v>
      </c>
      <c r="D186" s="530"/>
      <c r="E186" s="552">
        <f>SUM(E187:E192)</f>
        <v>120000</v>
      </c>
      <c r="F186" s="135"/>
      <c r="G186" s="135"/>
    </row>
    <row r="187" spans="1:12" ht="30" customHeight="1">
      <c r="A187" s="135">
        <f>+A185+1</f>
        <v>165</v>
      </c>
      <c r="B187" s="135">
        <v>1</v>
      </c>
      <c r="C187" s="515" t="s">
        <v>244</v>
      </c>
      <c r="D187" s="530" t="s">
        <v>29</v>
      </c>
      <c r="E187" s="553">
        <v>20000</v>
      </c>
      <c r="F187" s="135"/>
      <c r="G187" s="135"/>
    </row>
    <row r="188" spans="1:12" ht="30" customHeight="1">
      <c r="A188" s="135">
        <f>+A187+1</f>
        <v>166</v>
      </c>
      <c r="B188" s="135">
        <v>2</v>
      </c>
      <c r="C188" s="414" t="s">
        <v>245</v>
      </c>
      <c r="D188" s="530" t="s">
        <v>29</v>
      </c>
      <c r="E188" s="553">
        <v>20000</v>
      </c>
      <c r="F188" s="135"/>
      <c r="G188" s="135"/>
    </row>
    <row r="189" spans="1:12" ht="30" customHeight="1">
      <c r="A189" s="135">
        <f t="shared" ref="A189:A192" si="14">+A188+1</f>
        <v>167</v>
      </c>
      <c r="B189" s="135">
        <v>3</v>
      </c>
      <c r="C189" s="521" t="s">
        <v>246</v>
      </c>
      <c r="D189" s="533" t="s">
        <v>29</v>
      </c>
      <c r="E189" s="553">
        <v>20000</v>
      </c>
      <c r="F189" s="135"/>
      <c r="G189" s="135"/>
    </row>
    <row r="190" spans="1:12" ht="30" customHeight="1">
      <c r="A190" s="135">
        <f t="shared" si="14"/>
        <v>168</v>
      </c>
      <c r="B190" s="135">
        <v>4</v>
      </c>
      <c r="C190" s="519" t="s">
        <v>247</v>
      </c>
      <c r="D190" s="530" t="s">
        <v>29</v>
      </c>
      <c r="E190" s="553">
        <v>20000</v>
      </c>
      <c r="F190" s="135"/>
      <c r="G190" s="135"/>
    </row>
    <row r="191" spans="1:12" ht="30" customHeight="1">
      <c r="A191" s="135">
        <f t="shared" si="14"/>
        <v>169</v>
      </c>
      <c r="B191" s="135">
        <v>5</v>
      </c>
      <c r="C191" s="514" t="s">
        <v>248</v>
      </c>
      <c r="D191" s="530" t="s">
        <v>29</v>
      </c>
      <c r="E191" s="553">
        <v>20000</v>
      </c>
      <c r="F191" s="135"/>
      <c r="G191" s="135"/>
    </row>
    <row r="192" spans="1:12" ht="30" customHeight="1">
      <c r="A192" s="135">
        <f t="shared" si="14"/>
        <v>170</v>
      </c>
      <c r="B192" s="135">
        <v>6</v>
      </c>
      <c r="C192" s="526" t="s">
        <v>1019</v>
      </c>
      <c r="D192" s="530" t="s">
        <v>29</v>
      </c>
      <c r="E192" s="553">
        <v>20000</v>
      </c>
      <c r="F192" s="135"/>
      <c r="G192" s="135"/>
    </row>
    <row r="193" spans="1:7" ht="30" customHeight="1">
      <c r="A193" s="135"/>
      <c r="B193" s="135"/>
      <c r="C193" s="545" t="s">
        <v>99</v>
      </c>
      <c r="D193" s="530"/>
      <c r="E193" s="552">
        <f>SUM(E194:E201)</f>
        <v>160000</v>
      </c>
      <c r="F193" s="135"/>
      <c r="G193" s="135"/>
    </row>
    <row r="194" spans="1:7" ht="30" customHeight="1">
      <c r="A194" s="135">
        <f>+A192+1</f>
        <v>171</v>
      </c>
      <c r="B194" s="135">
        <v>1</v>
      </c>
      <c r="C194" s="412" t="s">
        <v>100</v>
      </c>
      <c r="D194" s="530" t="s">
        <v>906</v>
      </c>
      <c r="E194" s="553">
        <v>20000</v>
      </c>
      <c r="F194" s="135"/>
      <c r="G194" s="135"/>
    </row>
    <row r="195" spans="1:7" ht="30" customHeight="1">
      <c r="A195" s="135">
        <f>+A194+1</f>
        <v>172</v>
      </c>
      <c r="B195" s="135">
        <v>2</v>
      </c>
      <c r="C195" s="515" t="s">
        <v>102</v>
      </c>
      <c r="D195" s="530" t="s">
        <v>906</v>
      </c>
      <c r="E195" s="553">
        <v>20000</v>
      </c>
      <c r="F195" s="135"/>
      <c r="G195" s="135"/>
    </row>
    <row r="196" spans="1:7" ht="30" customHeight="1">
      <c r="A196" s="135">
        <f t="shared" ref="A196:A198" si="15">+A195+1</f>
        <v>173</v>
      </c>
      <c r="B196" s="135">
        <v>3</v>
      </c>
      <c r="C196" s="519" t="s">
        <v>103</v>
      </c>
      <c r="D196" s="530" t="s">
        <v>906</v>
      </c>
      <c r="E196" s="553">
        <v>20000</v>
      </c>
      <c r="F196" s="135"/>
      <c r="G196" s="135"/>
    </row>
    <row r="197" spans="1:7" ht="30" customHeight="1">
      <c r="A197" s="135">
        <f t="shared" si="15"/>
        <v>174</v>
      </c>
      <c r="B197" s="135">
        <v>4</v>
      </c>
      <c r="C197" s="519" t="s">
        <v>104</v>
      </c>
      <c r="D197" s="530" t="s">
        <v>906</v>
      </c>
      <c r="E197" s="553">
        <v>20000</v>
      </c>
      <c r="F197" s="135"/>
      <c r="G197" s="135"/>
    </row>
    <row r="198" spans="1:7" ht="30" customHeight="1">
      <c r="A198" s="135">
        <f t="shared" si="15"/>
        <v>175</v>
      </c>
      <c r="B198" s="135">
        <v>5</v>
      </c>
      <c r="C198" s="522" t="s">
        <v>105</v>
      </c>
      <c r="D198" s="530" t="s">
        <v>906</v>
      </c>
      <c r="E198" s="553">
        <v>20000</v>
      </c>
      <c r="F198" s="135"/>
      <c r="G198" s="135"/>
    </row>
    <row r="199" spans="1:7" ht="30" customHeight="1">
      <c r="A199" s="135">
        <f>+A198+1</f>
        <v>176</v>
      </c>
      <c r="B199" s="135">
        <v>6</v>
      </c>
      <c r="C199" s="519" t="s">
        <v>304</v>
      </c>
      <c r="D199" s="530" t="s">
        <v>906</v>
      </c>
      <c r="E199" s="553">
        <v>20000</v>
      </c>
      <c r="F199" s="135"/>
      <c r="G199" s="135"/>
    </row>
    <row r="200" spans="1:7" ht="30" customHeight="1">
      <c r="A200" s="135">
        <f t="shared" ref="A200:A201" si="16">+A199+1</f>
        <v>177</v>
      </c>
      <c r="B200" s="135">
        <v>7</v>
      </c>
      <c r="C200" s="524" t="s">
        <v>310</v>
      </c>
      <c r="D200" s="535" t="s">
        <v>906</v>
      </c>
      <c r="E200" s="553">
        <v>20000</v>
      </c>
      <c r="F200" s="135"/>
      <c r="G200" s="135"/>
    </row>
    <row r="201" spans="1:7" ht="30" customHeight="1">
      <c r="A201" s="135">
        <f t="shared" si="16"/>
        <v>178</v>
      </c>
      <c r="B201" s="135">
        <v>8</v>
      </c>
      <c r="C201" s="526" t="s">
        <v>864</v>
      </c>
      <c r="D201" s="537" t="s">
        <v>29</v>
      </c>
      <c r="E201" s="553">
        <v>20000</v>
      </c>
      <c r="F201" s="135"/>
      <c r="G201" s="135"/>
    </row>
    <row r="202" spans="1:7" ht="30" customHeight="1">
      <c r="A202" s="135"/>
      <c r="B202" s="135"/>
      <c r="C202" s="545" t="s">
        <v>108</v>
      </c>
      <c r="D202" s="530"/>
      <c r="E202" s="552">
        <f>SUM(E203:E211)</f>
        <v>180000</v>
      </c>
      <c r="F202" s="135"/>
      <c r="G202" s="135"/>
    </row>
    <row r="203" spans="1:7" ht="30" customHeight="1">
      <c r="A203" s="135">
        <f>+A201+1</f>
        <v>179</v>
      </c>
      <c r="B203" s="135">
        <v>1</v>
      </c>
      <c r="C203" s="412" t="s">
        <v>109</v>
      </c>
      <c r="D203" s="530" t="s">
        <v>906</v>
      </c>
      <c r="E203" s="553">
        <v>20000</v>
      </c>
      <c r="F203" s="135"/>
      <c r="G203" s="135"/>
    </row>
    <row r="204" spans="1:7" ht="30" customHeight="1">
      <c r="A204" s="135">
        <f>+A203+1</f>
        <v>180</v>
      </c>
      <c r="B204" s="135">
        <v>2</v>
      </c>
      <c r="C204" s="412" t="s">
        <v>110</v>
      </c>
      <c r="D204" s="530" t="s">
        <v>906</v>
      </c>
      <c r="E204" s="553">
        <v>20000</v>
      </c>
      <c r="F204" s="135"/>
      <c r="G204" s="135"/>
    </row>
    <row r="205" spans="1:7" ht="30" customHeight="1">
      <c r="A205" s="135">
        <f t="shared" ref="A205:A211" si="17">+A204+1</f>
        <v>181</v>
      </c>
      <c r="B205" s="135">
        <v>3</v>
      </c>
      <c r="C205" s="515" t="s">
        <v>111</v>
      </c>
      <c r="D205" s="530" t="s">
        <v>906</v>
      </c>
      <c r="E205" s="553">
        <v>20000</v>
      </c>
      <c r="F205" s="135"/>
      <c r="G205" s="135"/>
    </row>
    <row r="206" spans="1:7" ht="30" customHeight="1">
      <c r="A206" s="135">
        <f t="shared" si="17"/>
        <v>182</v>
      </c>
      <c r="B206" s="135">
        <v>4</v>
      </c>
      <c r="C206" s="508" t="s">
        <v>113</v>
      </c>
      <c r="D206" s="530" t="s">
        <v>29</v>
      </c>
      <c r="E206" s="553">
        <v>20000</v>
      </c>
      <c r="F206" s="135"/>
      <c r="G206" s="135"/>
    </row>
    <row r="207" spans="1:7" ht="30" customHeight="1">
      <c r="A207" s="135">
        <f t="shared" si="17"/>
        <v>183</v>
      </c>
      <c r="B207" s="135">
        <v>5</v>
      </c>
      <c r="C207" s="414" t="s">
        <v>114</v>
      </c>
      <c r="D207" s="530" t="s">
        <v>29</v>
      </c>
      <c r="E207" s="553">
        <v>20000</v>
      </c>
      <c r="F207" s="135"/>
      <c r="G207" s="135"/>
    </row>
    <row r="208" spans="1:7" ht="30" customHeight="1">
      <c r="A208" s="135">
        <f t="shared" si="17"/>
        <v>184</v>
      </c>
      <c r="B208" s="135">
        <v>6</v>
      </c>
      <c r="C208" s="506" t="s">
        <v>115</v>
      </c>
      <c r="D208" s="530" t="s">
        <v>29</v>
      </c>
      <c r="E208" s="553">
        <v>20000</v>
      </c>
      <c r="F208" s="135"/>
      <c r="G208" s="135"/>
    </row>
    <row r="209" spans="1:7" ht="30" customHeight="1">
      <c r="A209" s="135">
        <f t="shared" si="17"/>
        <v>185</v>
      </c>
      <c r="B209" s="135">
        <v>7</v>
      </c>
      <c r="C209" s="506" t="s">
        <v>249</v>
      </c>
      <c r="D209" s="530" t="s">
        <v>906</v>
      </c>
      <c r="E209" s="553">
        <v>20000</v>
      </c>
      <c r="F209" s="135"/>
      <c r="G209" s="135"/>
    </row>
    <row r="210" spans="1:7" ht="30" customHeight="1">
      <c r="A210" s="135">
        <f t="shared" si="17"/>
        <v>186</v>
      </c>
      <c r="B210" s="135">
        <v>8</v>
      </c>
      <c r="C210" s="526" t="s">
        <v>851</v>
      </c>
      <c r="D210" s="537" t="s">
        <v>29</v>
      </c>
      <c r="E210" s="553">
        <v>20000</v>
      </c>
      <c r="F210" s="135"/>
      <c r="G210" s="135"/>
    </row>
    <row r="211" spans="1:7" ht="30" customHeight="1">
      <c r="A211" s="135">
        <f t="shared" si="17"/>
        <v>187</v>
      </c>
      <c r="B211" s="135">
        <v>9</v>
      </c>
      <c r="C211" s="524" t="s">
        <v>308</v>
      </c>
      <c r="D211" s="538" t="s">
        <v>29</v>
      </c>
      <c r="E211" s="553">
        <v>20000</v>
      </c>
      <c r="F211" s="135"/>
      <c r="G211" s="135"/>
    </row>
    <row r="212" spans="1:7" ht="30" customHeight="1">
      <c r="A212" s="135"/>
      <c r="B212" s="135"/>
      <c r="C212" s="545" t="s">
        <v>116</v>
      </c>
      <c r="D212" s="530"/>
      <c r="E212" s="552">
        <f>SUM(E213:E237)</f>
        <v>500000</v>
      </c>
      <c r="F212" s="135"/>
      <c r="G212" s="135"/>
    </row>
    <row r="213" spans="1:7" ht="30" customHeight="1">
      <c r="A213" s="135">
        <f>+A211+1</f>
        <v>188</v>
      </c>
      <c r="B213" s="135">
        <v>1</v>
      </c>
      <c r="C213" s="519" t="s">
        <v>117</v>
      </c>
      <c r="D213" s="530" t="s">
        <v>906</v>
      </c>
      <c r="E213" s="553">
        <v>20000</v>
      </c>
      <c r="F213" s="135"/>
      <c r="G213" s="135"/>
    </row>
    <row r="214" spans="1:7" ht="30" customHeight="1">
      <c r="A214" s="135">
        <f>+A213+1</f>
        <v>189</v>
      </c>
      <c r="B214" s="135">
        <v>2</v>
      </c>
      <c r="C214" s="519" t="s">
        <v>118</v>
      </c>
      <c r="D214" s="530" t="s">
        <v>29</v>
      </c>
      <c r="E214" s="553">
        <v>20000</v>
      </c>
      <c r="F214" s="135"/>
      <c r="G214" s="135"/>
    </row>
    <row r="215" spans="1:7" ht="30" customHeight="1">
      <c r="A215" s="135">
        <f t="shared" ref="A215:A237" si="18">+A214+1</f>
        <v>190</v>
      </c>
      <c r="B215" s="135">
        <v>3</v>
      </c>
      <c r="C215" s="519" t="s">
        <v>119</v>
      </c>
      <c r="D215" s="530" t="s">
        <v>29</v>
      </c>
      <c r="E215" s="553">
        <v>20000</v>
      </c>
      <c r="F215" s="135"/>
      <c r="G215" s="135"/>
    </row>
    <row r="216" spans="1:7" ht="30" customHeight="1">
      <c r="A216" s="135">
        <f t="shared" si="18"/>
        <v>191</v>
      </c>
      <c r="B216" s="135">
        <v>4</v>
      </c>
      <c r="C216" s="519" t="s">
        <v>120</v>
      </c>
      <c r="D216" s="530" t="s">
        <v>29</v>
      </c>
      <c r="E216" s="553">
        <v>20000</v>
      </c>
      <c r="F216" s="135"/>
      <c r="G216" s="135"/>
    </row>
    <row r="217" spans="1:7" ht="30" customHeight="1">
      <c r="A217" s="135">
        <f t="shared" si="18"/>
        <v>192</v>
      </c>
      <c r="B217" s="135">
        <v>5</v>
      </c>
      <c r="C217" s="519" t="s">
        <v>121</v>
      </c>
      <c r="D217" s="530" t="s">
        <v>29</v>
      </c>
      <c r="E217" s="553">
        <v>20000</v>
      </c>
      <c r="F217" s="135"/>
      <c r="G217" s="135"/>
    </row>
    <row r="218" spans="1:7" ht="30" customHeight="1">
      <c r="A218" s="135">
        <f t="shared" si="18"/>
        <v>193</v>
      </c>
      <c r="B218" s="135">
        <v>6</v>
      </c>
      <c r="C218" s="519" t="s">
        <v>122</v>
      </c>
      <c r="D218" s="530" t="s">
        <v>29</v>
      </c>
      <c r="E218" s="553">
        <v>20000</v>
      </c>
      <c r="F218" s="135"/>
      <c r="G218" s="135"/>
    </row>
    <row r="219" spans="1:7" ht="30" customHeight="1">
      <c r="A219" s="135">
        <f t="shared" si="18"/>
        <v>194</v>
      </c>
      <c r="B219" s="135">
        <v>7</v>
      </c>
      <c r="C219" s="523" t="s">
        <v>123</v>
      </c>
      <c r="D219" s="530" t="s">
        <v>906</v>
      </c>
      <c r="E219" s="553">
        <v>20000</v>
      </c>
      <c r="F219" s="135"/>
      <c r="G219" s="135"/>
    </row>
    <row r="220" spans="1:7" ht="30" customHeight="1">
      <c r="A220" s="135">
        <f t="shared" si="18"/>
        <v>195</v>
      </c>
      <c r="B220" s="135">
        <v>8</v>
      </c>
      <c r="C220" s="519" t="s">
        <v>124</v>
      </c>
      <c r="D220" s="530" t="s">
        <v>29</v>
      </c>
      <c r="E220" s="553">
        <v>20000</v>
      </c>
      <c r="F220" s="135"/>
      <c r="G220" s="135"/>
    </row>
    <row r="221" spans="1:7" ht="30" customHeight="1">
      <c r="A221" s="135">
        <f t="shared" si="18"/>
        <v>196</v>
      </c>
      <c r="B221" s="135">
        <v>9</v>
      </c>
      <c r="C221" s="519" t="s">
        <v>125</v>
      </c>
      <c r="D221" s="530" t="s">
        <v>29</v>
      </c>
      <c r="E221" s="553">
        <v>20000</v>
      </c>
      <c r="F221" s="135"/>
      <c r="G221" s="135"/>
    </row>
    <row r="222" spans="1:7" ht="30" customHeight="1">
      <c r="A222" s="135">
        <f t="shared" si="18"/>
        <v>197</v>
      </c>
      <c r="B222" s="135">
        <v>10</v>
      </c>
      <c r="C222" s="506" t="s">
        <v>126</v>
      </c>
      <c r="D222" s="530" t="s">
        <v>29</v>
      </c>
      <c r="E222" s="553">
        <v>20000</v>
      </c>
      <c r="F222" s="135"/>
      <c r="G222" s="135"/>
    </row>
    <row r="223" spans="1:7" ht="30" customHeight="1">
      <c r="A223" s="135">
        <f t="shared" si="18"/>
        <v>198</v>
      </c>
      <c r="B223" s="135">
        <v>11</v>
      </c>
      <c r="C223" s="519" t="s">
        <v>127</v>
      </c>
      <c r="D223" s="530" t="s">
        <v>906</v>
      </c>
      <c r="E223" s="553">
        <v>20000</v>
      </c>
      <c r="F223" s="135"/>
      <c r="G223" s="135"/>
    </row>
    <row r="224" spans="1:7" ht="30" customHeight="1">
      <c r="A224" s="135">
        <f t="shared" si="18"/>
        <v>199</v>
      </c>
      <c r="B224" s="135">
        <v>12</v>
      </c>
      <c r="C224" s="519" t="s">
        <v>128</v>
      </c>
      <c r="D224" s="530" t="s">
        <v>906</v>
      </c>
      <c r="E224" s="553">
        <v>20000</v>
      </c>
      <c r="F224" s="135"/>
      <c r="G224" s="135"/>
    </row>
    <row r="225" spans="1:7" ht="30" customHeight="1">
      <c r="A225" s="135">
        <f t="shared" si="18"/>
        <v>200</v>
      </c>
      <c r="B225" s="135">
        <v>13</v>
      </c>
      <c r="C225" s="524" t="s">
        <v>309</v>
      </c>
      <c r="D225" s="539" t="s">
        <v>29</v>
      </c>
      <c r="E225" s="553">
        <v>20000</v>
      </c>
      <c r="F225" s="135"/>
      <c r="G225" s="135"/>
    </row>
    <row r="226" spans="1:7" ht="30" customHeight="1">
      <c r="A226" s="135">
        <f t="shared" si="18"/>
        <v>201</v>
      </c>
      <c r="B226" s="135">
        <v>14</v>
      </c>
      <c r="C226" s="525" t="s">
        <v>1020</v>
      </c>
      <c r="D226" s="535" t="s">
        <v>29</v>
      </c>
      <c r="E226" s="553">
        <v>20000</v>
      </c>
      <c r="F226" s="135"/>
      <c r="G226" s="135"/>
    </row>
    <row r="227" spans="1:7" ht="30" customHeight="1">
      <c r="A227" s="135">
        <f t="shared" si="18"/>
        <v>202</v>
      </c>
      <c r="B227" s="135">
        <v>15</v>
      </c>
      <c r="C227" s="525" t="s">
        <v>829</v>
      </c>
      <c r="D227" s="535" t="s">
        <v>29</v>
      </c>
      <c r="E227" s="553">
        <v>20000</v>
      </c>
      <c r="F227" s="135"/>
      <c r="G227" s="135"/>
    </row>
    <row r="228" spans="1:7" ht="30" customHeight="1">
      <c r="A228" s="135">
        <f t="shared" si="18"/>
        <v>203</v>
      </c>
      <c r="B228" s="135">
        <v>16</v>
      </c>
      <c r="C228" s="525" t="s">
        <v>739</v>
      </c>
      <c r="D228" s="535" t="s">
        <v>29</v>
      </c>
      <c r="E228" s="553">
        <v>20000</v>
      </c>
      <c r="F228" s="135"/>
      <c r="G228" s="135"/>
    </row>
    <row r="229" spans="1:7" ht="30" customHeight="1">
      <c r="A229" s="135">
        <f t="shared" si="18"/>
        <v>204</v>
      </c>
      <c r="B229" s="135">
        <v>17</v>
      </c>
      <c r="C229" s="525" t="s">
        <v>734</v>
      </c>
      <c r="D229" s="535" t="s">
        <v>29</v>
      </c>
      <c r="E229" s="553">
        <v>20000</v>
      </c>
      <c r="F229" s="135"/>
      <c r="G229" s="135"/>
    </row>
    <row r="230" spans="1:7" ht="30" customHeight="1">
      <c r="A230" s="135">
        <f>+A229+1</f>
        <v>205</v>
      </c>
      <c r="B230" s="135">
        <v>18</v>
      </c>
      <c r="C230" s="526" t="s">
        <v>1021</v>
      </c>
      <c r="D230" s="537" t="s">
        <v>29</v>
      </c>
      <c r="E230" s="553">
        <v>20000</v>
      </c>
      <c r="F230" s="135"/>
      <c r="G230" s="135"/>
    </row>
    <row r="231" spans="1:7" ht="30" customHeight="1">
      <c r="A231" s="135">
        <f t="shared" si="18"/>
        <v>206</v>
      </c>
      <c r="B231" s="135">
        <v>19</v>
      </c>
      <c r="C231" s="526" t="s">
        <v>1022</v>
      </c>
      <c r="D231" s="537" t="s">
        <v>29</v>
      </c>
      <c r="E231" s="553">
        <v>20000</v>
      </c>
      <c r="F231" s="135"/>
      <c r="G231" s="135"/>
    </row>
    <row r="232" spans="1:7" ht="30" customHeight="1">
      <c r="A232" s="135">
        <f t="shared" si="18"/>
        <v>207</v>
      </c>
      <c r="B232" s="135">
        <v>20</v>
      </c>
      <c r="C232" s="526" t="s">
        <v>1023</v>
      </c>
      <c r="D232" s="537" t="s">
        <v>29</v>
      </c>
      <c r="E232" s="553">
        <v>20000</v>
      </c>
      <c r="F232" s="135"/>
      <c r="G232" s="135"/>
    </row>
    <row r="233" spans="1:7" ht="30" customHeight="1">
      <c r="A233" s="135">
        <f t="shared" si="18"/>
        <v>208</v>
      </c>
      <c r="B233" s="135">
        <v>21</v>
      </c>
      <c r="C233" s="526" t="s">
        <v>1024</v>
      </c>
      <c r="D233" s="537" t="s">
        <v>29</v>
      </c>
      <c r="E233" s="553">
        <v>20000</v>
      </c>
      <c r="F233" s="135"/>
      <c r="G233" s="135"/>
    </row>
    <row r="234" spans="1:7" ht="30" customHeight="1">
      <c r="A234" s="135">
        <f t="shared" si="18"/>
        <v>209</v>
      </c>
      <c r="B234" s="135">
        <v>22</v>
      </c>
      <c r="C234" s="526" t="s">
        <v>1025</v>
      </c>
      <c r="D234" s="537" t="s">
        <v>29</v>
      </c>
      <c r="E234" s="553">
        <v>20000</v>
      </c>
      <c r="F234" s="135"/>
      <c r="G234" s="135"/>
    </row>
    <row r="235" spans="1:7" ht="30" customHeight="1">
      <c r="A235" s="135">
        <f t="shared" si="18"/>
        <v>210</v>
      </c>
      <c r="B235" s="135">
        <v>23</v>
      </c>
      <c r="C235" s="525" t="s">
        <v>846</v>
      </c>
      <c r="D235" s="537" t="s">
        <v>29</v>
      </c>
      <c r="E235" s="553">
        <v>20000</v>
      </c>
      <c r="F235" s="135"/>
      <c r="G235" s="135"/>
    </row>
    <row r="236" spans="1:7" ht="30" customHeight="1">
      <c r="A236" s="135">
        <f t="shared" si="18"/>
        <v>211</v>
      </c>
      <c r="B236" s="135">
        <v>24</v>
      </c>
      <c r="C236" s="525" t="s">
        <v>834</v>
      </c>
      <c r="D236" s="537" t="s">
        <v>29</v>
      </c>
      <c r="E236" s="553">
        <v>20000</v>
      </c>
      <c r="F236" s="135"/>
      <c r="G236" s="135"/>
    </row>
    <row r="237" spans="1:7" ht="30" customHeight="1">
      <c r="A237" s="135">
        <f t="shared" si="18"/>
        <v>212</v>
      </c>
      <c r="B237" s="135">
        <v>25</v>
      </c>
      <c r="C237" s="526" t="s">
        <v>869</v>
      </c>
      <c r="D237" s="537" t="s">
        <v>29</v>
      </c>
      <c r="E237" s="553">
        <v>20000</v>
      </c>
      <c r="F237" s="135"/>
      <c r="G237" s="135"/>
    </row>
    <row r="238" spans="1:7" ht="30" customHeight="1">
      <c r="A238" s="135"/>
      <c r="B238" s="135"/>
      <c r="C238" s="550" t="s">
        <v>982</v>
      </c>
      <c r="D238" s="540"/>
      <c r="E238" s="552">
        <f>SUM(E239:E248)</f>
        <v>200000</v>
      </c>
      <c r="F238" s="135"/>
      <c r="G238" s="135"/>
    </row>
    <row r="239" spans="1:7" ht="30" customHeight="1">
      <c r="A239" s="135">
        <f>+A237+1</f>
        <v>213</v>
      </c>
      <c r="B239" s="135">
        <v>1</v>
      </c>
      <c r="C239" s="414" t="s">
        <v>258</v>
      </c>
      <c r="D239" s="530" t="s">
        <v>29</v>
      </c>
      <c r="E239" s="553">
        <v>20000</v>
      </c>
      <c r="F239" s="135"/>
      <c r="G239" s="135"/>
    </row>
    <row r="240" spans="1:7" ht="30" customHeight="1">
      <c r="A240" s="135">
        <f>+A239+1</f>
        <v>214</v>
      </c>
      <c r="B240" s="135">
        <v>2</v>
      </c>
      <c r="C240" s="519" t="s">
        <v>252</v>
      </c>
      <c r="D240" s="530" t="s">
        <v>29</v>
      </c>
      <c r="E240" s="553">
        <v>20000</v>
      </c>
      <c r="F240" s="135"/>
      <c r="G240" s="135"/>
    </row>
    <row r="241" spans="1:11" ht="30" customHeight="1">
      <c r="A241" s="135">
        <f t="shared" ref="A241:A248" si="19">+A240+1</f>
        <v>215</v>
      </c>
      <c r="B241" s="135">
        <v>3</v>
      </c>
      <c r="C241" s="514" t="s">
        <v>250</v>
      </c>
      <c r="D241" s="530" t="s">
        <v>917</v>
      </c>
      <c r="E241" s="553">
        <v>20000</v>
      </c>
      <c r="F241" s="135"/>
      <c r="G241" s="135"/>
    </row>
    <row r="242" spans="1:11" ht="30" customHeight="1">
      <c r="A242" s="135">
        <f t="shared" si="19"/>
        <v>216</v>
      </c>
      <c r="B242" s="135">
        <v>4</v>
      </c>
      <c r="C242" s="519" t="s">
        <v>1026</v>
      </c>
      <c r="D242" s="530" t="s">
        <v>29</v>
      </c>
      <c r="E242" s="553">
        <v>20000</v>
      </c>
      <c r="F242" s="135"/>
      <c r="G242" s="135"/>
    </row>
    <row r="243" spans="1:11" ht="30" customHeight="1">
      <c r="A243" s="135">
        <f t="shared" si="19"/>
        <v>217</v>
      </c>
      <c r="B243" s="135">
        <v>5</v>
      </c>
      <c r="C243" s="525" t="s">
        <v>1027</v>
      </c>
      <c r="D243" s="530" t="s">
        <v>29</v>
      </c>
      <c r="E243" s="553">
        <v>20000</v>
      </c>
      <c r="F243" s="135"/>
      <c r="G243" s="135"/>
    </row>
    <row r="244" spans="1:11" ht="30" customHeight="1">
      <c r="A244" s="135">
        <f t="shared" si="19"/>
        <v>218</v>
      </c>
      <c r="B244" s="135">
        <v>6</v>
      </c>
      <c r="C244" s="526" t="s">
        <v>1028</v>
      </c>
      <c r="D244" s="530" t="s">
        <v>29</v>
      </c>
      <c r="E244" s="553">
        <v>20000</v>
      </c>
      <c r="F244" s="135"/>
      <c r="G244" s="135"/>
    </row>
    <row r="245" spans="1:11" ht="30" customHeight="1">
      <c r="A245" s="135">
        <f t="shared" si="19"/>
        <v>219</v>
      </c>
      <c r="B245" s="135">
        <v>7</v>
      </c>
      <c r="C245" s="525" t="s">
        <v>743</v>
      </c>
      <c r="D245" s="537" t="s">
        <v>29</v>
      </c>
      <c r="E245" s="553">
        <v>20000</v>
      </c>
      <c r="F245" s="135"/>
      <c r="G245" s="135"/>
    </row>
    <row r="246" spans="1:11" ht="30" customHeight="1">
      <c r="A246" s="135">
        <f t="shared" si="19"/>
        <v>220</v>
      </c>
      <c r="B246" s="135">
        <v>8</v>
      </c>
      <c r="C246" s="526" t="s">
        <v>1029</v>
      </c>
      <c r="D246" s="537" t="s">
        <v>29</v>
      </c>
      <c r="E246" s="553">
        <v>20000</v>
      </c>
      <c r="F246" s="135"/>
      <c r="G246" s="135"/>
    </row>
    <row r="247" spans="1:11" ht="30" customHeight="1">
      <c r="A247" s="135">
        <f t="shared" si="19"/>
        <v>221</v>
      </c>
      <c r="B247" s="135">
        <v>9</v>
      </c>
      <c r="C247" s="525" t="s">
        <v>1033</v>
      </c>
      <c r="D247" s="537" t="s">
        <v>29</v>
      </c>
      <c r="E247" s="553">
        <v>20000</v>
      </c>
      <c r="F247" s="135"/>
      <c r="G247" s="135"/>
    </row>
    <row r="248" spans="1:11" ht="30" customHeight="1">
      <c r="A248" s="135">
        <f t="shared" si="19"/>
        <v>222</v>
      </c>
      <c r="B248" s="135">
        <v>10</v>
      </c>
      <c r="C248" s="525" t="s">
        <v>1034</v>
      </c>
      <c r="D248" s="537" t="s">
        <v>29</v>
      </c>
      <c r="E248" s="553">
        <v>20000</v>
      </c>
      <c r="F248" s="135"/>
      <c r="G248" s="135"/>
      <c r="I248" s="4"/>
      <c r="J248" s="4"/>
      <c r="K248" s="4"/>
    </row>
    <row r="249" spans="1:11" ht="30" customHeight="1">
      <c r="A249" s="135"/>
      <c r="B249" s="135"/>
      <c r="C249" s="551" t="s">
        <v>129</v>
      </c>
      <c r="D249" s="541"/>
      <c r="E249" s="50">
        <f>SUM(E4+E7+E30+E39+E42+E83)</f>
        <v>4440000</v>
      </c>
      <c r="F249" s="135"/>
      <c r="G249" s="135"/>
      <c r="I249" s="4"/>
      <c r="J249" s="4"/>
      <c r="K249" s="4"/>
    </row>
    <row r="251" spans="1:11">
      <c r="F251" s="994" t="s">
        <v>1041</v>
      </c>
      <c r="G251" s="994"/>
    </row>
    <row r="253" spans="1:11" s="1" customFormat="1" ht="18.75">
      <c r="C253" s="555" t="s">
        <v>1044</v>
      </c>
      <c r="D253" s="555" t="s">
        <v>1043</v>
      </c>
      <c r="E253" s="542"/>
      <c r="F253" s="542"/>
      <c r="G253" s="1" t="s">
        <v>132</v>
      </c>
    </row>
  </sheetData>
  <mergeCells count="2">
    <mergeCell ref="A2:G2"/>
    <mergeCell ref="F251:G25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8"/>
  <sheetViews>
    <sheetView topLeftCell="A268" zoomScaleNormal="100" workbookViewId="0">
      <selection activeCell="D230" sqref="D230"/>
    </sheetView>
  </sheetViews>
  <sheetFormatPr defaultRowHeight="18.75"/>
  <cols>
    <col min="1" max="1" width="9" style="142"/>
    <col min="2" max="2" width="6.5" style="171" customWidth="1"/>
    <col min="3" max="3" width="31" style="172" customWidth="1"/>
    <col min="4" max="4" width="32.125" style="150" customWidth="1"/>
    <col min="5" max="5" width="18.125" style="140" customWidth="1"/>
    <col min="6" max="6" width="14.5" style="144" customWidth="1"/>
    <col min="7" max="7" width="20.625" style="140" customWidth="1"/>
    <col min="8" max="8" width="21.75" style="179" customWidth="1"/>
    <col min="9" max="9" width="23.875" style="141" hidden="1" customWidth="1"/>
    <col min="10" max="10" width="8" style="142" hidden="1" customWidth="1"/>
    <col min="11" max="11" width="17" style="140" customWidth="1"/>
    <col min="12" max="12" width="8" style="150" customWidth="1"/>
    <col min="13" max="13" width="7.875" style="140" customWidth="1"/>
    <col min="14" max="16" width="9" style="142" customWidth="1"/>
    <col min="17" max="17" width="11.375" style="142" customWidth="1"/>
    <col min="18" max="19" width="9" style="142"/>
    <col min="20" max="20" width="11.375" style="142" bestFit="1" customWidth="1"/>
    <col min="21" max="16384" width="9" style="142"/>
  </cols>
  <sheetData>
    <row r="1" spans="1:17" ht="31.5" customHeight="1">
      <c r="A1" s="872" t="s">
        <v>136</v>
      </c>
      <c r="B1" s="872"/>
      <c r="C1" s="872"/>
      <c r="D1" s="139"/>
      <c r="K1" s="142"/>
      <c r="L1" s="142"/>
      <c r="M1" s="142"/>
    </row>
    <row r="2" spans="1:17" ht="33">
      <c r="A2" s="1004" t="s">
        <v>322</v>
      </c>
      <c r="B2" s="1004"/>
      <c r="C2" s="1004"/>
      <c r="D2" s="1004"/>
      <c r="E2" s="1004"/>
      <c r="F2" s="1004"/>
      <c r="G2" s="1004"/>
      <c r="H2" s="180"/>
      <c r="I2" s="143"/>
      <c r="K2" s="142"/>
      <c r="L2" s="142"/>
      <c r="M2" s="142"/>
    </row>
    <row r="3" spans="1:17" ht="15.75" customHeight="1">
      <c r="B3" s="873" t="s">
        <v>2</v>
      </c>
      <c r="C3" s="874" t="s">
        <v>318</v>
      </c>
      <c r="D3" s="873" t="s">
        <v>319</v>
      </c>
      <c r="E3" s="873" t="s">
        <v>320</v>
      </c>
      <c r="F3" s="875" t="s">
        <v>567</v>
      </c>
      <c r="G3" s="873" t="s">
        <v>321</v>
      </c>
      <c r="H3" s="870" t="s">
        <v>7</v>
      </c>
      <c r="I3" s="1003" t="s">
        <v>7</v>
      </c>
      <c r="K3" s="142"/>
      <c r="L3" s="142"/>
      <c r="M3" s="142"/>
    </row>
    <row r="4" spans="1:17" ht="15.75" customHeight="1">
      <c r="B4" s="873"/>
      <c r="C4" s="874"/>
      <c r="D4" s="873"/>
      <c r="E4" s="873"/>
      <c r="F4" s="876"/>
      <c r="G4" s="873"/>
      <c r="H4" s="871"/>
      <c r="I4" s="1003"/>
      <c r="K4" s="142"/>
      <c r="L4" s="142"/>
      <c r="M4" s="142"/>
    </row>
    <row r="5" spans="1:17" ht="36" customHeight="1">
      <c r="B5" s="184"/>
      <c r="C5" s="185" t="s">
        <v>323</v>
      </c>
      <c r="D5" s="186" t="s">
        <v>824</v>
      </c>
      <c r="E5" s="187"/>
      <c r="F5" s="187"/>
      <c r="G5" s="188">
        <f>SUM(G6:G7)</f>
        <v>400000</v>
      </c>
      <c r="H5" s="145"/>
      <c r="I5" s="146"/>
      <c r="K5" s="142"/>
      <c r="L5" s="142"/>
      <c r="M5" s="142"/>
    </row>
    <row r="6" spans="1:17" ht="36" customHeight="1">
      <c r="B6" s="1005">
        <v>1</v>
      </c>
      <c r="C6" s="1011" t="s">
        <v>12</v>
      </c>
      <c r="D6" s="189" t="s">
        <v>325</v>
      </c>
      <c r="E6" s="190" t="s">
        <v>422</v>
      </c>
      <c r="F6" s="191"/>
      <c r="G6" s="191">
        <v>200000</v>
      </c>
      <c r="H6" s="147"/>
      <c r="I6" s="146"/>
      <c r="J6" s="148"/>
      <c r="K6" s="142"/>
      <c r="L6" s="142"/>
      <c r="M6" s="142"/>
    </row>
    <row r="7" spans="1:17" ht="36" customHeight="1">
      <c r="B7" s="1006"/>
      <c r="C7" s="1012"/>
      <c r="D7" s="189" t="s">
        <v>327</v>
      </c>
      <c r="E7" s="190" t="s">
        <v>335</v>
      </c>
      <c r="F7" s="191"/>
      <c r="G7" s="191">
        <v>200000</v>
      </c>
      <c r="H7" s="147"/>
      <c r="I7" s="146"/>
      <c r="J7" s="148"/>
      <c r="K7" s="142"/>
      <c r="L7" s="142"/>
      <c r="M7" s="142"/>
    </row>
    <row r="8" spans="1:17" ht="36" customHeight="1">
      <c r="B8" s="184"/>
      <c r="C8" s="185" t="s">
        <v>329</v>
      </c>
      <c r="D8" s="192" t="s">
        <v>825</v>
      </c>
      <c r="E8" s="193"/>
      <c r="F8" s="194"/>
      <c r="G8" s="195">
        <f>SUM(G9:G37)</f>
        <v>5800000</v>
      </c>
      <c r="H8" s="149"/>
      <c r="I8" s="146"/>
      <c r="K8" s="142"/>
      <c r="L8" s="142"/>
      <c r="M8" s="142"/>
      <c r="Q8" s="183">
        <v>44713</v>
      </c>
    </row>
    <row r="9" spans="1:17" ht="36" customHeight="1">
      <c r="B9" s="1005">
        <v>1</v>
      </c>
      <c r="C9" s="1013" t="s">
        <v>139</v>
      </c>
      <c r="D9" s="196" t="s">
        <v>330</v>
      </c>
      <c r="E9" s="197" t="s">
        <v>328</v>
      </c>
      <c r="F9" s="198" t="s">
        <v>563</v>
      </c>
      <c r="G9" s="191">
        <v>200000</v>
      </c>
      <c r="H9" s="147"/>
      <c r="I9" s="175">
        <f t="shared" ref="I9:I40" ca="1" si="0">DATEDIF(F9,NOW(),"Y")</f>
        <v>7</v>
      </c>
      <c r="J9" s="142">
        <f>($Q$8-F9)/365</f>
        <v>7.3369863013698629</v>
      </c>
      <c r="K9" s="142"/>
      <c r="L9" s="142"/>
      <c r="M9" s="142"/>
    </row>
    <row r="10" spans="1:17" ht="36" customHeight="1">
      <c r="B10" s="1006"/>
      <c r="C10" s="1014"/>
      <c r="D10" s="196" t="s">
        <v>332</v>
      </c>
      <c r="E10" s="197" t="s">
        <v>348</v>
      </c>
      <c r="F10" s="198" t="s">
        <v>564</v>
      </c>
      <c r="G10" s="191">
        <v>200000</v>
      </c>
      <c r="H10" s="147"/>
      <c r="I10" s="175">
        <f t="shared" ca="1" si="0"/>
        <v>3</v>
      </c>
      <c r="J10" s="142">
        <f t="shared" ref="J10:J40" si="1">($Q$8-F10)/365</f>
        <v>3.1726027397260275</v>
      </c>
      <c r="K10" s="142"/>
      <c r="L10" s="142"/>
      <c r="M10" s="142"/>
    </row>
    <row r="11" spans="1:17" ht="36" customHeight="1">
      <c r="B11" s="1005">
        <v>2</v>
      </c>
      <c r="C11" s="1009" t="s">
        <v>140</v>
      </c>
      <c r="D11" s="189" t="s">
        <v>334</v>
      </c>
      <c r="E11" s="190" t="s">
        <v>346</v>
      </c>
      <c r="F11" s="198" t="s">
        <v>565</v>
      </c>
      <c r="G11" s="191">
        <v>200000</v>
      </c>
      <c r="H11" s="147"/>
      <c r="I11" s="175">
        <f t="shared" ca="1" si="0"/>
        <v>9</v>
      </c>
      <c r="J11" s="142">
        <f t="shared" si="1"/>
        <v>8.742465753424657</v>
      </c>
      <c r="K11" s="142"/>
      <c r="L11" s="142"/>
      <c r="M11" s="142"/>
    </row>
    <row r="12" spans="1:17" ht="36" customHeight="1">
      <c r="B12" s="1006"/>
      <c r="C12" s="1010"/>
      <c r="D12" s="189" t="s">
        <v>336</v>
      </c>
      <c r="E12" s="190" t="s">
        <v>328</v>
      </c>
      <c r="F12" s="199">
        <v>42088</v>
      </c>
      <c r="G12" s="191">
        <v>200000</v>
      </c>
      <c r="H12" s="147"/>
      <c r="I12" s="175">
        <f t="shared" ca="1" si="0"/>
        <v>7</v>
      </c>
      <c r="J12" s="142">
        <f t="shared" si="1"/>
        <v>7.1917808219178081</v>
      </c>
      <c r="K12" s="142"/>
      <c r="L12" s="142"/>
      <c r="M12" s="142"/>
    </row>
    <row r="13" spans="1:17" ht="36" customHeight="1">
      <c r="B13" s="1005">
        <v>3</v>
      </c>
      <c r="C13" s="1007" t="s">
        <v>141</v>
      </c>
      <c r="D13" s="189" t="s">
        <v>337</v>
      </c>
      <c r="E13" s="190" t="s">
        <v>328</v>
      </c>
      <c r="F13" s="200">
        <v>42032</v>
      </c>
      <c r="G13" s="191">
        <v>200000</v>
      </c>
      <c r="H13" s="147"/>
      <c r="I13" s="175">
        <f t="shared" ca="1" si="0"/>
        <v>7</v>
      </c>
      <c r="J13" s="142">
        <f t="shared" si="1"/>
        <v>7.3452054794520549</v>
      </c>
      <c r="K13" s="142"/>
      <c r="L13" s="142"/>
      <c r="M13" s="142"/>
    </row>
    <row r="14" spans="1:17" ht="36" customHeight="1">
      <c r="B14" s="1006"/>
      <c r="C14" s="1008"/>
      <c r="D14" s="189" t="s">
        <v>338</v>
      </c>
      <c r="E14" s="190" t="s">
        <v>331</v>
      </c>
      <c r="F14" s="198" t="s">
        <v>566</v>
      </c>
      <c r="G14" s="191">
        <v>200000</v>
      </c>
      <c r="H14" s="147"/>
      <c r="I14" s="175">
        <f t="shared" ca="1" si="0"/>
        <v>5</v>
      </c>
      <c r="J14" s="142">
        <f t="shared" si="1"/>
        <v>5.506849315068493</v>
      </c>
      <c r="K14" s="142"/>
      <c r="L14" s="142"/>
      <c r="M14" s="142"/>
    </row>
    <row r="15" spans="1:17" ht="36" customHeight="1">
      <c r="B15" s="1005">
        <v>4</v>
      </c>
      <c r="C15" s="1015" t="s">
        <v>142</v>
      </c>
      <c r="D15" s="201" t="s">
        <v>340</v>
      </c>
      <c r="E15" s="190" t="s">
        <v>333</v>
      </c>
      <c r="F15" s="202" t="s">
        <v>569</v>
      </c>
      <c r="G15" s="191">
        <v>200000</v>
      </c>
      <c r="H15" s="147"/>
      <c r="I15" s="175">
        <f t="shared" ca="1" si="0"/>
        <v>2</v>
      </c>
      <c r="J15" s="142">
        <f t="shared" si="1"/>
        <v>1.9397260273972603</v>
      </c>
      <c r="K15" s="142"/>
      <c r="L15" s="142"/>
      <c r="M15" s="142"/>
    </row>
    <row r="16" spans="1:17" ht="36" customHeight="1">
      <c r="B16" s="1006"/>
      <c r="C16" s="1016"/>
      <c r="D16" s="104" t="s">
        <v>776</v>
      </c>
      <c r="E16" s="203" t="s">
        <v>809</v>
      </c>
      <c r="F16" s="204" t="s">
        <v>777</v>
      </c>
      <c r="G16" s="191">
        <v>200000</v>
      </c>
      <c r="H16" s="147"/>
      <c r="I16" s="182">
        <f t="shared" ca="1" si="0"/>
        <v>0</v>
      </c>
      <c r="J16" s="142">
        <f t="shared" si="1"/>
        <v>0.55616438356164388</v>
      </c>
      <c r="K16" s="142"/>
      <c r="L16" s="142"/>
      <c r="M16" s="142"/>
    </row>
    <row r="17" spans="2:13" ht="36" customHeight="1">
      <c r="B17" s="184">
        <v>5</v>
      </c>
      <c r="C17" s="205" t="s">
        <v>21</v>
      </c>
      <c r="D17" s="189" t="s">
        <v>342</v>
      </c>
      <c r="E17" s="190" t="s">
        <v>454</v>
      </c>
      <c r="F17" s="206" t="s">
        <v>568</v>
      </c>
      <c r="G17" s="191">
        <v>200000</v>
      </c>
      <c r="H17" s="147"/>
      <c r="I17" s="175">
        <f t="shared" ca="1" si="0"/>
        <v>2</v>
      </c>
      <c r="J17" s="142">
        <f t="shared" si="1"/>
        <v>2.463013698630137</v>
      </c>
      <c r="K17" s="142"/>
      <c r="L17" s="142"/>
      <c r="M17" s="142"/>
    </row>
    <row r="18" spans="2:13" ht="36" customHeight="1">
      <c r="B18" s="207">
        <v>6</v>
      </c>
      <c r="C18" s="208" t="s">
        <v>24</v>
      </c>
      <c r="D18" s="209" t="s">
        <v>344</v>
      </c>
      <c r="E18" s="190" t="s">
        <v>324</v>
      </c>
      <c r="F18" s="210" t="s">
        <v>778</v>
      </c>
      <c r="G18" s="191">
        <v>200000</v>
      </c>
      <c r="H18" s="153"/>
      <c r="I18" s="146">
        <f t="shared" ca="1" si="0"/>
        <v>13</v>
      </c>
      <c r="J18" s="142">
        <f t="shared" si="1"/>
        <v>13.673972602739726</v>
      </c>
      <c r="K18" s="142"/>
      <c r="L18" s="142"/>
      <c r="M18" s="142"/>
    </row>
    <row r="19" spans="2:13" ht="36" customHeight="1">
      <c r="B19" s="1005">
        <v>7</v>
      </c>
      <c r="C19" s="1007" t="s">
        <v>27</v>
      </c>
      <c r="D19" s="189" t="s">
        <v>345</v>
      </c>
      <c r="E19" s="190" t="s">
        <v>367</v>
      </c>
      <c r="F19" s="211">
        <v>40979</v>
      </c>
      <c r="G19" s="191">
        <v>200000</v>
      </c>
      <c r="H19" s="147"/>
      <c r="I19" s="175">
        <f t="shared" ca="1" si="0"/>
        <v>10</v>
      </c>
      <c r="J19" s="142">
        <f t="shared" si="1"/>
        <v>10.230136986301369</v>
      </c>
      <c r="K19" s="142"/>
      <c r="L19" s="142"/>
      <c r="M19" s="142"/>
    </row>
    <row r="20" spans="2:13" ht="36" customHeight="1">
      <c r="B20" s="1006"/>
      <c r="C20" s="1008"/>
      <c r="D20" s="189" t="s">
        <v>347</v>
      </c>
      <c r="E20" s="190" t="s">
        <v>373</v>
      </c>
      <c r="F20" s="211">
        <v>43131</v>
      </c>
      <c r="G20" s="191">
        <v>200000</v>
      </c>
      <c r="H20" s="147"/>
      <c r="I20" s="175">
        <f t="shared" ca="1" si="0"/>
        <v>4</v>
      </c>
      <c r="J20" s="142">
        <f t="shared" si="1"/>
        <v>4.3342465753424655</v>
      </c>
      <c r="K20" s="142"/>
      <c r="L20" s="142"/>
      <c r="M20" s="142"/>
    </row>
    <row r="21" spans="2:13" ht="36" customHeight="1">
      <c r="B21" s="1005">
        <v>8</v>
      </c>
      <c r="C21" s="1009" t="s">
        <v>146</v>
      </c>
      <c r="D21" s="189" t="s">
        <v>349</v>
      </c>
      <c r="E21" s="190" t="s">
        <v>422</v>
      </c>
      <c r="F21" s="206" t="s">
        <v>575</v>
      </c>
      <c r="G21" s="191">
        <v>200000</v>
      </c>
      <c r="H21" s="147"/>
      <c r="I21" s="175">
        <f t="shared" ca="1" si="0"/>
        <v>11</v>
      </c>
      <c r="J21" s="142">
        <f t="shared" si="1"/>
        <v>11.597260273972603</v>
      </c>
      <c r="K21" s="142"/>
      <c r="L21" s="142"/>
      <c r="M21" s="142"/>
    </row>
    <row r="22" spans="2:13" ht="36" customHeight="1">
      <c r="B22" s="1006"/>
      <c r="C22" s="1010"/>
      <c r="D22" s="189" t="s">
        <v>350</v>
      </c>
      <c r="E22" s="190" t="s">
        <v>328</v>
      </c>
      <c r="F22" s="206" t="s">
        <v>576</v>
      </c>
      <c r="G22" s="191">
        <v>200000</v>
      </c>
      <c r="H22" s="147"/>
      <c r="I22" s="175">
        <f t="shared" ca="1" si="0"/>
        <v>6</v>
      </c>
      <c r="J22" s="142">
        <f t="shared" si="1"/>
        <v>6.6410958904109592</v>
      </c>
      <c r="K22" s="142"/>
      <c r="L22" s="142"/>
      <c r="M22" s="142"/>
    </row>
    <row r="23" spans="2:13" ht="36" customHeight="1">
      <c r="B23" s="1005">
        <v>9</v>
      </c>
      <c r="C23" s="1018" t="s">
        <v>147</v>
      </c>
      <c r="D23" s="189" t="s">
        <v>351</v>
      </c>
      <c r="E23" s="190" t="s">
        <v>326</v>
      </c>
      <c r="F23" s="206" t="s">
        <v>570</v>
      </c>
      <c r="G23" s="191">
        <v>200000</v>
      </c>
      <c r="H23" s="147"/>
      <c r="I23" s="175">
        <f t="shared" ca="1" si="0"/>
        <v>10</v>
      </c>
      <c r="J23" s="142">
        <f t="shared" si="1"/>
        <v>10.547945205479452</v>
      </c>
      <c r="K23" s="142"/>
      <c r="L23" s="142"/>
      <c r="M23" s="142"/>
    </row>
    <row r="24" spans="2:13" ht="36" customHeight="1">
      <c r="B24" s="1017"/>
      <c r="C24" s="1019"/>
      <c r="D24" s="189" t="s">
        <v>352</v>
      </c>
      <c r="E24" s="190" t="s">
        <v>367</v>
      </c>
      <c r="F24" s="206" t="s">
        <v>571</v>
      </c>
      <c r="G24" s="191">
        <v>200000</v>
      </c>
      <c r="H24" s="147"/>
      <c r="I24" s="175">
        <f t="shared" ca="1" si="0"/>
        <v>10</v>
      </c>
      <c r="J24" s="142">
        <f t="shared" si="1"/>
        <v>9.794520547945206</v>
      </c>
      <c r="K24" s="142"/>
      <c r="L24" s="142"/>
      <c r="M24" s="142"/>
    </row>
    <row r="25" spans="2:13" ht="36" customHeight="1">
      <c r="B25" s="1006"/>
      <c r="C25" s="1020"/>
      <c r="D25" s="189" t="s">
        <v>353</v>
      </c>
      <c r="E25" s="190" t="s">
        <v>331</v>
      </c>
      <c r="F25" s="206" t="s">
        <v>572</v>
      </c>
      <c r="G25" s="191">
        <v>200000</v>
      </c>
      <c r="H25" s="147"/>
      <c r="I25" s="175">
        <f t="shared" ca="1" si="0"/>
        <v>6</v>
      </c>
      <c r="J25" s="142">
        <f t="shared" si="1"/>
        <v>5.9835616438356167</v>
      </c>
      <c r="K25" s="142"/>
      <c r="L25" s="142"/>
      <c r="M25" s="142"/>
    </row>
    <row r="26" spans="2:13" ht="36" customHeight="1">
      <c r="B26" s="1005">
        <v>10</v>
      </c>
      <c r="C26" s="1018" t="s">
        <v>148</v>
      </c>
      <c r="D26" s="201" t="s">
        <v>354</v>
      </c>
      <c r="E26" s="203" t="s">
        <v>346</v>
      </c>
      <c r="F26" s="202" t="s">
        <v>573</v>
      </c>
      <c r="G26" s="191">
        <v>200000</v>
      </c>
      <c r="H26" s="147"/>
      <c r="I26" s="175">
        <f t="shared" ca="1" si="0"/>
        <v>9</v>
      </c>
      <c r="J26" s="142">
        <f t="shared" si="1"/>
        <v>9.0767123287671225</v>
      </c>
      <c r="K26" s="142"/>
      <c r="L26" s="142"/>
      <c r="M26" s="142"/>
    </row>
    <row r="27" spans="2:13" ht="36" customHeight="1">
      <c r="B27" s="1006"/>
      <c r="C27" s="1020"/>
      <c r="D27" s="201" t="s">
        <v>355</v>
      </c>
      <c r="E27" s="203" t="s">
        <v>328</v>
      </c>
      <c r="F27" s="202" t="s">
        <v>574</v>
      </c>
      <c r="G27" s="191">
        <v>200000</v>
      </c>
      <c r="H27" s="147"/>
      <c r="I27" s="175">
        <f t="shared" ca="1" si="0"/>
        <v>7</v>
      </c>
      <c r="J27" s="142">
        <f t="shared" si="1"/>
        <v>6.9013698630136986</v>
      </c>
      <c r="K27" s="142"/>
      <c r="L27" s="142"/>
      <c r="M27" s="142"/>
    </row>
    <row r="28" spans="2:13" ht="36" customHeight="1">
      <c r="B28" s="212">
        <v>11</v>
      </c>
      <c r="C28" s="213" t="s">
        <v>31</v>
      </c>
      <c r="D28" s="214" t="s">
        <v>779</v>
      </c>
      <c r="E28" s="215" t="s">
        <v>333</v>
      </c>
      <c r="F28" s="216">
        <v>44076</v>
      </c>
      <c r="G28" s="191">
        <v>200000</v>
      </c>
      <c r="H28" s="147"/>
      <c r="I28" s="175">
        <f t="shared" ca="1" si="0"/>
        <v>2</v>
      </c>
      <c r="J28" s="142">
        <f t="shared" si="1"/>
        <v>1.7452054794520548</v>
      </c>
      <c r="K28" s="142"/>
      <c r="L28" s="142"/>
      <c r="M28" s="142"/>
    </row>
    <row r="29" spans="2:13" ht="36" customHeight="1">
      <c r="B29" s="1025">
        <v>12</v>
      </c>
      <c r="C29" s="1026" t="s">
        <v>780</v>
      </c>
      <c r="D29" s="214" t="s">
        <v>781</v>
      </c>
      <c r="E29" s="215" t="s">
        <v>373</v>
      </c>
      <c r="F29" s="212" t="s">
        <v>782</v>
      </c>
      <c r="G29" s="191">
        <v>200000</v>
      </c>
      <c r="H29" s="147"/>
      <c r="I29" s="175">
        <f t="shared" ca="1" si="0"/>
        <v>3</v>
      </c>
      <c r="J29" s="142">
        <f t="shared" si="1"/>
        <v>3.7041095890410958</v>
      </c>
      <c r="K29" s="142"/>
      <c r="L29" s="142"/>
      <c r="M29" s="142"/>
    </row>
    <row r="30" spans="2:13" ht="36" customHeight="1">
      <c r="B30" s="1025"/>
      <c r="C30" s="1026"/>
      <c r="D30" s="214" t="s">
        <v>783</v>
      </c>
      <c r="E30" s="215" t="s">
        <v>454</v>
      </c>
      <c r="F30" s="216">
        <v>43812</v>
      </c>
      <c r="G30" s="191">
        <v>200000</v>
      </c>
      <c r="H30" s="147"/>
      <c r="I30" s="175">
        <f t="shared" ca="1" si="0"/>
        <v>2</v>
      </c>
      <c r="J30" s="142">
        <f t="shared" si="1"/>
        <v>2.4684931506849317</v>
      </c>
      <c r="K30" s="142"/>
      <c r="L30" s="142"/>
      <c r="M30" s="142"/>
    </row>
    <row r="31" spans="2:13" ht="36" customHeight="1">
      <c r="B31" s="212">
        <v>13</v>
      </c>
      <c r="C31" s="214" t="s">
        <v>30</v>
      </c>
      <c r="D31" s="214" t="s">
        <v>793</v>
      </c>
      <c r="E31" s="215" t="s">
        <v>392</v>
      </c>
      <c r="F31" s="216">
        <v>39821</v>
      </c>
      <c r="G31" s="191">
        <v>200000</v>
      </c>
      <c r="H31" s="147"/>
      <c r="I31" s="175">
        <f t="shared" ca="1" si="0"/>
        <v>13</v>
      </c>
      <c r="J31" s="142">
        <f t="shared" si="1"/>
        <v>13.402739726027397</v>
      </c>
      <c r="K31" s="142"/>
      <c r="L31" s="142"/>
      <c r="M31" s="142"/>
    </row>
    <row r="32" spans="2:13" ht="36" customHeight="1">
      <c r="B32" s="1025">
        <v>14</v>
      </c>
      <c r="C32" s="1026" t="s">
        <v>23</v>
      </c>
      <c r="D32" s="214" t="s">
        <v>784</v>
      </c>
      <c r="E32" s="215" t="s">
        <v>339</v>
      </c>
      <c r="F32" s="212" t="s">
        <v>785</v>
      </c>
      <c r="G32" s="191">
        <v>200000</v>
      </c>
      <c r="H32" s="147"/>
      <c r="I32" s="175">
        <f t="shared" ca="1" si="0"/>
        <v>5</v>
      </c>
      <c r="J32" s="142">
        <f t="shared" si="1"/>
        <v>5.021917808219178</v>
      </c>
      <c r="K32" s="142"/>
      <c r="L32" s="142"/>
      <c r="M32" s="142"/>
    </row>
    <row r="33" spans="2:13" ht="36" customHeight="1">
      <c r="B33" s="1025"/>
      <c r="C33" s="1026"/>
      <c r="D33" s="214" t="s">
        <v>786</v>
      </c>
      <c r="E33" s="215" t="s">
        <v>348</v>
      </c>
      <c r="F33" s="216">
        <v>43713</v>
      </c>
      <c r="G33" s="191">
        <v>200000</v>
      </c>
      <c r="H33" s="147"/>
      <c r="I33" s="175">
        <f t="shared" ca="1" si="0"/>
        <v>3</v>
      </c>
      <c r="J33" s="142">
        <f t="shared" si="1"/>
        <v>2.7397260273972601</v>
      </c>
      <c r="K33" s="142"/>
      <c r="L33" s="142"/>
      <c r="M33" s="142"/>
    </row>
    <row r="34" spans="2:13" ht="36" customHeight="1">
      <c r="B34" s="1027">
        <v>15</v>
      </c>
      <c r="C34" s="1030" t="s">
        <v>787</v>
      </c>
      <c r="D34" s="214" t="s">
        <v>788</v>
      </c>
      <c r="E34" s="215" t="s">
        <v>346</v>
      </c>
      <c r="F34" s="212" t="s">
        <v>789</v>
      </c>
      <c r="G34" s="191">
        <v>200000</v>
      </c>
      <c r="H34" s="147"/>
      <c r="I34" s="175">
        <f t="shared" ca="1" si="0"/>
        <v>9</v>
      </c>
      <c r="J34" s="142">
        <f t="shared" si="1"/>
        <v>9.367123287671232</v>
      </c>
      <c r="K34" s="142"/>
      <c r="L34" s="142"/>
      <c r="M34" s="142"/>
    </row>
    <row r="35" spans="2:13" ht="36" customHeight="1">
      <c r="B35" s="1028"/>
      <c r="C35" s="1031"/>
      <c r="D35" s="214" t="s">
        <v>790</v>
      </c>
      <c r="E35" s="215" t="s">
        <v>328</v>
      </c>
      <c r="F35" s="216">
        <v>42074</v>
      </c>
      <c r="G35" s="191">
        <v>200000</v>
      </c>
      <c r="H35" s="147"/>
      <c r="I35" s="175">
        <f t="shared" ca="1" si="0"/>
        <v>7</v>
      </c>
      <c r="J35" s="142">
        <f t="shared" si="1"/>
        <v>7.2301369863013702</v>
      </c>
      <c r="K35" s="142"/>
      <c r="L35" s="142"/>
      <c r="M35" s="142"/>
    </row>
    <row r="36" spans="2:13" ht="36" customHeight="1">
      <c r="B36" s="1029"/>
      <c r="C36" s="1032"/>
      <c r="D36" s="214" t="s">
        <v>791</v>
      </c>
      <c r="E36" s="215" t="s">
        <v>454</v>
      </c>
      <c r="F36" s="212" t="s">
        <v>792</v>
      </c>
      <c r="G36" s="191">
        <v>200000</v>
      </c>
      <c r="H36" s="147"/>
      <c r="I36" s="175">
        <f t="shared" ca="1" si="0"/>
        <v>2</v>
      </c>
      <c r="J36" s="142">
        <f t="shared" si="1"/>
        <v>2.5315068493150683</v>
      </c>
      <c r="K36" s="142"/>
      <c r="L36" s="142"/>
      <c r="M36" s="142"/>
    </row>
    <row r="37" spans="2:13" ht="36" customHeight="1">
      <c r="B37" s="212">
        <v>16</v>
      </c>
      <c r="C37" s="213" t="s">
        <v>16</v>
      </c>
      <c r="D37" s="214" t="s">
        <v>794</v>
      </c>
      <c r="E37" s="215" t="s">
        <v>348</v>
      </c>
      <c r="F37" s="217" t="s">
        <v>768</v>
      </c>
      <c r="G37" s="191">
        <v>200000</v>
      </c>
      <c r="H37" s="147"/>
      <c r="I37" s="175">
        <f t="shared" ca="1" si="0"/>
        <v>3</v>
      </c>
      <c r="J37" s="142">
        <f t="shared" si="1"/>
        <v>2.8027397260273972</v>
      </c>
      <c r="K37" s="142"/>
      <c r="L37" s="142"/>
      <c r="M37" s="142"/>
    </row>
    <row r="38" spans="2:13" ht="36" customHeight="1">
      <c r="B38" s="184"/>
      <c r="C38" s="185" t="s">
        <v>577</v>
      </c>
      <c r="D38" s="192" t="s">
        <v>833</v>
      </c>
      <c r="E38" s="193"/>
      <c r="F38" s="194"/>
      <c r="G38" s="195">
        <f>SUM(G39:G47)</f>
        <v>1800000</v>
      </c>
      <c r="H38" s="149"/>
      <c r="I38" s="175">
        <f t="shared" ca="1" si="0"/>
        <v>122</v>
      </c>
      <c r="J38" s="142">
        <f t="shared" si="1"/>
        <v>122.50136986301369</v>
      </c>
      <c r="K38" s="142"/>
      <c r="L38" s="142"/>
      <c r="M38" s="142"/>
    </row>
    <row r="39" spans="2:13" ht="36" customHeight="1">
      <c r="B39" s="1021">
        <v>1</v>
      </c>
      <c r="C39" s="1011" t="s">
        <v>37</v>
      </c>
      <c r="D39" s="189" t="s">
        <v>356</v>
      </c>
      <c r="E39" s="190" t="s">
        <v>428</v>
      </c>
      <c r="F39" s="206" t="s">
        <v>593</v>
      </c>
      <c r="G39" s="191">
        <v>200000</v>
      </c>
      <c r="H39" s="147"/>
      <c r="I39" s="175" t="e">
        <f t="shared" ca="1" si="0"/>
        <v>#VALUE!</v>
      </c>
      <c r="J39" s="142" t="e">
        <f t="shared" si="1"/>
        <v>#VALUE!</v>
      </c>
      <c r="K39" s="142"/>
      <c r="L39" s="142"/>
      <c r="M39" s="142"/>
    </row>
    <row r="40" spans="2:13" ht="36" customHeight="1">
      <c r="B40" s="1021"/>
      <c r="C40" s="1022"/>
      <c r="D40" s="189" t="s">
        <v>357</v>
      </c>
      <c r="E40" s="190" t="s">
        <v>810</v>
      </c>
      <c r="F40" s="191"/>
      <c r="G40" s="191">
        <v>200000</v>
      </c>
      <c r="H40" s="147"/>
      <c r="I40" s="175">
        <f t="shared" ca="1" si="0"/>
        <v>122</v>
      </c>
      <c r="J40" s="142">
        <f t="shared" si="1"/>
        <v>122.50136986301369</v>
      </c>
      <c r="K40" s="142"/>
      <c r="L40" s="142"/>
      <c r="M40" s="142"/>
    </row>
    <row r="41" spans="2:13" ht="36" customHeight="1">
      <c r="B41" s="1021"/>
      <c r="C41" s="1012"/>
      <c r="D41" s="189" t="s">
        <v>358</v>
      </c>
      <c r="E41" s="190" t="s">
        <v>858</v>
      </c>
      <c r="F41" s="218">
        <v>43450</v>
      </c>
      <c r="G41" s="191">
        <v>200000</v>
      </c>
      <c r="H41" s="147"/>
      <c r="I41" s="175">
        <f t="shared" ref="I41:I73" ca="1" si="2">DATEDIF(F41,NOW(),"Y")</f>
        <v>3</v>
      </c>
      <c r="J41" s="142">
        <f t="shared" ref="J41:J73" si="3">($Q$8-F41)/365</f>
        <v>3.4602739726027396</v>
      </c>
      <c r="K41" s="142"/>
      <c r="L41" s="142"/>
      <c r="M41" s="142"/>
    </row>
    <row r="42" spans="2:13" ht="36" customHeight="1">
      <c r="B42" s="184">
        <v>2</v>
      </c>
      <c r="C42" s="219" t="s">
        <v>35</v>
      </c>
      <c r="D42" s="189" t="s">
        <v>359</v>
      </c>
      <c r="E42" s="190" t="s">
        <v>339</v>
      </c>
      <c r="F42" s="218">
        <v>43064</v>
      </c>
      <c r="G42" s="191">
        <v>200000</v>
      </c>
      <c r="H42" s="147"/>
      <c r="I42" s="175">
        <f t="shared" ca="1" si="2"/>
        <v>4</v>
      </c>
      <c r="J42" s="142">
        <f t="shared" si="3"/>
        <v>4.5178082191780824</v>
      </c>
      <c r="K42" s="142"/>
      <c r="L42" s="142"/>
      <c r="M42" s="142"/>
    </row>
    <row r="43" spans="2:13" ht="36" customHeight="1">
      <c r="B43" s="1005">
        <v>3</v>
      </c>
      <c r="C43" s="1023" t="s">
        <v>578</v>
      </c>
      <c r="D43" s="189" t="s">
        <v>579</v>
      </c>
      <c r="E43" s="190" t="s">
        <v>811</v>
      </c>
      <c r="F43" s="206" t="s">
        <v>581</v>
      </c>
      <c r="G43" s="191">
        <v>200000</v>
      </c>
      <c r="H43" s="147"/>
      <c r="I43" s="175">
        <f t="shared" ca="1" si="2"/>
        <v>0</v>
      </c>
      <c r="J43" s="142">
        <f t="shared" si="3"/>
        <v>0.68767123287671228</v>
      </c>
      <c r="K43" s="142"/>
      <c r="L43" s="142"/>
      <c r="M43" s="142"/>
    </row>
    <row r="44" spans="2:13" ht="36" customHeight="1">
      <c r="B44" s="1006"/>
      <c r="C44" s="1024"/>
      <c r="D44" s="189" t="s">
        <v>580</v>
      </c>
      <c r="E44" s="190" t="s">
        <v>811</v>
      </c>
      <c r="F44" s="206" t="s">
        <v>581</v>
      </c>
      <c r="G44" s="191">
        <v>200000</v>
      </c>
      <c r="H44" s="147"/>
      <c r="I44" s="175">
        <f t="shared" ca="1" si="2"/>
        <v>0</v>
      </c>
      <c r="J44" s="142">
        <f t="shared" si="3"/>
        <v>0.68767123287671228</v>
      </c>
      <c r="K44" s="142"/>
      <c r="L44" s="142"/>
      <c r="M44" s="142"/>
    </row>
    <row r="45" spans="2:13" ht="36" customHeight="1">
      <c r="B45" s="220">
        <v>4</v>
      </c>
      <c r="C45" s="219" t="s">
        <v>152</v>
      </c>
      <c r="D45" s="209" t="s">
        <v>812</v>
      </c>
      <c r="E45" s="190" t="s">
        <v>813</v>
      </c>
      <c r="F45" s="221">
        <v>44618</v>
      </c>
      <c r="G45" s="191">
        <v>200000</v>
      </c>
      <c r="H45" s="147"/>
      <c r="I45" s="175">
        <f t="shared" ca="1" si="2"/>
        <v>0</v>
      </c>
      <c r="J45" s="142">
        <f t="shared" si="3"/>
        <v>0.26027397260273971</v>
      </c>
      <c r="K45" s="142"/>
      <c r="L45" s="142"/>
      <c r="M45" s="142"/>
    </row>
    <row r="46" spans="2:13" ht="36" customHeight="1">
      <c r="B46" s="220">
        <v>5</v>
      </c>
      <c r="C46" s="219" t="s">
        <v>39</v>
      </c>
      <c r="D46" s="201" t="s">
        <v>360</v>
      </c>
      <c r="E46" s="203" t="s">
        <v>814</v>
      </c>
      <c r="F46" s="222">
        <v>42879</v>
      </c>
      <c r="G46" s="191">
        <v>200000</v>
      </c>
      <c r="H46" s="147"/>
      <c r="I46" s="175">
        <f t="shared" ca="1" si="2"/>
        <v>5</v>
      </c>
      <c r="J46" s="142">
        <f t="shared" si="3"/>
        <v>5.0246575342465754</v>
      </c>
      <c r="K46" s="142"/>
      <c r="L46" s="142"/>
      <c r="M46" s="142"/>
    </row>
    <row r="47" spans="2:13" ht="36" customHeight="1">
      <c r="B47" s="184">
        <v>6</v>
      </c>
      <c r="C47" s="223" t="s">
        <v>154</v>
      </c>
      <c r="D47" s="201" t="s">
        <v>666</v>
      </c>
      <c r="E47" s="203" t="s">
        <v>428</v>
      </c>
      <c r="F47" s="224">
        <v>2007</v>
      </c>
      <c r="G47" s="191">
        <v>200000</v>
      </c>
      <c r="H47" s="147"/>
      <c r="I47" s="175">
        <f t="shared" ca="1" si="2"/>
        <v>117</v>
      </c>
      <c r="J47" s="142">
        <f t="shared" si="3"/>
        <v>117.0027397260274</v>
      </c>
      <c r="K47" s="142"/>
      <c r="L47" s="142"/>
      <c r="M47" s="142"/>
    </row>
    <row r="48" spans="2:13" ht="36" customHeight="1">
      <c r="B48" s="184"/>
      <c r="C48" s="225" t="s">
        <v>361</v>
      </c>
      <c r="D48" s="192" t="s">
        <v>877</v>
      </c>
      <c r="E48" s="193"/>
      <c r="F48" s="194"/>
      <c r="G48" s="195">
        <f>G49+G70+G80</f>
        <v>12600000</v>
      </c>
      <c r="H48" s="149"/>
      <c r="I48" s="175">
        <f t="shared" ca="1" si="2"/>
        <v>122</v>
      </c>
      <c r="J48" s="142">
        <f t="shared" si="3"/>
        <v>122.50136986301369</v>
      </c>
      <c r="K48" s="142"/>
      <c r="L48" s="142"/>
      <c r="M48" s="142"/>
    </row>
    <row r="49" spans="2:13" ht="36" customHeight="1">
      <c r="B49" s="184"/>
      <c r="C49" s="185" t="s">
        <v>362</v>
      </c>
      <c r="D49" s="192" t="s">
        <v>828</v>
      </c>
      <c r="E49" s="193"/>
      <c r="F49" s="194"/>
      <c r="G49" s="195">
        <f>SUM(G50:G69)</f>
        <v>4000000</v>
      </c>
      <c r="H49" s="149"/>
      <c r="I49" s="175">
        <f t="shared" ca="1" si="2"/>
        <v>122</v>
      </c>
      <c r="J49" s="142">
        <f t="shared" si="3"/>
        <v>122.50136986301369</v>
      </c>
      <c r="K49" s="142"/>
      <c r="L49" s="142"/>
      <c r="M49" s="142"/>
    </row>
    <row r="50" spans="2:13" ht="36" customHeight="1">
      <c r="B50" s="1021">
        <v>1</v>
      </c>
      <c r="C50" s="1040" t="s">
        <v>155</v>
      </c>
      <c r="D50" s="189" t="s">
        <v>363</v>
      </c>
      <c r="E50" s="226" t="s">
        <v>428</v>
      </c>
      <c r="F50" s="206" t="s">
        <v>585</v>
      </c>
      <c r="G50" s="191">
        <v>200000</v>
      </c>
      <c r="H50" s="147"/>
      <c r="I50" s="175">
        <f t="shared" ca="1" si="2"/>
        <v>14</v>
      </c>
      <c r="J50" s="142">
        <f t="shared" si="3"/>
        <v>14.56986301369863</v>
      </c>
      <c r="K50" s="142"/>
      <c r="L50" s="142"/>
      <c r="M50" s="142"/>
    </row>
    <row r="51" spans="2:13" ht="36" customHeight="1">
      <c r="B51" s="1021"/>
      <c r="C51" s="1041"/>
      <c r="D51" s="189" t="s">
        <v>364</v>
      </c>
      <c r="E51" s="226" t="s">
        <v>367</v>
      </c>
      <c r="F51" s="206" t="s">
        <v>815</v>
      </c>
      <c r="G51" s="191">
        <v>200000</v>
      </c>
      <c r="H51" s="147"/>
      <c r="I51" s="175">
        <f t="shared" ca="1" si="2"/>
        <v>10</v>
      </c>
      <c r="J51" s="142">
        <f t="shared" si="3"/>
        <v>9.9890410958904106</v>
      </c>
      <c r="K51" s="142"/>
      <c r="L51" s="142"/>
      <c r="M51" s="142"/>
    </row>
    <row r="52" spans="2:13" ht="36" customHeight="1">
      <c r="B52" s="1021"/>
      <c r="C52" s="1042"/>
      <c r="D52" s="201" t="s">
        <v>365</v>
      </c>
      <c r="E52" s="227" t="s">
        <v>333</v>
      </c>
      <c r="F52" s="202" t="s">
        <v>586</v>
      </c>
      <c r="G52" s="191">
        <v>200000</v>
      </c>
      <c r="H52" s="147"/>
      <c r="I52" s="175">
        <f t="shared" ca="1" si="2"/>
        <v>1</v>
      </c>
      <c r="J52" s="142">
        <f t="shared" si="3"/>
        <v>1.4931506849315068</v>
      </c>
      <c r="K52" s="142"/>
      <c r="L52" s="142"/>
      <c r="M52" s="142"/>
    </row>
    <row r="53" spans="2:13" ht="36" customHeight="1">
      <c r="B53" s="1021">
        <v>2</v>
      </c>
      <c r="C53" s="1040" t="s">
        <v>156</v>
      </c>
      <c r="D53" s="189" t="s">
        <v>366</v>
      </c>
      <c r="E53" s="226" t="s">
        <v>326</v>
      </c>
      <c r="F53" s="206" t="s">
        <v>587</v>
      </c>
      <c r="G53" s="191">
        <v>200000</v>
      </c>
      <c r="H53" s="147"/>
      <c r="I53" s="175">
        <f t="shared" ca="1" si="2"/>
        <v>10</v>
      </c>
      <c r="J53" s="142">
        <f t="shared" si="3"/>
        <v>10.58904109589041</v>
      </c>
      <c r="K53" s="142"/>
      <c r="L53" s="142"/>
      <c r="M53" s="142"/>
    </row>
    <row r="54" spans="2:13" ht="36" customHeight="1">
      <c r="B54" s="1021"/>
      <c r="C54" s="1041"/>
      <c r="D54" s="189" t="s">
        <v>368</v>
      </c>
      <c r="E54" s="226" t="s">
        <v>335</v>
      </c>
      <c r="F54" s="206" t="s">
        <v>588</v>
      </c>
      <c r="G54" s="191">
        <v>200000</v>
      </c>
      <c r="H54" s="147"/>
      <c r="I54" s="175">
        <f t="shared" ca="1" si="2"/>
        <v>8</v>
      </c>
      <c r="J54" s="142">
        <f t="shared" si="3"/>
        <v>8.117808219178082</v>
      </c>
      <c r="K54" s="142"/>
      <c r="L54" s="142"/>
      <c r="M54" s="142"/>
    </row>
    <row r="55" spans="2:13" ht="36" customHeight="1">
      <c r="B55" s="1021"/>
      <c r="C55" s="1042"/>
      <c r="D55" s="189" t="s">
        <v>369</v>
      </c>
      <c r="E55" s="228" t="s">
        <v>333</v>
      </c>
      <c r="F55" s="206" t="s">
        <v>589</v>
      </c>
      <c r="G55" s="191">
        <v>200000</v>
      </c>
      <c r="H55" s="147"/>
      <c r="I55" s="175">
        <f t="shared" ca="1" si="2"/>
        <v>2</v>
      </c>
      <c r="J55" s="142">
        <f t="shared" si="3"/>
        <v>2.0191780821917806</v>
      </c>
      <c r="K55" s="142"/>
      <c r="L55" s="142"/>
      <c r="M55" s="142"/>
    </row>
    <row r="56" spans="2:13" ht="36" customHeight="1">
      <c r="B56" s="184">
        <v>3</v>
      </c>
      <c r="C56" s="21" t="s">
        <v>48</v>
      </c>
      <c r="D56" s="189" t="s">
        <v>370</v>
      </c>
      <c r="E56" s="227" t="s">
        <v>333</v>
      </c>
      <c r="F56" s="206" t="s">
        <v>590</v>
      </c>
      <c r="G56" s="191">
        <v>200000</v>
      </c>
      <c r="H56" s="147"/>
      <c r="I56" s="175">
        <f t="shared" ca="1" si="2"/>
        <v>2</v>
      </c>
      <c r="J56" s="142">
        <f t="shared" si="3"/>
        <v>1.9589041095890412</v>
      </c>
      <c r="K56" s="142"/>
      <c r="L56" s="142"/>
      <c r="M56" s="142"/>
    </row>
    <row r="57" spans="2:13" ht="36" customHeight="1">
      <c r="B57" s="1005">
        <v>4</v>
      </c>
      <c r="C57" s="1035" t="s">
        <v>49</v>
      </c>
      <c r="D57" s="189" t="s">
        <v>371</v>
      </c>
      <c r="E57" s="226" t="s">
        <v>646</v>
      </c>
      <c r="F57" s="206" t="s">
        <v>591</v>
      </c>
      <c r="G57" s="191">
        <v>200000</v>
      </c>
      <c r="H57" s="147"/>
      <c r="I57" s="175">
        <f t="shared" ca="1" si="2"/>
        <v>11</v>
      </c>
      <c r="J57" s="142">
        <f t="shared" si="3"/>
        <v>10.810958904109588</v>
      </c>
      <c r="K57" s="142"/>
      <c r="L57" s="142"/>
      <c r="M57" s="142"/>
    </row>
    <row r="58" spans="2:13" ht="36" customHeight="1">
      <c r="B58" s="1017"/>
      <c r="C58" s="1036"/>
      <c r="D58" s="189" t="s">
        <v>372</v>
      </c>
      <c r="E58" s="226" t="s">
        <v>339</v>
      </c>
      <c r="F58" s="206" t="s">
        <v>592</v>
      </c>
      <c r="G58" s="191">
        <v>200000</v>
      </c>
      <c r="H58" s="147"/>
      <c r="I58" s="175">
        <f t="shared" ca="1" si="2"/>
        <v>5</v>
      </c>
      <c r="J58" s="142">
        <f t="shared" si="3"/>
        <v>5.0109589041095894</v>
      </c>
      <c r="K58" s="142"/>
      <c r="L58" s="142"/>
      <c r="M58" s="142"/>
    </row>
    <row r="59" spans="2:13" ht="36" customHeight="1">
      <c r="B59" s="1006"/>
      <c r="C59" s="1037"/>
      <c r="D59" s="189" t="s">
        <v>875</v>
      </c>
      <c r="E59" s="226" t="s">
        <v>876</v>
      </c>
      <c r="F59" s="500">
        <v>44710</v>
      </c>
      <c r="G59" s="191">
        <v>200000</v>
      </c>
      <c r="H59" s="147"/>
      <c r="I59" s="175"/>
      <c r="K59" s="142"/>
      <c r="L59" s="142"/>
      <c r="M59" s="142"/>
    </row>
    <row r="60" spans="2:13" ht="36" customHeight="1">
      <c r="B60" s="1021">
        <v>5</v>
      </c>
      <c r="C60" s="1033" t="s">
        <v>50</v>
      </c>
      <c r="D60" s="189" t="s">
        <v>374</v>
      </c>
      <c r="E60" s="226" t="s">
        <v>339</v>
      </c>
      <c r="F60" s="206" t="s">
        <v>594</v>
      </c>
      <c r="G60" s="191">
        <v>200000</v>
      </c>
      <c r="H60" s="147"/>
      <c r="I60" s="175">
        <f t="shared" ca="1" si="2"/>
        <v>4</v>
      </c>
      <c r="J60" s="142">
        <f t="shared" si="3"/>
        <v>4.7013698630136984</v>
      </c>
      <c r="K60" s="142"/>
      <c r="L60" s="142"/>
      <c r="M60" s="142"/>
    </row>
    <row r="61" spans="2:13" ht="36" customHeight="1">
      <c r="B61" s="1021"/>
      <c r="C61" s="1034"/>
      <c r="D61" s="189" t="s">
        <v>375</v>
      </c>
      <c r="E61" s="227" t="s">
        <v>341</v>
      </c>
      <c r="F61" s="206" t="s">
        <v>595</v>
      </c>
      <c r="G61" s="191">
        <v>200000</v>
      </c>
      <c r="H61" s="147"/>
      <c r="I61" s="175">
        <f t="shared" ca="1" si="2"/>
        <v>1</v>
      </c>
      <c r="J61" s="142">
        <f t="shared" si="3"/>
        <v>1.1232876712328768</v>
      </c>
      <c r="K61" s="142"/>
      <c r="L61" s="142"/>
      <c r="M61" s="142"/>
    </row>
    <row r="62" spans="2:13" ht="36" customHeight="1">
      <c r="B62" s="184">
        <v>6</v>
      </c>
      <c r="C62" s="21" t="s">
        <v>51</v>
      </c>
      <c r="D62" s="189" t="s">
        <v>376</v>
      </c>
      <c r="E62" s="226" t="s">
        <v>367</v>
      </c>
      <c r="F62" s="206" t="s">
        <v>596</v>
      </c>
      <c r="G62" s="191">
        <v>200000</v>
      </c>
      <c r="H62" s="147"/>
      <c r="I62" s="175">
        <f t="shared" ca="1" si="2"/>
        <v>10</v>
      </c>
      <c r="J62" s="142">
        <f t="shared" si="3"/>
        <v>9.8109589041095884</v>
      </c>
      <c r="K62" s="142"/>
      <c r="L62" s="142"/>
      <c r="M62" s="142"/>
    </row>
    <row r="63" spans="2:13" ht="36" customHeight="1">
      <c r="B63" s="1005">
        <v>7</v>
      </c>
      <c r="C63" s="1038" t="s">
        <v>52</v>
      </c>
      <c r="D63" s="189" t="s">
        <v>377</v>
      </c>
      <c r="E63" s="227" t="s">
        <v>333</v>
      </c>
      <c r="F63" s="206" t="s">
        <v>597</v>
      </c>
      <c r="G63" s="191">
        <v>200000</v>
      </c>
      <c r="H63" s="147"/>
      <c r="I63" s="175">
        <f t="shared" ca="1" si="2"/>
        <v>2</v>
      </c>
      <c r="J63" s="142">
        <f t="shared" si="3"/>
        <v>2.3917808219178083</v>
      </c>
      <c r="K63" s="142"/>
      <c r="L63" s="142"/>
      <c r="M63" s="142"/>
    </row>
    <row r="64" spans="2:13" ht="36" customHeight="1">
      <c r="B64" s="1006"/>
      <c r="C64" s="1039"/>
      <c r="D64" s="189" t="s">
        <v>582</v>
      </c>
      <c r="E64" s="227" t="s">
        <v>598</v>
      </c>
      <c r="F64" s="206" t="s">
        <v>599</v>
      </c>
      <c r="G64" s="191">
        <v>200000</v>
      </c>
      <c r="H64" s="147"/>
      <c r="I64" s="175">
        <f t="shared" ca="1" si="2"/>
        <v>0</v>
      </c>
      <c r="J64" s="142">
        <f t="shared" si="3"/>
        <v>0.38356164383561642</v>
      </c>
      <c r="K64" s="142"/>
      <c r="L64" s="142"/>
      <c r="M64" s="142"/>
    </row>
    <row r="65" spans="2:13" ht="36" customHeight="1">
      <c r="B65" s="1021">
        <v>8</v>
      </c>
      <c r="C65" s="1018" t="s">
        <v>53</v>
      </c>
      <c r="D65" s="189" t="s">
        <v>378</v>
      </c>
      <c r="E65" s="227" t="s">
        <v>346</v>
      </c>
      <c r="F65" s="206" t="s">
        <v>600</v>
      </c>
      <c r="G65" s="191">
        <v>200000</v>
      </c>
      <c r="H65" s="147"/>
      <c r="I65" s="175">
        <f t="shared" ca="1" si="2"/>
        <v>8</v>
      </c>
      <c r="J65" s="142">
        <f t="shared" si="3"/>
        <v>8.7315068493150694</v>
      </c>
    </row>
    <row r="66" spans="2:13" ht="36" customHeight="1">
      <c r="B66" s="1021"/>
      <c r="C66" s="1020"/>
      <c r="D66" s="189" t="s">
        <v>379</v>
      </c>
      <c r="E66" s="227" t="s">
        <v>373</v>
      </c>
      <c r="F66" s="206" t="s">
        <v>601</v>
      </c>
      <c r="G66" s="191">
        <v>200000</v>
      </c>
      <c r="H66" s="147"/>
      <c r="I66" s="175">
        <f t="shared" ca="1" si="2"/>
        <v>4</v>
      </c>
      <c r="J66" s="142">
        <f t="shared" si="3"/>
        <v>4.2712328767123289</v>
      </c>
    </row>
    <row r="67" spans="2:13" ht="36" customHeight="1">
      <c r="B67" s="1021">
        <v>9</v>
      </c>
      <c r="C67" s="1018" t="s">
        <v>55</v>
      </c>
      <c r="D67" s="189" t="s">
        <v>380</v>
      </c>
      <c r="E67" s="229" t="s">
        <v>326</v>
      </c>
      <c r="F67" s="206" t="s">
        <v>602</v>
      </c>
      <c r="G67" s="191">
        <v>200000</v>
      </c>
      <c r="H67" s="147"/>
      <c r="I67" s="175">
        <f t="shared" ca="1" si="2"/>
        <v>10</v>
      </c>
      <c r="J67" s="142">
        <f t="shared" si="3"/>
        <v>10.504109589041096</v>
      </c>
    </row>
    <row r="68" spans="2:13" ht="36" customHeight="1">
      <c r="B68" s="1021"/>
      <c r="C68" s="1020"/>
      <c r="D68" s="189" t="s">
        <v>381</v>
      </c>
      <c r="E68" s="229" t="s">
        <v>346</v>
      </c>
      <c r="F68" s="206" t="s">
        <v>603</v>
      </c>
      <c r="G68" s="191">
        <v>200000</v>
      </c>
      <c r="H68" s="147"/>
      <c r="I68" s="175">
        <f t="shared" ca="1" si="2"/>
        <v>9</v>
      </c>
      <c r="J68" s="142">
        <f t="shared" si="3"/>
        <v>8.7972602739726025</v>
      </c>
    </row>
    <row r="69" spans="2:13" ht="36" customHeight="1">
      <c r="B69" s="184">
        <v>10</v>
      </c>
      <c r="C69" s="230" t="s">
        <v>58</v>
      </c>
      <c r="D69" s="189" t="s">
        <v>583</v>
      </c>
      <c r="E69" s="229" t="s">
        <v>333</v>
      </c>
      <c r="F69" s="206" t="s">
        <v>604</v>
      </c>
      <c r="G69" s="191">
        <v>200000</v>
      </c>
      <c r="H69" s="147"/>
      <c r="I69" s="175">
        <f t="shared" ca="1" si="2"/>
        <v>1</v>
      </c>
      <c r="J69" s="142">
        <f t="shared" si="3"/>
        <v>1.6657534246575343</v>
      </c>
      <c r="K69" s="144"/>
      <c r="M69" s="144"/>
    </row>
    <row r="70" spans="2:13" ht="36" customHeight="1">
      <c r="B70" s="231"/>
      <c r="C70" s="232" t="s">
        <v>382</v>
      </c>
      <c r="D70" s="233" t="s">
        <v>826</v>
      </c>
      <c r="E70" s="193"/>
      <c r="F70" s="234"/>
      <c r="G70" s="195">
        <f>SUM(G71:G79)</f>
        <v>1800000</v>
      </c>
      <c r="H70" s="149"/>
      <c r="I70" s="175">
        <f t="shared" ca="1" si="2"/>
        <v>122</v>
      </c>
      <c r="J70" s="142">
        <f t="shared" si="3"/>
        <v>122.50136986301369</v>
      </c>
    </row>
    <row r="71" spans="2:13" ht="36" customHeight="1">
      <c r="B71" s="1043">
        <v>1</v>
      </c>
      <c r="C71" s="1040" t="s">
        <v>158</v>
      </c>
      <c r="D71" s="235" t="s">
        <v>384</v>
      </c>
      <c r="E71" s="226" t="s">
        <v>324</v>
      </c>
      <c r="F71" s="236" t="s">
        <v>605</v>
      </c>
      <c r="G71" s="191">
        <v>200000</v>
      </c>
      <c r="H71" s="147"/>
      <c r="I71" s="175">
        <f t="shared" ca="1" si="2"/>
        <v>13</v>
      </c>
      <c r="J71" s="142">
        <f t="shared" si="3"/>
        <v>13.580821917808219</v>
      </c>
    </row>
    <row r="72" spans="2:13" ht="36" customHeight="1">
      <c r="B72" s="1043"/>
      <c r="C72" s="1042"/>
      <c r="D72" s="235" t="s">
        <v>385</v>
      </c>
      <c r="E72" s="226" t="s">
        <v>328</v>
      </c>
      <c r="F72" s="236" t="s">
        <v>606</v>
      </c>
      <c r="G72" s="191">
        <v>200000</v>
      </c>
      <c r="H72" s="147"/>
      <c r="I72" s="175">
        <f t="shared" ca="1" si="2"/>
        <v>7</v>
      </c>
      <c r="J72" s="142">
        <f t="shared" si="3"/>
        <v>6.7561643835616438</v>
      </c>
    </row>
    <row r="73" spans="2:13" ht="36" customHeight="1">
      <c r="B73" s="1043">
        <v>2</v>
      </c>
      <c r="C73" s="1040" t="s">
        <v>159</v>
      </c>
      <c r="D73" s="235" t="s">
        <v>386</v>
      </c>
      <c r="E73" s="237" t="s">
        <v>346</v>
      </c>
      <c r="F73" s="236" t="s">
        <v>607</v>
      </c>
      <c r="G73" s="191">
        <v>200000</v>
      </c>
      <c r="H73" s="147"/>
      <c r="I73" s="175">
        <f t="shared" ca="1" si="2"/>
        <v>8</v>
      </c>
      <c r="J73" s="142">
        <f t="shared" si="3"/>
        <v>8.5726027397260278</v>
      </c>
    </row>
    <row r="74" spans="2:13" ht="36" customHeight="1">
      <c r="B74" s="1043"/>
      <c r="C74" s="1041"/>
      <c r="D74" s="235" t="s">
        <v>387</v>
      </c>
      <c r="E74" s="237" t="s">
        <v>328</v>
      </c>
      <c r="F74" s="236" t="s">
        <v>608</v>
      </c>
      <c r="G74" s="191">
        <v>200000</v>
      </c>
      <c r="H74" s="147"/>
      <c r="I74" s="175">
        <f t="shared" ref="I74:I105" ca="1" si="4">DATEDIF(F74,NOW(),"Y")</f>
        <v>6</v>
      </c>
      <c r="J74" s="142">
        <f t="shared" ref="J74:J105" si="5">($Q$8-F74)/365</f>
        <v>6.6164383561643838</v>
      </c>
    </row>
    <row r="75" spans="2:13" ht="36" customHeight="1">
      <c r="B75" s="1043"/>
      <c r="C75" s="1042"/>
      <c r="D75" s="235" t="s">
        <v>388</v>
      </c>
      <c r="E75" s="237" t="s">
        <v>339</v>
      </c>
      <c r="F75" s="236" t="s">
        <v>609</v>
      </c>
      <c r="G75" s="191">
        <v>200000</v>
      </c>
      <c r="H75" s="147"/>
      <c r="I75" s="175">
        <f t="shared" ca="1" si="4"/>
        <v>4</v>
      </c>
      <c r="J75" s="142">
        <f t="shared" si="5"/>
        <v>4.419178082191781</v>
      </c>
    </row>
    <row r="76" spans="2:13" ht="36" customHeight="1">
      <c r="B76" s="1043">
        <v>3</v>
      </c>
      <c r="C76" s="1033" t="s">
        <v>160</v>
      </c>
      <c r="D76" s="235" t="s">
        <v>389</v>
      </c>
      <c r="E76" s="237" t="s">
        <v>422</v>
      </c>
      <c r="F76" s="236" t="s">
        <v>610</v>
      </c>
      <c r="G76" s="191">
        <v>200000</v>
      </c>
      <c r="H76" s="147"/>
      <c r="I76" s="175">
        <f t="shared" ca="1" si="4"/>
        <v>11</v>
      </c>
      <c r="J76" s="142">
        <f t="shared" si="5"/>
        <v>11.46027397260274</v>
      </c>
    </row>
    <row r="77" spans="2:13" ht="36" customHeight="1">
      <c r="B77" s="1043"/>
      <c r="C77" s="1034"/>
      <c r="D77" s="235" t="s">
        <v>390</v>
      </c>
      <c r="E77" s="237" t="s">
        <v>346</v>
      </c>
      <c r="F77" s="236" t="s">
        <v>611</v>
      </c>
      <c r="G77" s="191">
        <v>200000</v>
      </c>
      <c r="H77" s="147"/>
      <c r="I77" s="175">
        <f t="shared" ca="1" si="4"/>
        <v>9</v>
      </c>
      <c r="J77" s="142">
        <f t="shared" si="5"/>
        <v>8.9369863013698634</v>
      </c>
    </row>
    <row r="78" spans="2:13" ht="36" customHeight="1">
      <c r="B78" s="231">
        <v>4</v>
      </c>
      <c r="C78" s="238" t="s">
        <v>161</v>
      </c>
      <c r="D78" s="235" t="s">
        <v>612</v>
      </c>
      <c r="E78" s="239" t="s">
        <v>341</v>
      </c>
      <c r="F78" s="236" t="s">
        <v>613</v>
      </c>
      <c r="G78" s="191">
        <v>200000</v>
      </c>
      <c r="H78" s="147"/>
      <c r="I78" s="175">
        <f t="shared" ca="1" si="4"/>
        <v>0</v>
      </c>
      <c r="J78" s="142">
        <f t="shared" si="5"/>
        <v>0.56438356164383563</v>
      </c>
      <c r="K78" s="144"/>
      <c r="M78" s="144"/>
    </row>
    <row r="79" spans="2:13" ht="36" customHeight="1">
      <c r="B79" s="231">
        <v>5</v>
      </c>
      <c r="C79" s="240" t="s">
        <v>164</v>
      </c>
      <c r="D79" s="241" t="s">
        <v>393</v>
      </c>
      <c r="E79" s="190" t="s">
        <v>333</v>
      </c>
      <c r="F79" s="206" t="s">
        <v>614</v>
      </c>
      <c r="G79" s="191">
        <v>200000</v>
      </c>
      <c r="H79" s="147"/>
      <c r="I79" s="175">
        <f t="shared" ca="1" si="4"/>
        <v>2</v>
      </c>
      <c r="J79" s="142">
        <f t="shared" si="5"/>
        <v>1.989041095890411</v>
      </c>
    </row>
    <row r="80" spans="2:13" ht="36" customHeight="1">
      <c r="B80" s="308"/>
      <c r="C80" s="185" t="s">
        <v>166</v>
      </c>
      <c r="D80" s="242" t="s">
        <v>827</v>
      </c>
      <c r="E80" s="243"/>
      <c r="F80" s="195"/>
      <c r="G80" s="195">
        <f>SUM(G81:G114)</f>
        <v>6800000</v>
      </c>
      <c r="H80" s="149"/>
      <c r="I80" s="175">
        <f t="shared" ca="1" si="4"/>
        <v>122</v>
      </c>
      <c r="J80" s="142">
        <f t="shared" si="5"/>
        <v>122.50136986301369</v>
      </c>
    </row>
    <row r="81" spans="2:13" ht="36" customHeight="1">
      <c r="B81" s="305">
        <v>1</v>
      </c>
      <c r="C81" s="309" t="s">
        <v>167</v>
      </c>
      <c r="D81" s="189" t="s">
        <v>394</v>
      </c>
      <c r="E81" s="226" t="s">
        <v>324</v>
      </c>
      <c r="F81" s="206" t="s">
        <v>615</v>
      </c>
      <c r="G81" s="191">
        <v>200000</v>
      </c>
      <c r="H81" s="147"/>
      <c r="I81" s="175">
        <f t="shared" ca="1" si="4"/>
        <v>14</v>
      </c>
      <c r="J81" s="142">
        <f t="shared" si="5"/>
        <v>14.293150684931506</v>
      </c>
    </row>
    <row r="82" spans="2:13" ht="36" customHeight="1">
      <c r="B82" s="307"/>
      <c r="C82" s="310"/>
      <c r="D82" s="189" t="s">
        <v>395</v>
      </c>
      <c r="E82" s="226" t="s">
        <v>422</v>
      </c>
      <c r="F82" s="206" t="s">
        <v>616</v>
      </c>
      <c r="G82" s="191">
        <v>200000</v>
      </c>
      <c r="H82" s="147"/>
      <c r="I82" s="175">
        <f t="shared" ca="1" si="4"/>
        <v>12</v>
      </c>
      <c r="J82" s="142">
        <f t="shared" si="5"/>
        <v>12.2</v>
      </c>
    </row>
    <row r="83" spans="2:13" ht="36" customHeight="1">
      <c r="B83" s="306"/>
      <c r="C83" s="311"/>
      <c r="D83" s="189" t="s">
        <v>396</v>
      </c>
      <c r="E83" s="244" t="s">
        <v>373</v>
      </c>
      <c r="F83" s="206" t="s">
        <v>617</v>
      </c>
      <c r="G83" s="191">
        <v>200000</v>
      </c>
      <c r="H83" s="147"/>
      <c r="I83" s="175">
        <f t="shared" ca="1" si="4"/>
        <v>3</v>
      </c>
      <c r="J83" s="142">
        <f t="shared" si="5"/>
        <v>3.6657534246575341</v>
      </c>
    </row>
    <row r="84" spans="2:13" ht="36" customHeight="1">
      <c r="B84" s="305">
        <v>2</v>
      </c>
      <c r="C84" s="309" t="s">
        <v>169</v>
      </c>
      <c r="D84" s="189" t="s">
        <v>397</v>
      </c>
      <c r="E84" s="237" t="s">
        <v>367</v>
      </c>
      <c r="F84" s="206" t="s">
        <v>618</v>
      </c>
      <c r="G84" s="191">
        <v>200000</v>
      </c>
      <c r="H84" s="147"/>
      <c r="I84" s="175">
        <f t="shared" ca="1" si="4"/>
        <v>10</v>
      </c>
      <c r="J84" s="142">
        <f t="shared" si="5"/>
        <v>10.063013698630137</v>
      </c>
    </row>
    <row r="85" spans="2:13" ht="36" customHeight="1">
      <c r="B85" s="307"/>
      <c r="C85" s="310"/>
      <c r="D85" s="189" t="s">
        <v>398</v>
      </c>
      <c r="E85" s="237" t="s">
        <v>335</v>
      </c>
      <c r="F85" s="206" t="s">
        <v>619</v>
      </c>
      <c r="G85" s="191">
        <v>200000</v>
      </c>
      <c r="H85" s="147"/>
      <c r="I85" s="175">
        <f t="shared" ca="1" si="4"/>
        <v>8</v>
      </c>
      <c r="J85" s="142">
        <f t="shared" si="5"/>
        <v>8.0191780821917806</v>
      </c>
    </row>
    <row r="86" spans="2:13" ht="36" customHeight="1">
      <c r="B86" s="306"/>
      <c r="C86" s="311"/>
      <c r="D86" s="189" t="s">
        <v>399</v>
      </c>
      <c r="E86" s="237" t="s">
        <v>331</v>
      </c>
      <c r="F86" s="206" t="s">
        <v>620</v>
      </c>
      <c r="G86" s="191">
        <v>200000</v>
      </c>
      <c r="H86" s="147"/>
      <c r="I86" s="175">
        <f t="shared" ca="1" si="4"/>
        <v>5</v>
      </c>
      <c r="J86" s="142">
        <f t="shared" si="5"/>
        <v>5.5041095890410956</v>
      </c>
    </row>
    <row r="87" spans="2:13" ht="36" customHeight="1">
      <c r="B87" s="305">
        <v>3</v>
      </c>
      <c r="C87" s="309" t="s">
        <v>170</v>
      </c>
      <c r="D87" s="189" t="s">
        <v>400</v>
      </c>
      <c r="E87" s="226" t="s">
        <v>324</v>
      </c>
      <c r="F87" s="206" t="s">
        <v>621</v>
      </c>
      <c r="G87" s="191">
        <v>200000</v>
      </c>
      <c r="H87" s="147"/>
      <c r="I87" s="175">
        <f t="shared" ca="1" si="4"/>
        <v>14</v>
      </c>
      <c r="J87" s="142">
        <f t="shared" si="5"/>
        <v>14.4</v>
      </c>
    </row>
    <row r="88" spans="2:13" ht="36" customHeight="1">
      <c r="B88" s="306"/>
      <c r="C88" s="311"/>
      <c r="D88" s="189" t="s">
        <v>401</v>
      </c>
      <c r="E88" s="226" t="s">
        <v>326</v>
      </c>
      <c r="F88" s="206" t="s">
        <v>622</v>
      </c>
      <c r="G88" s="191">
        <v>200000</v>
      </c>
      <c r="H88" s="147"/>
      <c r="I88" s="175">
        <f t="shared" ca="1" si="4"/>
        <v>11</v>
      </c>
      <c r="J88" s="142">
        <f t="shared" si="5"/>
        <v>10.975342465753425</v>
      </c>
    </row>
    <row r="89" spans="2:13" ht="36" customHeight="1">
      <c r="B89" s="305">
        <v>4</v>
      </c>
      <c r="C89" s="309" t="s">
        <v>402</v>
      </c>
      <c r="D89" s="189" t="s">
        <v>403</v>
      </c>
      <c r="E89" s="226" t="s">
        <v>328</v>
      </c>
      <c r="F89" s="206" t="s">
        <v>623</v>
      </c>
      <c r="G89" s="191">
        <v>200000</v>
      </c>
      <c r="H89" s="147"/>
      <c r="I89" s="175">
        <f t="shared" ca="1" si="4"/>
        <v>7</v>
      </c>
      <c r="J89" s="142">
        <f t="shared" si="5"/>
        <v>7.1643835616438354</v>
      </c>
      <c r="K89" s="140">
        <v>2015</v>
      </c>
      <c r="L89" s="150">
        <v>2021</v>
      </c>
      <c r="M89" s="140">
        <f>L89-K89</f>
        <v>6</v>
      </c>
    </row>
    <row r="90" spans="2:13" ht="36" customHeight="1">
      <c r="B90" s="306"/>
      <c r="C90" s="311"/>
      <c r="D90" s="189" t="s">
        <v>404</v>
      </c>
      <c r="E90" s="226" t="s">
        <v>339</v>
      </c>
      <c r="F90" s="206" t="s">
        <v>624</v>
      </c>
      <c r="G90" s="191">
        <v>200000</v>
      </c>
      <c r="H90" s="147"/>
      <c r="I90" s="175">
        <f t="shared" ca="1" si="4"/>
        <v>5</v>
      </c>
      <c r="J90" s="142">
        <f t="shared" si="5"/>
        <v>5.3479452054794523</v>
      </c>
      <c r="K90" s="140">
        <v>2017</v>
      </c>
      <c r="L90" s="150">
        <v>2021</v>
      </c>
      <c r="M90" s="140">
        <f>L90-K90</f>
        <v>4</v>
      </c>
    </row>
    <row r="91" spans="2:13" ht="36" customHeight="1">
      <c r="B91" s="305">
        <v>5</v>
      </c>
      <c r="C91" s="312" t="s">
        <v>168</v>
      </c>
      <c r="D91" s="189" t="s">
        <v>405</v>
      </c>
      <c r="E91" s="237" t="s">
        <v>422</v>
      </c>
      <c r="F91" s="206" t="s">
        <v>625</v>
      </c>
      <c r="G91" s="191">
        <v>200000</v>
      </c>
      <c r="H91" s="147"/>
      <c r="I91" s="175">
        <f t="shared" ca="1" si="4"/>
        <v>11</v>
      </c>
      <c r="J91" s="142">
        <f t="shared" si="5"/>
        <v>11.424657534246576</v>
      </c>
    </row>
    <row r="92" spans="2:13" ht="36" customHeight="1">
      <c r="B92" s="307"/>
      <c r="C92" s="313"/>
      <c r="D92" s="189" t="s">
        <v>406</v>
      </c>
      <c r="E92" s="239" t="s">
        <v>341</v>
      </c>
      <c r="F92" s="206" t="s">
        <v>626</v>
      </c>
      <c r="G92" s="191">
        <v>200000</v>
      </c>
      <c r="H92" s="147"/>
      <c r="I92" s="175">
        <f t="shared" ca="1" si="4"/>
        <v>8</v>
      </c>
      <c r="J92" s="142">
        <f t="shared" si="5"/>
        <v>7.9534246575342467</v>
      </c>
    </row>
    <row r="93" spans="2:13" ht="36" customHeight="1">
      <c r="B93" s="306"/>
      <c r="C93" s="314"/>
      <c r="D93" s="189" t="s">
        <v>453</v>
      </c>
      <c r="E93" s="237" t="s">
        <v>335</v>
      </c>
      <c r="F93" s="206" t="s">
        <v>627</v>
      </c>
      <c r="G93" s="191">
        <v>200000</v>
      </c>
      <c r="H93" s="147"/>
      <c r="I93" s="175">
        <f t="shared" ca="1" si="4"/>
        <v>1</v>
      </c>
      <c r="J93" s="142">
        <f t="shared" si="5"/>
        <v>0.9068493150684932</v>
      </c>
      <c r="K93" s="144"/>
      <c r="M93" s="144"/>
    </row>
    <row r="94" spans="2:13" ht="36" customHeight="1">
      <c r="B94" s="305">
        <v>6</v>
      </c>
      <c r="C94" s="309" t="s">
        <v>407</v>
      </c>
      <c r="D94" s="189" t="s">
        <v>408</v>
      </c>
      <c r="E94" s="245" t="s">
        <v>328</v>
      </c>
      <c r="F94" s="206" t="s">
        <v>628</v>
      </c>
      <c r="G94" s="191">
        <v>200000</v>
      </c>
      <c r="H94" s="147"/>
      <c r="I94" s="175">
        <f t="shared" ca="1" si="4"/>
        <v>7</v>
      </c>
      <c r="J94" s="142">
        <f t="shared" si="5"/>
        <v>7.1780821917808222</v>
      </c>
    </row>
    <row r="95" spans="2:13" ht="36" customHeight="1">
      <c r="B95" s="307"/>
      <c r="C95" s="310"/>
      <c r="D95" s="189" t="s">
        <v>409</v>
      </c>
      <c r="E95" s="245" t="s">
        <v>328</v>
      </c>
      <c r="F95" s="206" t="s">
        <v>628</v>
      </c>
      <c r="G95" s="191">
        <v>200000</v>
      </c>
      <c r="H95" s="147"/>
      <c r="I95" s="175">
        <f t="shared" ca="1" si="4"/>
        <v>7</v>
      </c>
      <c r="J95" s="142">
        <f t="shared" si="5"/>
        <v>7.1780821917808222</v>
      </c>
    </row>
    <row r="96" spans="2:13" ht="36" customHeight="1">
      <c r="B96" s="306"/>
      <c r="C96" s="311"/>
      <c r="D96" s="189" t="s">
        <v>410</v>
      </c>
      <c r="E96" s="227" t="s">
        <v>348</v>
      </c>
      <c r="F96" s="206" t="s">
        <v>629</v>
      </c>
      <c r="G96" s="191">
        <v>200000</v>
      </c>
      <c r="H96" s="147"/>
      <c r="I96" s="175">
        <f t="shared" ca="1" si="4"/>
        <v>3</v>
      </c>
      <c r="J96" s="142">
        <f t="shared" si="5"/>
        <v>2.9753424657534246</v>
      </c>
    </row>
    <row r="97" spans="2:13" ht="36" customHeight="1">
      <c r="B97" s="306">
        <v>7</v>
      </c>
      <c r="C97" s="309" t="s">
        <v>174</v>
      </c>
      <c r="D97" s="189" t="s">
        <v>584</v>
      </c>
      <c r="E97" s="247" t="s">
        <v>341</v>
      </c>
      <c r="F97" s="206" t="s">
        <v>630</v>
      </c>
      <c r="G97" s="191">
        <v>200000</v>
      </c>
      <c r="H97" s="147"/>
      <c r="I97" s="175">
        <f t="shared" ca="1" si="4"/>
        <v>0</v>
      </c>
      <c r="J97" s="142">
        <f t="shared" si="5"/>
        <v>0.60821917808219184</v>
      </c>
      <c r="K97" s="142"/>
      <c r="L97" s="142"/>
      <c r="M97" s="142"/>
    </row>
    <row r="98" spans="2:13" ht="36" customHeight="1">
      <c r="B98" s="308">
        <v>8</v>
      </c>
      <c r="C98" s="309" t="s">
        <v>173</v>
      </c>
      <c r="D98" s="189" t="s">
        <v>411</v>
      </c>
      <c r="E98" s="226" t="s">
        <v>346</v>
      </c>
      <c r="F98" s="206" t="s">
        <v>631</v>
      </c>
      <c r="G98" s="191">
        <v>200000</v>
      </c>
      <c r="H98" s="147"/>
      <c r="I98" s="175">
        <f t="shared" ca="1" si="4"/>
        <v>9</v>
      </c>
      <c r="J98" s="142">
        <f t="shared" si="5"/>
        <v>9.1726027397260275</v>
      </c>
      <c r="K98" s="142"/>
      <c r="L98" s="142"/>
      <c r="M98" s="142"/>
    </row>
    <row r="99" spans="2:13" ht="36" customHeight="1">
      <c r="B99" s="308"/>
      <c r="C99" s="311"/>
      <c r="D99" s="189" t="s">
        <v>412</v>
      </c>
      <c r="E99" s="226" t="s">
        <v>331</v>
      </c>
      <c r="F99" s="206" t="s">
        <v>632</v>
      </c>
      <c r="G99" s="191">
        <v>200000</v>
      </c>
      <c r="H99" s="147"/>
      <c r="I99" s="175">
        <f t="shared" ca="1" si="4"/>
        <v>5</v>
      </c>
      <c r="J99" s="142">
        <f t="shared" si="5"/>
        <v>5.4657534246575343</v>
      </c>
      <c r="K99" s="142"/>
      <c r="L99" s="142"/>
      <c r="M99" s="142"/>
    </row>
    <row r="100" spans="2:13" ht="36" customHeight="1">
      <c r="B100" s="307">
        <v>9</v>
      </c>
      <c r="C100" s="309" t="s">
        <v>413</v>
      </c>
      <c r="D100" s="189" t="s">
        <v>414</v>
      </c>
      <c r="E100" s="227" t="s">
        <v>331</v>
      </c>
      <c r="F100" s="206" t="s">
        <v>633</v>
      </c>
      <c r="G100" s="191">
        <v>200000</v>
      </c>
      <c r="H100" s="147"/>
      <c r="I100" s="175">
        <f t="shared" ca="1" si="4"/>
        <v>6</v>
      </c>
      <c r="J100" s="142">
        <f t="shared" si="5"/>
        <v>5.9232876712328766</v>
      </c>
      <c r="K100" s="142"/>
      <c r="L100" s="142"/>
      <c r="M100" s="142"/>
    </row>
    <row r="101" spans="2:13" ht="36" customHeight="1">
      <c r="B101" s="306"/>
      <c r="C101" s="311"/>
      <c r="D101" s="189" t="s">
        <v>415</v>
      </c>
      <c r="E101" s="227" t="s">
        <v>341</v>
      </c>
      <c r="F101" s="206" t="s">
        <v>634</v>
      </c>
      <c r="G101" s="191">
        <v>200000</v>
      </c>
      <c r="H101" s="147"/>
      <c r="I101" s="175">
        <f t="shared" ca="1" si="4"/>
        <v>1</v>
      </c>
      <c r="J101" s="142">
        <f t="shared" si="5"/>
        <v>1.1561643835616437</v>
      </c>
      <c r="K101" s="142"/>
      <c r="L101" s="142"/>
      <c r="M101" s="142"/>
    </row>
    <row r="102" spans="2:13" ht="36" customHeight="1">
      <c r="B102" s="308">
        <v>10</v>
      </c>
      <c r="C102" s="309" t="s">
        <v>171</v>
      </c>
      <c r="D102" s="189" t="s">
        <v>359</v>
      </c>
      <c r="E102" s="244" t="s">
        <v>373</v>
      </c>
      <c r="F102" s="206" t="s">
        <v>635</v>
      </c>
      <c r="G102" s="191">
        <v>200000</v>
      </c>
      <c r="H102" s="147"/>
      <c r="I102" s="175">
        <f t="shared" ca="1" si="4"/>
        <v>3</v>
      </c>
      <c r="J102" s="142">
        <f t="shared" si="5"/>
        <v>3.6684931506849314</v>
      </c>
      <c r="K102" s="142"/>
      <c r="L102" s="142"/>
      <c r="M102" s="142"/>
    </row>
    <row r="103" spans="2:13" ht="36" customHeight="1">
      <c r="B103" s="308"/>
      <c r="C103" s="311"/>
      <c r="D103" s="189" t="s">
        <v>416</v>
      </c>
      <c r="E103" s="229" t="s">
        <v>333</v>
      </c>
      <c r="F103" s="206" t="s">
        <v>636</v>
      </c>
      <c r="G103" s="191">
        <v>200000</v>
      </c>
      <c r="H103" s="147"/>
      <c r="I103" s="175">
        <f t="shared" ca="1" si="4"/>
        <v>2</v>
      </c>
      <c r="J103" s="142">
        <f t="shared" si="5"/>
        <v>2.1698630136986301</v>
      </c>
      <c r="K103" s="142"/>
      <c r="L103" s="142"/>
      <c r="M103" s="142"/>
    </row>
    <row r="104" spans="2:13" ht="36" customHeight="1">
      <c r="B104" s="308">
        <v>11</v>
      </c>
      <c r="C104" s="309" t="s">
        <v>417</v>
      </c>
      <c r="D104" s="189" t="s">
        <v>418</v>
      </c>
      <c r="E104" s="227" t="s">
        <v>339</v>
      </c>
      <c r="F104" s="206" t="s">
        <v>637</v>
      </c>
      <c r="G104" s="191">
        <v>200000</v>
      </c>
      <c r="H104" s="147"/>
      <c r="I104" s="175">
        <f t="shared" ca="1" si="4"/>
        <v>5</v>
      </c>
      <c r="J104" s="142">
        <f t="shared" si="5"/>
        <v>4.7616438356164386</v>
      </c>
      <c r="K104" s="142"/>
      <c r="L104" s="142"/>
      <c r="M104" s="142"/>
    </row>
    <row r="105" spans="2:13" ht="36" customHeight="1">
      <c r="B105" s="308"/>
      <c r="C105" s="311"/>
      <c r="D105" s="189" t="s">
        <v>419</v>
      </c>
      <c r="E105" s="227" t="s">
        <v>348</v>
      </c>
      <c r="F105" s="206" t="s">
        <v>638</v>
      </c>
      <c r="G105" s="191">
        <v>200000</v>
      </c>
      <c r="H105" s="147"/>
      <c r="I105" s="175">
        <f t="shared" ca="1" si="4"/>
        <v>3</v>
      </c>
      <c r="J105" s="142">
        <f t="shared" si="5"/>
        <v>2.893150684931507</v>
      </c>
      <c r="K105" s="142"/>
      <c r="L105" s="142"/>
      <c r="M105" s="142"/>
    </row>
    <row r="106" spans="2:13" ht="36" customHeight="1">
      <c r="B106" s="305">
        <v>12</v>
      </c>
      <c r="C106" s="309" t="s">
        <v>179</v>
      </c>
      <c r="D106" s="189" t="s">
        <v>420</v>
      </c>
      <c r="E106" s="226" t="s">
        <v>428</v>
      </c>
      <c r="F106" s="206" t="s">
        <v>639</v>
      </c>
      <c r="G106" s="191">
        <v>200000</v>
      </c>
      <c r="H106" s="147"/>
      <c r="I106" s="175">
        <f t="shared" ref="I106:I137" ca="1" si="6">DATEDIF(F106,NOW(),"Y")</f>
        <v>15</v>
      </c>
      <c r="J106" s="142">
        <f t="shared" ref="J106:J135" si="7">($Q$8-F106)/365</f>
        <v>14.786301369863013</v>
      </c>
      <c r="K106" s="142"/>
      <c r="L106" s="142"/>
      <c r="M106" s="142"/>
    </row>
    <row r="107" spans="2:13" ht="36" customHeight="1">
      <c r="B107" s="306"/>
      <c r="C107" s="311"/>
      <c r="D107" s="189" t="s">
        <v>412</v>
      </c>
      <c r="E107" s="226" t="s">
        <v>335</v>
      </c>
      <c r="F107" s="206" t="s">
        <v>645</v>
      </c>
      <c r="G107" s="191">
        <v>200000</v>
      </c>
      <c r="H107" s="147"/>
      <c r="I107" s="175">
        <f t="shared" ca="1" si="6"/>
        <v>8</v>
      </c>
      <c r="J107" s="142">
        <f t="shared" si="7"/>
        <v>8.087671232876712</v>
      </c>
      <c r="K107" s="142"/>
      <c r="L107" s="142"/>
      <c r="M107" s="142"/>
    </row>
    <row r="108" spans="2:13" ht="36" customHeight="1">
      <c r="B108" s="305">
        <v>13</v>
      </c>
      <c r="C108" s="315" t="s">
        <v>180</v>
      </c>
      <c r="D108" s="189" t="s">
        <v>421</v>
      </c>
      <c r="E108" s="227" t="s">
        <v>324</v>
      </c>
      <c r="F108" s="206" t="s">
        <v>640</v>
      </c>
      <c r="G108" s="191">
        <v>200000</v>
      </c>
      <c r="H108" s="147"/>
      <c r="I108" s="175">
        <f t="shared" ca="1" si="6"/>
        <v>13</v>
      </c>
      <c r="J108" s="142">
        <f t="shared" si="7"/>
        <v>13.610958904109589</v>
      </c>
      <c r="K108" s="142"/>
      <c r="L108" s="142"/>
      <c r="M108" s="142"/>
    </row>
    <row r="109" spans="2:13" ht="36" customHeight="1">
      <c r="B109" s="306"/>
      <c r="C109" s="316"/>
      <c r="D109" s="189" t="s">
        <v>423</v>
      </c>
      <c r="E109" s="227" t="s">
        <v>326</v>
      </c>
      <c r="F109" s="206" t="s">
        <v>641</v>
      </c>
      <c r="G109" s="191">
        <v>200000</v>
      </c>
      <c r="H109" s="147"/>
      <c r="I109" s="175">
        <f t="shared" ca="1" si="6"/>
        <v>11</v>
      </c>
      <c r="J109" s="142">
        <f t="shared" si="7"/>
        <v>11.079452054794521</v>
      </c>
      <c r="K109" s="142"/>
      <c r="L109" s="142"/>
      <c r="M109" s="142"/>
    </row>
    <row r="110" spans="2:13" ht="36" customHeight="1">
      <c r="B110" s="305">
        <v>14</v>
      </c>
      <c r="C110" s="315" t="s">
        <v>182</v>
      </c>
      <c r="D110" s="189" t="s">
        <v>424</v>
      </c>
      <c r="E110" s="245" t="s">
        <v>326</v>
      </c>
      <c r="F110" s="206" t="s">
        <v>642</v>
      </c>
      <c r="G110" s="191">
        <v>200000</v>
      </c>
      <c r="H110" s="147"/>
      <c r="I110" s="175">
        <f t="shared" ca="1" si="6"/>
        <v>11</v>
      </c>
      <c r="J110" s="142">
        <f t="shared" si="7"/>
        <v>10.93972602739726</v>
      </c>
      <c r="K110" s="142"/>
      <c r="L110" s="142"/>
      <c r="M110" s="142"/>
    </row>
    <row r="111" spans="2:13" ht="36" customHeight="1">
      <c r="B111" s="307"/>
      <c r="C111" s="317"/>
      <c r="D111" s="189" t="s">
        <v>425</v>
      </c>
      <c r="E111" s="245" t="s">
        <v>335</v>
      </c>
      <c r="F111" s="206" t="s">
        <v>643</v>
      </c>
      <c r="G111" s="191">
        <v>200000</v>
      </c>
      <c r="H111" s="147"/>
      <c r="I111" s="175">
        <f t="shared" ca="1" si="6"/>
        <v>7</v>
      </c>
      <c r="J111" s="142">
        <f t="shared" si="7"/>
        <v>7.6520547945205477</v>
      </c>
      <c r="K111" s="142"/>
      <c r="L111" s="142"/>
      <c r="M111" s="142"/>
    </row>
    <row r="112" spans="2:13" ht="36" customHeight="1">
      <c r="B112" s="306"/>
      <c r="C112" s="316"/>
      <c r="D112" s="189" t="s">
        <v>426</v>
      </c>
      <c r="E112" s="227" t="s">
        <v>333</v>
      </c>
      <c r="F112" s="206" t="s">
        <v>644</v>
      </c>
      <c r="G112" s="191">
        <v>200000</v>
      </c>
      <c r="H112" s="147"/>
      <c r="I112" s="175">
        <f t="shared" ca="1" si="6"/>
        <v>1</v>
      </c>
      <c r="J112" s="142">
        <f t="shared" si="7"/>
        <v>1.7287671232876711</v>
      </c>
    </row>
    <row r="113" spans="2:13" ht="36" customHeight="1">
      <c r="B113" s="305">
        <v>15</v>
      </c>
      <c r="C113" s="214" t="s">
        <v>427</v>
      </c>
      <c r="D113" s="189" t="s">
        <v>424</v>
      </c>
      <c r="E113" s="227" t="s">
        <v>326</v>
      </c>
      <c r="F113" s="206" t="s">
        <v>591</v>
      </c>
      <c r="G113" s="191">
        <v>200000</v>
      </c>
      <c r="H113" s="147"/>
      <c r="I113" s="175">
        <f t="shared" ca="1" si="6"/>
        <v>11</v>
      </c>
      <c r="J113" s="142">
        <f t="shared" si="7"/>
        <v>10.810958904109588</v>
      </c>
    </row>
    <row r="114" spans="2:13" ht="36" customHeight="1">
      <c r="B114" s="305">
        <v>16</v>
      </c>
      <c r="C114" s="214" t="s">
        <v>184</v>
      </c>
      <c r="D114" s="189" t="s">
        <v>429</v>
      </c>
      <c r="E114" s="226" t="s">
        <v>428</v>
      </c>
      <c r="F114" s="248">
        <v>2007</v>
      </c>
      <c r="G114" s="191">
        <v>200000</v>
      </c>
      <c r="H114" s="147"/>
      <c r="I114" s="175">
        <f t="shared" ca="1" si="6"/>
        <v>117</v>
      </c>
      <c r="J114" s="142">
        <f t="shared" si="7"/>
        <v>117.0027397260274</v>
      </c>
    </row>
    <row r="115" spans="2:13" ht="36" customHeight="1">
      <c r="B115" s="231"/>
      <c r="C115" s="249" t="s">
        <v>274</v>
      </c>
      <c r="D115" s="250" t="s">
        <v>872</v>
      </c>
      <c r="E115" s="243"/>
      <c r="F115" s="251"/>
      <c r="G115" s="251">
        <f>+G116+G137+G149+G160+G184+G197+G209+G218+G236+G243+G251+G264+G268</f>
        <v>33400000</v>
      </c>
      <c r="H115" s="152"/>
      <c r="I115" s="175">
        <f t="shared" ca="1" si="6"/>
        <v>122</v>
      </c>
      <c r="J115" s="142">
        <f t="shared" si="7"/>
        <v>122.50136986301369</v>
      </c>
    </row>
    <row r="116" spans="2:13" ht="36" customHeight="1">
      <c r="B116" s="184"/>
      <c r="C116" s="252" t="s">
        <v>275</v>
      </c>
      <c r="D116" s="242" t="s">
        <v>828</v>
      </c>
      <c r="E116" s="243"/>
      <c r="F116" s="195"/>
      <c r="G116" s="195">
        <f>SUM(G117:G136)</f>
        <v>4000000</v>
      </c>
      <c r="H116" s="149"/>
      <c r="I116" s="175">
        <f t="shared" ca="1" si="6"/>
        <v>122</v>
      </c>
      <c r="J116" s="142">
        <f t="shared" si="7"/>
        <v>122.50136986301369</v>
      </c>
    </row>
    <row r="117" spans="2:13" ht="36" customHeight="1">
      <c r="B117" s="1048">
        <v>1</v>
      </c>
      <c r="C117" s="958" t="s">
        <v>186</v>
      </c>
      <c r="D117" s="235" t="s">
        <v>430</v>
      </c>
      <c r="E117" s="190" t="s">
        <v>816</v>
      </c>
      <c r="F117" s="236" t="s">
        <v>647</v>
      </c>
      <c r="G117" s="191">
        <v>200000</v>
      </c>
      <c r="H117" s="151"/>
      <c r="I117" s="175">
        <f t="shared" ca="1" si="6"/>
        <v>14</v>
      </c>
      <c r="J117" s="142">
        <f t="shared" si="7"/>
        <v>14.101369863013698</v>
      </c>
      <c r="K117" s="140">
        <v>2008</v>
      </c>
      <c r="L117" s="150">
        <v>2021</v>
      </c>
      <c r="M117" s="140">
        <f>L117-K117</f>
        <v>13</v>
      </c>
    </row>
    <row r="118" spans="2:13" ht="36" customHeight="1">
      <c r="B118" s="1049"/>
      <c r="C118" s="959"/>
      <c r="D118" s="235" t="s">
        <v>431</v>
      </c>
      <c r="E118" s="190" t="s">
        <v>817</v>
      </c>
      <c r="F118" s="236" t="s">
        <v>648</v>
      </c>
      <c r="G118" s="191">
        <v>200000</v>
      </c>
      <c r="H118" s="151"/>
      <c r="I118" s="175">
        <f t="shared" ca="1" si="6"/>
        <v>9</v>
      </c>
      <c r="J118" s="142">
        <f t="shared" si="7"/>
        <v>9.4821917808219176</v>
      </c>
      <c r="K118" s="140">
        <v>2012</v>
      </c>
      <c r="L118" s="150">
        <v>2021</v>
      </c>
      <c r="M118" s="140">
        <f t="shared" ref="M118:M136" si="8">L118-K118</f>
        <v>9</v>
      </c>
    </row>
    <row r="119" spans="2:13" ht="36" customHeight="1">
      <c r="B119" s="1005">
        <v>2</v>
      </c>
      <c r="C119" s="1050" t="s">
        <v>134</v>
      </c>
      <c r="D119" s="189" t="s">
        <v>432</v>
      </c>
      <c r="E119" s="190" t="s">
        <v>428</v>
      </c>
      <c r="F119" s="206" t="s">
        <v>649</v>
      </c>
      <c r="G119" s="191">
        <v>200000</v>
      </c>
      <c r="H119" s="151"/>
      <c r="I119" s="175">
        <f t="shared" ca="1" si="6"/>
        <v>15</v>
      </c>
      <c r="J119" s="142">
        <f t="shared" si="7"/>
        <v>15.336986301369864</v>
      </c>
      <c r="K119" s="140">
        <v>2007</v>
      </c>
      <c r="L119" s="150">
        <v>2021</v>
      </c>
      <c r="M119" s="140">
        <f>L119-K119</f>
        <v>14</v>
      </c>
    </row>
    <row r="120" spans="2:13" ht="36" customHeight="1">
      <c r="B120" s="1006"/>
      <c r="C120" s="1051"/>
      <c r="D120" s="189" t="s">
        <v>433</v>
      </c>
      <c r="E120" s="190" t="s">
        <v>346</v>
      </c>
      <c r="F120" s="206" t="s">
        <v>650</v>
      </c>
      <c r="G120" s="191">
        <v>200000</v>
      </c>
      <c r="H120" s="151"/>
      <c r="I120" s="175">
        <f t="shared" ca="1" si="6"/>
        <v>8</v>
      </c>
      <c r="J120" s="142">
        <f t="shared" si="7"/>
        <v>8.5287671232876718</v>
      </c>
      <c r="K120" s="140">
        <v>2013</v>
      </c>
      <c r="L120" s="150">
        <v>2021</v>
      </c>
      <c r="M120" s="140">
        <f>L120-K120</f>
        <v>8</v>
      </c>
    </row>
    <row r="121" spans="2:13" ht="36" customHeight="1">
      <c r="B121" s="1005">
        <v>3</v>
      </c>
      <c r="C121" s="1044" t="s">
        <v>434</v>
      </c>
      <c r="D121" s="189" t="s">
        <v>435</v>
      </c>
      <c r="E121" s="190" t="s">
        <v>367</v>
      </c>
      <c r="F121" s="206" t="s">
        <v>651</v>
      </c>
      <c r="G121" s="191">
        <v>200000</v>
      </c>
      <c r="H121" s="151"/>
      <c r="I121" s="175">
        <f t="shared" ca="1" si="6"/>
        <v>10</v>
      </c>
      <c r="J121" s="142">
        <f t="shared" si="7"/>
        <v>10.035616438356165</v>
      </c>
      <c r="K121" s="140">
        <v>2012</v>
      </c>
      <c r="L121" s="150">
        <v>2021</v>
      </c>
      <c r="M121" s="140">
        <f t="shared" si="8"/>
        <v>9</v>
      </c>
    </row>
    <row r="122" spans="2:13" ht="36" customHeight="1">
      <c r="B122" s="1006"/>
      <c r="C122" s="1045"/>
      <c r="D122" s="189" t="s">
        <v>652</v>
      </c>
      <c r="E122" s="190" t="s">
        <v>520</v>
      </c>
      <c r="F122" s="211">
        <v>44510</v>
      </c>
      <c r="G122" s="191">
        <v>200000</v>
      </c>
      <c r="H122" s="151"/>
      <c r="I122" s="175">
        <f t="shared" ca="1" si="6"/>
        <v>0</v>
      </c>
      <c r="J122" s="142">
        <f t="shared" si="7"/>
        <v>0.55616438356164388</v>
      </c>
      <c r="K122" s="144"/>
      <c r="M122" s="144"/>
    </row>
    <row r="123" spans="2:13" ht="36" customHeight="1">
      <c r="B123" s="1005">
        <v>4</v>
      </c>
      <c r="C123" s="1023" t="s">
        <v>187</v>
      </c>
      <c r="D123" s="189" t="s">
        <v>436</v>
      </c>
      <c r="E123" s="190" t="s">
        <v>373</v>
      </c>
      <c r="F123" s="206" t="s">
        <v>654</v>
      </c>
      <c r="G123" s="191">
        <v>200000</v>
      </c>
      <c r="H123" s="151"/>
      <c r="I123" s="175">
        <f t="shared" ca="1" si="6"/>
        <v>4</v>
      </c>
      <c r="J123" s="142">
        <f t="shared" si="7"/>
        <v>3.9013698630136986</v>
      </c>
      <c r="K123" s="140">
        <v>2018</v>
      </c>
      <c r="L123" s="150">
        <v>2021</v>
      </c>
      <c r="M123" s="140">
        <f>L123-K123</f>
        <v>3</v>
      </c>
    </row>
    <row r="124" spans="2:13" ht="36" customHeight="1">
      <c r="B124" s="1006"/>
      <c r="C124" s="1024"/>
      <c r="D124" s="189" t="s">
        <v>653</v>
      </c>
      <c r="E124" s="190" t="s">
        <v>818</v>
      </c>
      <c r="F124" s="206" t="s">
        <v>313</v>
      </c>
      <c r="G124" s="191">
        <v>200000</v>
      </c>
      <c r="H124" s="151"/>
      <c r="I124" s="175">
        <f t="shared" ca="1" si="6"/>
        <v>0</v>
      </c>
      <c r="J124" s="142">
        <f t="shared" si="7"/>
        <v>0.13150684931506848</v>
      </c>
      <c r="K124" s="144"/>
      <c r="M124" s="144"/>
    </row>
    <row r="125" spans="2:13" ht="36" customHeight="1">
      <c r="B125" s="1005">
        <v>5</v>
      </c>
      <c r="C125" s="1050" t="s">
        <v>188</v>
      </c>
      <c r="D125" s="189" t="s">
        <v>437</v>
      </c>
      <c r="E125" s="190" t="s">
        <v>428</v>
      </c>
      <c r="F125" s="206" t="s">
        <v>655</v>
      </c>
      <c r="G125" s="191">
        <v>200000</v>
      </c>
      <c r="H125" s="151"/>
      <c r="I125" s="175">
        <f t="shared" ca="1" si="6"/>
        <v>15</v>
      </c>
      <c r="J125" s="142">
        <f t="shared" si="7"/>
        <v>15.043835616438356</v>
      </c>
      <c r="K125" s="140">
        <v>2007</v>
      </c>
      <c r="L125" s="150">
        <v>2021</v>
      </c>
      <c r="M125" s="140">
        <f t="shared" si="8"/>
        <v>14</v>
      </c>
    </row>
    <row r="126" spans="2:13" ht="36" customHeight="1">
      <c r="B126" s="1006"/>
      <c r="C126" s="1051"/>
      <c r="D126" s="189" t="s">
        <v>438</v>
      </c>
      <c r="E126" s="190" t="s">
        <v>422</v>
      </c>
      <c r="F126" s="206" t="s">
        <v>656</v>
      </c>
      <c r="G126" s="191">
        <v>200000</v>
      </c>
      <c r="H126" s="151"/>
      <c r="I126" s="175">
        <f t="shared" ca="1" si="6"/>
        <v>11</v>
      </c>
      <c r="J126" s="142">
        <f t="shared" si="7"/>
        <v>11.61917808219178</v>
      </c>
      <c r="K126" s="140">
        <v>2010</v>
      </c>
      <c r="L126" s="150">
        <v>2021</v>
      </c>
      <c r="M126" s="140">
        <f t="shared" si="8"/>
        <v>11</v>
      </c>
    </row>
    <row r="127" spans="2:13" ht="36" customHeight="1">
      <c r="B127" s="184">
        <v>6</v>
      </c>
      <c r="C127" s="253" t="s">
        <v>190</v>
      </c>
      <c r="D127" s="189" t="s">
        <v>439</v>
      </c>
      <c r="E127" s="190" t="s">
        <v>326</v>
      </c>
      <c r="F127" s="254">
        <v>2011</v>
      </c>
      <c r="G127" s="191">
        <v>200000</v>
      </c>
      <c r="H127" s="151"/>
      <c r="I127" s="175">
        <f t="shared" ca="1" si="6"/>
        <v>117</v>
      </c>
      <c r="J127" s="142">
        <f t="shared" si="7"/>
        <v>116.99178082191781</v>
      </c>
      <c r="K127" s="140">
        <v>2011</v>
      </c>
      <c r="L127" s="150">
        <v>2021</v>
      </c>
      <c r="M127" s="140">
        <f>L127-K127</f>
        <v>10</v>
      </c>
    </row>
    <row r="128" spans="2:13" ht="36" customHeight="1">
      <c r="B128" s="184">
        <v>7</v>
      </c>
      <c r="C128" s="253" t="s">
        <v>64</v>
      </c>
      <c r="D128" s="189" t="s">
        <v>440</v>
      </c>
      <c r="E128" s="190" t="s">
        <v>392</v>
      </c>
      <c r="F128" s="211" t="s">
        <v>657</v>
      </c>
      <c r="G128" s="191">
        <v>200000</v>
      </c>
      <c r="H128" s="151"/>
      <c r="I128" s="175">
        <f t="shared" ca="1" si="6"/>
        <v>13</v>
      </c>
      <c r="J128" s="142">
        <f t="shared" si="7"/>
        <v>13.161643835616438</v>
      </c>
      <c r="K128" s="140">
        <v>2009</v>
      </c>
      <c r="L128" s="150">
        <v>2021</v>
      </c>
      <c r="M128" s="140">
        <f t="shared" si="8"/>
        <v>12</v>
      </c>
    </row>
    <row r="129" spans="2:13" ht="36" customHeight="1">
      <c r="B129" s="246">
        <v>8</v>
      </c>
      <c r="C129" s="255" t="s">
        <v>65</v>
      </c>
      <c r="D129" s="189" t="s">
        <v>441</v>
      </c>
      <c r="E129" s="190" t="s">
        <v>422</v>
      </c>
      <c r="F129" s="211" t="s">
        <v>658</v>
      </c>
      <c r="G129" s="191">
        <v>200000</v>
      </c>
      <c r="H129" s="151"/>
      <c r="I129" s="175">
        <f t="shared" ca="1" si="6"/>
        <v>12</v>
      </c>
      <c r="J129" s="142">
        <f t="shared" si="7"/>
        <v>12</v>
      </c>
      <c r="K129" s="140">
        <v>2017</v>
      </c>
      <c r="L129" s="150">
        <v>2021</v>
      </c>
      <c r="M129" s="140">
        <f t="shared" si="8"/>
        <v>4</v>
      </c>
    </row>
    <row r="130" spans="2:13" ht="36" customHeight="1">
      <c r="B130" s="1005">
        <v>9</v>
      </c>
      <c r="C130" s="1046" t="s">
        <v>66</v>
      </c>
      <c r="D130" s="189" t="s">
        <v>442</v>
      </c>
      <c r="E130" s="190" t="s">
        <v>331</v>
      </c>
      <c r="F130" s="211" t="s">
        <v>659</v>
      </c>
      <c r="G130" s="191">
        <v>200000</v>
      </c>
      <c r="H130" s="151"/>
      <c r="I130" s="175">
        <f t="shared" ca="1" si="6"/>
        <v>5</v>
      </c>
      <c r="J130" s="142">
        <f t="shared" si="7"/>
        <v>5.6273972602739724</v>
      </c>
      <c r="K130" s="140">
        <v>2016</v>
      </c>
      <c r="L130" s="150">
        <v>2021</v>
      </c>
      <c r="M130" s="140">
        <f t="shared" si="8"/>
        <v>5</v>
      </c>
    </row>
    <row r="131" spans="2:13" ht="36" customHeight="1">
      <c r="B131" s="1006"/>
      <c r="C131" s="1047"/>
      <c r="D131" s="189" t="s">
        <v>443</v>
      </c>
      <c r="E131" s="190" t="s">
        <v>373</v>
      </c>
      <c r="F131" s="211" t="s">
        <v>660</v>
      </c>
      <c r="G131" s="191">
        <v>200000</v>
      </c>
      <c r="H131" s="151"/>
      <c r="I131" s="175">
        <f t="shared" ca="1" si="6"/>
        <v>4</v>
      </c>
      <c r="J131" s="142">
        <f t="shared" si="7"/>
        <v>4.0301369863013701</v>
      </c>
      <c r="K131" s="140">
        <v>2018</v>
      </c>
      <c r="L131" s="150">
        <v>2021</v>
      </c>
      <c r="M131" s="140">
        <f t="shared" si="8"/>
        <v>3</v>
      </c>
    </row>
    <row r="132" spans="2:13" ht="36" customHeight="1">
      <c r="B132" s="1005">
        <v>10</v>
      </c>
      <c r="C132" s="1046" t="s">
        <v>68</v>
      </c>
      <c r="D132" s="189" t="s">
        <v>444</v>
      </c>
      <c r="E132" s="190" t="s">
        <v>324</v>
      </c>
      <c r="F132" s="211" t="s">
        <v>661</v>
      </c>
      <c r="G132" s="191">
        <v>200000</v>
      </c>
      <c r="H132" s="151"/>
      <c r="I132" s="175">
        <f t="shared" ca="1" si="6"/>
        <v>14</v>
      </c>
      <c r="J132" s="142">
        <f t="shared" si="7"/>
        <v>14.372602739726027</v>
      </c>
      <c r="K132" s="140">
        <v>2008</v>
      </c>
      <c r="L132" s="150">
        <v>2021</v>
      </c>
      <c r="M132" s="140">
        <f t="shared" si="8"/>
        <v>13</v>
      </c>
    </row>
    <row r="133" spans="2:13" ht="36" customHeight="1">
      <c r="B133" s="1006"/>
      <c r="C133" s="1047"/>
      <c r="D133" s="189" t="s">
        <v>445</v>
      </c>
      <c r="E133" s="190" t="s">
        <v>346</v>
      </c>
      <c r="F133" s="211" t="s">
        <v>662</v>
      </c>
      <c r="G133" s="191">
        <v>200000</v>
      </c>
      <c r="H133" s="151"/>
      <c r="I133" s="175">
        <f t="shared" ca="1" si="6"/>
        <v>9</v>
      </c>
      <c r="J133" s="142">
        <f t="shared" si="7"/>
        <v>9.3397260273972602</v>
      </c>
      <c r="K133" s="140">
        <v>2013</v>
      </c>
      <c r="L133" s="150">
        <v>2021</v>
      </c>
      <c r="M133" s="140">
        <f t="shared" si="8"/>
        <v>8</v>
      </c>
    </row>
    <row r="134" spans="2:13" ht="36" customHeight="1">
      <c r="B134" s="1005">
        <v>11</v>
      </c>
      <c r="C134" s="1011" t="s">
        <v>191</v>
      </c>
      <c r="D134" s="189" t="s">
        <v>446</v>
      </c>
      <c r="E134" s="190" t="s">
        <v>326</v>
      </c>
      <c r="F134" s="211" t="s">
        <v>663</v>
      </c>
      <c r="G134" s="191">
        <v>200000</v>
      </c>
      <c r="H134" s="151"/>
      <c r="I134" s="175">
        <f t="shared" ca="1" si="6"/>
        <v>11</v>
      </c>
      <c r="J134" s="142">
        <f t="shared" si="7"/>
        <v>11.421917808219177</v>
      </c>
      <c r="K134" s="140">
        <v>2011</v>
      </c>
      <c r="L134" s="150">
        <v>2021</v>
      </c>
      <c r="M134" s="140">
        <f t="shared" si="8"/>
        <v>10</v>
      </c>
    </row>
    <row r="135" spans="2:13" ht="36" customHeight="1">
      <c r="B135" s="1017"/>
      <c r="C135" s="1022"/>
      <c r="D135" s="189" t="s">
        <v>447</v>
      </c>
      <c r="E135" s="190" t="s">
        <v>367</v>
      </c>
      <c r="F135" s="211" t="s">
        <v>664</v>
      </c>
      <c r="G135" s="191">
        <v>200000</v>
      </c>
      <c r="H135" s="151"/>
      <c r="I135" s="175">
        <f t="shared" ca="1" si="6"/>
        <v>10</v>
      </c>
      <c r="J135" s="142">
        <f t="shared" si="7"/>
        <v>9.7726027397260271</v>
      </c>
      <c r="K135" s="140">
        <v>2012</v>
      </c>
      <c r="L135" s="150">
        <v>2021</v>
      </c>
      <c r="M135" s="140">
        <f t="shared" si="8"/>
        <v>9</v>
      </c>
    </row>
    <row r="136" spans="2:13" ht="36" customHeight="1">
      <c r="B136" s="1006"/>
      <c r="C136" s="1012"/>
      <c r="D136" s="189" t="s">
        <v>391</v>
      </c>
      <c r="E136" s="190" t="s">
        <v>339</v>
      </c>
      <c r="F136" s="211" t="s">
        <v>665</v>
      </c>
      <c r="G136" s="191">
        <v>200000</v>
      </c>
      <c r="H136" s="151"/>
      <c r="I136" s="175">
        <f t="shared" ca="1" si="6"/>
        <v>5</v>
      </c>
      <c r="J136" s="142">
        <f t="shared" ref="J136:J201" si="9">($Q$8-F136)/365</f>
        <v>4.7808219178082192</v>
      </c>
      <c r="K136" s="140">
        <v>2017</v>
      </c>
      <c r="L136" s="150">
        <v>2021</v>
      </c>
      <c r="M136" s="140">
        <f t="shared" si="8"/>
        <v>4</v>
      </c>
    </row>
    <row r="137" spans="2:13" ht="36" customHeight="1">
      <c r="B137" s="231"/>
      <c r="C137" s="256" t="s">
        <v>448</v>
      </c>
      <c r="D137" s="257" t="s">
        <v>449</v>
      </c>
      <c r="E137" s="243"/>
      <c r="F137" s="258"/>
      <c r="G137" s="251">
        <f>SUM(G138:G148)</f>
        <v>2200000</v>
      </c>
      <c r="H137" s="152"/>
      <c r="I137" s="175">
        <f t="shared" ca="1" si="6"/>
        <v>122</v>
      </c>
      <c r="J137" s="142">
        <f t="shared" si="9"/>
        <v>122.50136986301369</v>
      </c>
    </row>
    <row r="138" spans="2:13" ht="36" customHeight="1">
      <c r="B138" s="1005">
        <v>1</v>
      </c>
      <c r="C138" s="1056" t="s">
        <v>207</v>
      </c>
      <c r="D138" s="189" t="s">
        <v>450</v>
      </c>
      <c r="E138" s="190" t="s">
        <v>428</v>
      </c>
      <c r="F138" s="259"/>
      <c r="G138" s="191">
        <v>200000</v>
      </c>
      <c r="H138" s="147"/>
      <c r="I138" s="175"/>
      <c r="J138" s="142">
        <f t="shared" si="9"/>
        <v>122.50136986301369</v>
      </c>
    </row>
    <row r="139" spans="2:13" ht="36" customHeight="1">
      <c r="B139" s="1006"/>
      <c r="C139" s="1055"/>
      <c r="D139" s="189" t="s">
        <v>451</v>
      </c>
      <c r="E139" s="190" t="s">
        <v>367</v>
      </c>
      <c r="F139" s="259"/>
      <c r="G139" s="191">
        <v>200000</v>
      </c>
      <c r="H139" s="147"/>
      <c r="I139" s="175"/>
      <c r="J139" s="142">
        <f t="shared" si="9"/>
        <v>122.50136986301369</v>
      </c>
    </row>
    <row r="140" spans="2:13" ht="36" customHeight="1">
      <c r="B140" s="1017">
        <v>2</v>
      </c>
      <c r="C140" s="1054" t="s">
        <v>808</v>
      </c>
      <c r="D140" s="189" t="s">
        <v>452</v>
      </c>
      <c r="E140" s="190" t="s">
        <v>324</v>
      </c>
      <c r="F140" s="259"/>
      <c r="G140" s="191">
        <v>200000</v>
      </c>
      <c r="H140" s="147"/>
      <c r="I140" s="175"/>
      <c r="J140" s="142">
        <f t="shared" si="9"/>
        <v>122.50136986301369</v>
      </c>
    </row>
    <row r="141" spans="2:13" ht="36" customHeight="1">
      <c r="B141" s="1006"/>
      <c r="C141" s="1055"/>
      <c r="D141" s="189" t="s">
        <v>453</v>
      </c>
      <c r="E141" s="190" t="s">
        <v>339</v>
      </c>
      <c r="F141" s="259"/>
      <c r="G141" s="191">
        <v>200000</v>
      </c>
      <c r="H141" s="147"/>
      <c r="I141" s="175"/>
      <c r="J141" s="142">
        <f t="shared" si="9"/>
        <v>122.50136986301369</v>
      </c>
    </row>
    <row r="142" spans="2:13" ht="36" customHeight="1">
      <c r="B142" s="220">
        <v>3</v>
      </c>
      <c r="C142" s="329" t="s">
        <v>209</v>
      </c>
      <c r="D142" s="189" t="s">
        <v>354</v>
      </c>
      <c r="E142" s="190" t="s">
        <v>324</v>
      </c>
      <c r="F142" s="259"/>
      <c r="G142" s="191">
        <v>200000</v>
      </c>
      <c r="H142" s="147"/>
      <c r="I142" s="175"/>
      <c r="J142" s="142">
        <f t="shared" si="9"/>
        <v>122.50136986301369</v>
      </c>
    </row>
    <row r="143" spans="2:13" ht="36" customHeight="1">
      <c r="B143" s="1005">
        <v>4</v>
      </c>
      <c r="C143" s="1056" t="s">
        <v>213</v>
      </c>
      <c r="D143" s="189" t="s">
        <v>805</v>
      </c>
      <c r="E143" s="190" t="s">
        <v>324</v>
      </c>
      <c r="F143" s="259"/>
      <c r="G143" s="191">
        <v>200000</v>
      </c>
      <c r="H143" s="147"/>
      <c r="I143" s="175"/>
      <c r="J143" s="142">
        <f t="shared" si="9"/>
        <v>122.50136986301369</v>
      </c>
    </row>
    <row r="144" spans="2:13" ht="36" customHeight="1">
      <c r="B144" s="1017"/>
      <c r="C144" s="1054"/>
      <c r="D144" s="189" t="s">
        <v>806</v>
      </c>
      <c r="E144" s="190" t="s">
        <v>422</v>
      </c>
      <c r="F144" s="259"/>
      <c r="G144" s="191">
        <v>200000</v>
      </c>
      <c r="H144" s="147"/>
      <c r="I144" s="175"/>
      <c r="J144" s="142">
        <f t="shared" si="9"/>
        <v>122.50136986301369</v>
      </c>
    </row>
    <row r="145" spans="2:13" ht="36" customHeight="1">
      <c r="B145" s="1006"/>
      <c r="C145" s="1055"/>
      <c r="D145" s="189" t="s">
        <v>807</v>
      </c>
      <c r="E145" s="190" t="s">
        <v>341</v>
      </c>
      <c r="F145" s="259"/>
      <c r="G145" s="191">
        <v>200000</v>
      </c>
      <c r="H145" s="147"/>
      <c r="I145" s="175"/>
      <c r="J145" s="142">
        <f t="shared" si="9"/>
        <v>122.50136986301369</v>
      </c>
    </row>
    <row r="146" spans="2:13" ht="36" customHeight="1">
      <c r="B146" s="220">
        <v>5</v>
      </c>
      <c r="C146" s="330" t="s">
        <v>455</v>
      </c>
      <c r="D146" s="189" t="s">
        <v>456</v>
      </c>
      <c r="E146" s="190" t="s">
        <v>346</v>
      </c>
      <c r="F146" s="259"/>
      <c r="G146" s="191">
        <v>200000</v>
      </c>
      <c r="H146" s="147"/>
      <c r="I146" s="175"/>
      <c r="J146" s="142">
        <f t="shared" si="9"/>
        <v>122.50136986301369</v>
      </c>
    </row>
    <row r="147" spans="2:13" ht="36" customHeight="1">
      <c r="B147" s="1005">
        <v>6</v>
      </c>
      <c r="C147" s="1052" t="s">
        <v>802</v>
      </c>
      <c r="D147" s="189" t="s">
        <v>803</v>
      </c>
      <c r="E147" s="190" t="s">
        <v>422</v>
      </c>
      <c r="F147" s="259"/>
      <c r="G147" s="191">
        <v>200000</v>
      </c>
      <c r="H147" s="147"/>
      <c r="I147" s="175"/>
      <c r="J147" s="142">
        <f t="shared" si="9"/>
        <v>122.50136986301369</v>
      </c>
      <c r="K147" s="176"/>
      <c r="M147" s="176"/>
    </row>
    <row r="148" spans="2:13" ht="36" customHeight="1">
      <c r="B148" s="1006"/>
      <c r="C148" s="1053"/>
      <c r="D148" s="189" t="s">
        <v>804</v>
      </c>
      <c r="E148" s="190" t="s">
        <v>335</v>
      </c>
      <c r="F148" s="259"/>
      <c r="G148" s="191">
        <v>200000</v>
      </c>
      <c r="H148" s="147"/>
      <c r="I148" s="175"/>
      <c r="J148" s="142">
        <f t="shared" si="9"/>
        <v>122.50136986301369</v>
      </c>
      <c r="K148" s="176"/>
      <c r="M148" s="176"/>
    </row>
    <row r="149" spans="2:13" ht="36" customHeight="1">
      <c r="B149" s="184"/>
      <c r="C149" s="252" t="s">
        <v>192</v>
      </c>
      <c r="D149" s="242" t="s">
        <v>383</v>
      </c>
      <c r="E149" s="243"/>
      <c r="F149" s="261"/>
      <c r="G149" s="195">
        <f>SUM(G150:G159)</f>
        <v>2000000</v>
      </c>
      <c r="H149" s="149"/>
      <c r="I149" s="175">
        <f t="shared" ref="I149:I180" ca="1" si="10">DATEDIF(F149,NOW(),"Y")</f>
        <v>122</v>
      </c>
      <c r="J149" s="142">
        <f t="shared" si="9"/>
        <v>122.50136986301369</v>
      </c>
    </row>
    <row r="150" spans="2:13" ht="36" customHeight="1">
      <c r="B150" s="1005">
        <v>1</v>
      </c>
      <c r="C150" s="1011" t="s">
        <v>193</v>
      </c>
      <c r="D150" s="189" t="s">
        <v>457</v>
      </c>
      <c r="E150" s="190" t="s">
        <v>335</v>
      </c>
      <c r="F150" s="211" t="s">
        <v>667</v>
      </c>
      <c r="G150" s="191">
        <v>200000</v>
      </c>
      <c r="H150" s="147"/>
      <c r="I150" s="175">
        <f t="shared" ca="1" si="10"/>
        <v>8</v>
      </c>
      <c r="J150" s="142">
        <f t="shared" si="9"/>
        <v>7.9616438356164387</v>
      </c>
    </row>
    <row r="151" spans="2:13" ht="36" customHeight="1">
      <c r="B151" s="1006"/>
      <c r="C151" s="1012"/>
      <c r="D151" s="189" t="s">
        <v>458</v>
      </c>
      <c r="E151" s="190" t="s">
        <v>339</v>
      </c>
      <c r="F151" s="211" t="s">
        <v>668</v>
      </c>
      <c r="G151" s="191">
        <v>200000</v>
      </c>
      <c r="H151" s="147"/>
      <c r="I151" s="175">
        <f t="shared" ca="1" si="10"/>
        <v>5</v>
      </c>
      <c r="J151" s="142">
        <f t="shared" si="9"/>
        <v>5.4027397260273968</v>
      </c>
    </row>
    <row r="152" spans="2:13" ht="36" customHeight="1">
      <c r="B152" s="1005">
        <v>2</v>
      </c>
      <c r="C152" s="1011" t="s">
        <v>197</v>
      </c>
      <c r="D152" s="189" t="s">
        <v>459</v>
      </c>
      <c r="E152" s="190" t="s">
        <v>422</v>
      </c>
      <c r="F152" s="259">
        <v>40236</v>
      </c>
      <c r="G152" s="191">
        <v>200000</v>
      </c>
      <c r="H152" s="147"/>
      <c r="I152" s="175">
        <f t="shared" ca="1" si="10"/>
        <v>12</v>
      </c>
      <c r="J152" s="142">
        <f t="shared" si="9"/>
        <v>12.265753424657534</v>
      </c>
    </row>
    <row r="153" spans="2:13" ht="36" customHeight="1">
      <c r="B153" s="1006"/>
      <c r="C153" s="1012"/>
      <c r="D153" s="189" t="s">
        <v>460</v>
      </c>
      <c r="E153" s="190" t="s">
        <v>331</v>
      </c>
      <c r="F153" s="211" t="s">
        <v>772</v>
      </c>
      <c r="G153" s="191">
        <v>200000</v>
      </c>
      <c r="H153" s="147"/>
      <c r="I153" s="175">
        <f t="shared" ca="1" si="10"/>
        <v>6</v>
      </c>
      <c r="J153" s="142">
        <f t="shared" si="9"/>
        <v>6.0767123287671234</v>
      </c>
    </row>
    <row r="154" spans="2:13" ht="36" customHeight="1">
      <c r="B154" s="1005">
        <v>3</v>
      </c>
      <c r="C154" s="1011" t="s">
        <v>198</v>
      </c>
      <c r="D154" s="189" t="s">
        <v>461</v>
      </c>
      <c r="E154" s="190" t="s">
        <v>428</v>
      </c>
      <c r="F154" s="262" t="s">
        <v>773</v>
      </c>
      <c r="G154" s="191">
        <v>200000</v>
      </c>
      <c r="H154" s="147"/>
      <c r="I154" s="175">
        <f t="shared" ca="1" si="10"/>
        <v>14</v>
      </c>
      <c r="J154" s="142">
        <f t="shared" si="9"/>
        <v>14.717808219178082</v>
      </c>
    </row>
    <row r="155" spans="2:13" ht="36" customHeight="1">
      <c r="B155" s="1017"/>
      <c r="C155" s="1022"/>
      <c r="D155" s="189" t="s">
        <v>462</v>
      </c>
      <c r="E155" s="190" t="s">
        <v>326</v>
      </c>
      <c r="F155" s="259">
        <v>40769</v>
      </c>
      <c r="G155" s="191">
        <v>200000</v>
      </c>
      <c r="H155" s="147"/>
      <c r="I155" s="175">
        <f t="shared" ca="1" si="10"/>
        <v>11</v>
      </c>
      <c r="J155" s="142">
        <f t="shared" si="9"/>
        <v>10.805479452054794</v>
      </c>
    </row>
    <row r="156" spans="2:13" ht="36" customHeight="1">
      <c r="B156" s="1017"/>
      <c r="C156" s="1022"/>
      <c r="D156" s="189" t="s">
        <v>463</v>
      </c>
      <c r="E156" s="190" t="s">
        <v>346</v>
      </c>
      <c r="F156" s="211" t="s">
        <v>774</v>
      </c>
      <c r="G156" s="191">
        <v>200000</v>
      </c>
      <c r="H156" s="147"/>
      <c r="I156" s="175">
        <f t="shared" ca="1" si="10"/>
        <v>9</v>
      </c>
      <c r="J156" s="142">
        <f t="shared" si="9"/>
        <v>9.3589041095890408</v>
      </c>
    </row>
    <row r="157" spans="2:13" ht="36" customHeight="1">
      <c r="B157" s="1006"/>
      <c r="C157" s="1012"/>
      <c r="D157" s="189" t="s">
        <v>464</v>
      </c>
      <c r="E157" s="190" t="s">
        <v>373</v>
      </c>
      <c r="F157" s="211" t="s">
        <v>775</v>
      </c>
      <c r="G157" s="191">
        <v>200000</v>
      </c>
      <c r="H157" s="147"/>
      <c r="I157" s="175">
        <f t="shared" ca="1" si="10"/>
        <v>4</v>
      </c>
      <c r="J157" s="142">
        <f t="shared" si="9"/>
        <v>4.0575342465753428</v>
      </c>
    </row>
    <row r="158" spans="2:13" ht="36" customHeight="1">
      <c r="B158" s="1005">
        <v>4</v>
      </c>
      <c r="C158" s="1023" t="s">
        <v>200</v>
      </c>
      <c r="D158" s="189" t="s">
        <v>465</v>
      </c>
      <c r="E158" s="190" t="s">
        <v>367</v>
      </c>
      <c r="F158" s="263">
        <v>41073</v>
      </c>
      <c r="G158" s="191">
        <v>200000</v>
      </c>
      <c r="H158" s="147"/>
      <c r="I158" s="175">
        <f t="shared" ca="1" si="10"/>
        <v>10</v>
      </c>
      <c r="J158" s="142">
        <f t="shared" si="9"/>
        <v>9.9726027397260282</v>
      </c>
      <c r="K158" s="140">
        <v>2012</v>
      </c>
      <c r="L158" s="150">
        <v>2021</v>
      </c>
      <c r="M158" s="140">
        <f>L158-K158</f>
        <v>9</v>
      </c>
    </row>
    <row r="159" spans="2:13" ht="36" customHeight="1">
      <c r="B159" s="1006"/>
      <c r="C159" s="1024"/>
      <c r="D159" s="189" t="s">
        <v>466</v>
      </c>
      <c r="E159" s="190" t="s">
        <v>339</v>
      </c>
      <c r="F159" s="263">
        <v>42936</v>
      </c>
      <c r="G159" s="191">
        <v>200000</v>
      </c>
      <c r="H159" s="147"/>
      <c r="I159" s="175">
        <f t="shared" ca="1" si="10"/>
        <v>5</v>
      </c>
      <c r="J159" s="142">
        <f t="shared" si="9"/>
        <v>4.8684931506849312</v>
      </c>
      <c r="K159" s="140">
        <v>2017</v>
      </c>
      <c r="L159" s="150">
        <v>2021</v>
      </c>
      <c r="M159" s="140">
        <f>L159-K159</f>
        <v>4</v>
      </c>
    </row>
    <row r="160" spans="2:13" ht="36" customHeight="1">
      <c r="B160" s="184"/>
      <c r="C160" s="252" t="s">
        <v>215</v>
      </c>
      <c r="D160" s="242" t="s">
        <v>854</v>
      </c>
      <c r="E160" s="243"/>
      <c r="F160" s="261"/>
      <c r="G160" s="195">
        <f>SUM(G161:G183)</f>
        <v>4600000</v>
      </c>
      <c r="H160" s="149"/>
      <c r="I160" s="175">
        <f t="shared" ca="1" si="10"/>
        <v>122</v>
      </c>
      <c r="J160" s="142">
        <f t="shared" si="9"/>
        <v>122.50136986301369</v>
      </c>
    </row>
    <row r="161" spans="2:13" ht="36" customHeight="1">
      <c r="B161" s="1005">
        <v>1</v>
      </c>
      <c r="C161" s="1011" t="s">
        <v>257</v>
      </c>
      <c r="D161" s="189" t="s">
        <v>669</v>
      </c>
      <c r="E161" s="190" t="s">
        <v>392</v>
      </c>
      <c r="F161" s="211" t="s">
        <v>672</v>
      </c>
      <c r="G161" s="191">
        <v>200000</v>
      </c>
      <c r="H161" s="147"/>
      <c r="I161" s="175">
        <f t="shared" ca="1" si="10"/>
        <v>13</v>
      </c>
      <c r="J161" s="142">
        <f t="shared" si="9"/>
        <v>12.852054794520548</v>
      </c>
    </row>
    <row r="162" spans="2:13" ht="36" customHeight="1">
      <c r="B162" s="1017"/>
      <c r="C162" s="1022"/>
      <c r="D162" s="189" t="s">
        <v>670</v>
      </c>
      <c r="E162" s="190" t="s">
        <v>326</v>
      </c>
      <c r="F162" s="211" t="s">
        <v>673</v>
      </c>
      <c r="G162" s="191">
        <v>200000</v>
      </c>
      <c r="H162" s="147"/>
      <c r="I162" s="175">
        <f t="shared" ca="1" si="10"/>
        <v>11</v>
      </c>
      <c r="J162" s="142">
        <f t="shared" si="9"/>
        <v>11.263013698630138</v>
      </c>
    </row>
    <row r="163" spans="2:13" ht="36" customHeight="1">
      <c r="B163" s="1006"/>
      <c r="C163" s="1012"/>
      <c r="D163" s="189" t="s">
        <v>671</v>
      </c>
      <c r="E163" s="190" t="s">
        <v>348</v>
      </c>
      <c r="F163" s="211" t="s">
        <v>863</v>
      </c>
      <c r="G163" s="191">
        <v>200000</v>
      </c>
      <c r="H163" s="147"/>
      <c r="I163" s="175">
        <f t="shared" ca="1" si="10"/>
        <v>3</v>
      </c>
      <c r="J163" s="142">
        <f t="shared" si="9"/>
        <v>3.4136986301369863</v>
      </c>
    </row>
    <row r="164" spans="2:13" ht="36" customHeight="1">
      <c r="B164" s="1005">
        <v>2</v>
      </c>
      <c r="C164" s="1023" t="s">
        <v>552</v>
      </c>
      <c r="D164" s="189" t="s">
        <v>554</v>
      </c>
      <c r="E164" s="190" t="s">
        <v>428</v>
      </c>
      <c r="F164" s="211" t="s">
        <v>674</v>
      </c>
      <c r="G164" s="191">
        <v>200000</v>
      </c>
      <c r="H164" s="147"/>
      <c r="I164" s="175">
        <f t="shared" ca="1" si="10"/>
        <v>14</v>
      </c>
      <c r="J164" s="142">
        <f t="shared" si="9"/>
        <v>14.638356164383561</v>
      </c>
    </row>
    <row r="165" spans="2:13" ht="36" customHeight="1">
      <c r="B165" s="1006"/>
      <c r="C165" s="1024"/>
      <c r="D165" s="189" t="s">
        <v>553</v>
      </c>
      <c r="E165" s="190" t="s">
        <v>326</v>
      </c>
      <c r="F165" s="211" t="s">
        <v>675</v>
      </c>
      <c r="G165" s="191">
        <v>200000</v>
      </c>
      <c r="H165" s="147"/>
      <c r="I165" s="175">
        <f t="shared" ca="1" si="10"/>
        <v>10</v>
      </c>
      <c r="J165" s="142">
        <f t="shared" si="9"/>
        <v>10.580821917808219</v>
      </c>
      <c r="K165" s="174"/>
      <c r="M165" s="174"/>
    </row>
    <row r="166" spans="2:13" ht="36" customHeight="1">
      <c r="B166" s="1005">
        <v>3</v>
      </c>
      <c r="C166" s="1023" t="s">
        <v>223</v>
      </c>
      <c r="D166" s="189" t="s">
        <v>676</v>
      </c>
      <c r="E166" s="190" t="s">
        <v>331</v>
      </c>
      <c r="F166" s="211" t="s">
        <v>678</v>
      </c>
      <c r="G166" s="191">
        <v>200000</v>
      </c>
      <c r="H166" s="147"/>
      <c r="I166" s="175">
        <f t="shared" ca="1" si="10"/>
        <v>5</v>
      </c>
      <c r="J166" s="142">
        <f t="shared" si="9"/>
        <v>5.7315068493150685</v>
      </c>
    </row>
    <row r="167" spans="2:13" ht="36" customHeight="1">
      <c r="B167" s="1017"/>
      <c r="C167" s="1057"/>
      <c r="D167" s="189" t="s">
        <v>559</v>
      </c>
      <c r="E167" s="190" t="s">
        <v>348</v>
      </c>
      <c r="F167" s="211" t="s">
        <v>679</v>
      </c>
      <c r="G167" s="191">
        <v>200000</v>
      </c>
      <c r="H167" s="147"/>
      <c r="I167" s="175">
        <f t="shared" ca="1" si="10"/>
        <v>2</v>
      </c>
      <c r="J167" s="142">
        <f t="shared" si="9"/>
        <v>2.558904109589041</v>
      </c>
    </row>
    <row r="168" spans="2:13" ht="36" customHeight="1">
      <c r="B168" s="1006"/>
      <c r="C168" s="1024"/>
      <c r="D168" s="189" t="s">
        <v>677</v>
      </c>
      <c r="E168" s="190" t="s">
        <v>811</v>
      </c>
      <c r="F168" s="211" t="s">
        <v>630</v>
      </c>
      <c r="G168" s="191">
        <v>200000</v>
      </c>
      <c r="H168" s="147"/>
      <c r="I168" s="175">
        <f t="shared" ca="1" si="10"/>
        <v>0</v>
      </c>
      <c r="J168" s="142">
        <f t="shared" si="9"/>
        <v>0.60821917808219184</v>
      </c>
      <c r="K168" s="174"/>
      <c r="M168" s="174"/>
    </row>
    <row r="169" spans="2:13" ht="36" customHeight="1">
      <c r="B169" s="1005">
        <v>4</v>
      </c>
      <c r="C169" s="1023" t="s">
        <v>224</v>
      </c>
      <c r="D169" s="189" t="s">
        <v>421</v>
      </c>
      <c r="E169" s="190" t="s">
        <v>367</v>
      </c>
      <c r="F169" s="211" t="s">
        <v>680</v>
      </c>
      <c r="G169" s="191">
        <v>200000</v>
      </c>
      <c r="H169" s="147"/>
      <c r="I169" s="175">
        <f t="shared" ca="1" si="10"/>
        <v>10</v>
      </c>
      <c r="J169" s="142">
        <f t="shared" si="9"/>
        <v>10.046575342465754</v>
      </c>
    </row>
    <row r="170" spans="2:13" ht="36" customHeight="1">
      <c r="B170" s="1017"/>
      <c r="C170" s="1057"/>
      <c r="D170" s="189" t="s">
        <v>558</v>
      </c>
      <c r="E170" s="190" t="s">
        <v>335</v>
      </c>
      <c r="F170" s="211" t="s">
        <v>681</v>
      </c>
      <c r="G170" s="191">
        <v>200000</v>
      </c>
      <c r="H170" s="147"/>
      <c r="I170" s="175">
        <f t="shared" ca="1" si="10"/>
        <v>8</v>
      </c>
      <c r="J170" s="142">
        <f t="shared" si="9"/>
        <v>7.7780821917808218</v>
      </c>
    </row>
    <row r="171" spans="2:13" ht="36" customHeight="1">
      <c r="B171" s="1005">
        <v>5</v>
      </c>
      <c r="C171" s="1011" t="s">
        <v>216</v>
      </c>
      <c r="D171" s="189" t="s">
        <v>469</v>
      </c>
      <c r="E171" s="190" t="s">
        <v>367</v>
      </c>
      <c r="F171" s="211" t="s">
        <v>682</v>
      </c>
      <c r="G171" s="191">
        <v>200000</v>
      </c>
      <c r="H171" s="147"/>
      <c r="I171" s="175">
        <f t="shared" ca="1" si="10"/>
        <v>9</v>
      </c>
      <c r="J171" s="142">
        <f t="shared" si="9"/>
        <v>9.4273972602739722</v>
      </c>
    </row>
    <row r="172" spans="2:13" ht="36" customHeight="1">
      <c r="B172" s="1006"/>
      <c r="C172" s="1012"/>
      <c r="D172" s="189" t="s">
        <v>470</v>
      </c>
      <c r="E172" s="190" t="s">
        <v>335</v>
      </c>
      <c r="F172" s="211" t="s">
        <v>683</v>
      </c>
      <c r="G172" s="191">
        <v>200000</v>
      </c>
      <c r="H172" s="147"/>
      <c r="I172" s="175">
        <f t="shared" ca="1" si="10"/>
        <v>8</v>
      </c>
      <c r="J172" s="142">
        <f t="shared" si="9"/>
        <v>7.904109589041096</v>
      </c>
    </row>
    <row r="173" spans="2:13" ht="36" customHeight="1">
      <c r="B173" s="1005">
        <v>6</v>
      </c>
      <c r="C173" s="1011" t="s">
        <v>217</v>
      </c>
      <c r="D173" s="189" t="s">
        <v>471</v>
      </c>
      <c r="E173" s="190" t="s">
        <v>335</v>
      </c>
      <c r="F173" s="211" t="s">
        <v>684</v>
      </c>
      <c r="G173" s="191">
        <v>200000</v>
      </c>
      <c r="H173" s="147"/>
      <c r="I173" s="175">
        <f t="shared" ca="1" si="10"/>
        <v>7</v>
      </c>
      <c r="J173" s="142">
        <f t="shared" si="9"/>
        <v>7.7178082191780826</v>
      </c>
    </row>
    <row r="174" spans="2:13" ht="36" customHeight="1">
      <c r="B174" s="1006"/>
      <c r="C174" s="1012"/>
      <c r="D174" s="189" t="s">
        <v>472</v>
      </c>
      <c r="E174" s="190" t="s">
        <v>339</v>
      </c>
      <c r="F174" s="211" t="s">
        <v>685</v>
      </c>
      <c r="G174" s="191">
        <v>200000</v>
      </c>
      <c r="H174" s="147"/>
      <c r="I174" s="175">
        <f t="shared" ca="1" si="10"/>
        <v>4</v>
      </c>
      <c r="J174" s="142">
        <f t="shared" si="9"/>
        <v>4.7041095890410958</v>
      </c>
    </row>
    <row r="175" spans="2:13" ht="36" customHeight="1">
      <c r="B175" s="1005">
        <v>7</v>
      </c>
      <c r="C175" s="1011" t="s">
        <v>220</v>
      </c>
      <c r="D175" s="189" t="s">
        <v>475</v>
      </c>
      <c r="E175" s="190" t="s">
        <v>348</v>
      </c>
      <c r="F175" s="211" t="s">
        <v>686</v>
      </c>
      <c r="G175" s="191">
        <v>200000</v>
      </c>
      <c r="H175" s="147"/>
      <c r="I175" s="175">
        <f t="shared" ca="1" si="10"/>
        <v>3</v>
      </c>
      <c r="J175" s="142">
        <f t="shared" si="9"/>
        <v>3.7095890410958905</v>
      </c>
    </row>
    <row r="176" spans="2:13" ht="36" customHeight="1">
      <c r="B176" s="1006"/>
      <c r="C176" s="1012"/>
      <c r="D176" s="189" t="s">
        <v>476</v>
      </c>
      <c r="E176" s="190" t="s">
        <v>341</v>
      </c>
      <c r="F176" s="211" t="s">
        <v>687</v>
      </c>
      <c r="G176" s="191">
        <v>200000</v>
      </c>
      <c r="H176" s="147"/>
      <c r="I176" s="175">
        <f t="shared" ca="1" si="10"/>
        <v>1</v>
      </c>
      <c r="J176" s="142">
        <f t="shared" si="9"/>
        <v>1.0438356164383562</v>
      </c>
    </row>
    <row r="177" spans="2:13" ht="36" customHeight="1">
      <c r="B177" s="1005">
        <v>8</v>
      </c>
      <c r="C177" s="1011" t="s">
        <v>218</v>
      </c>
      <c r="D177" s="189" t="s">
        <v>473</v>
      </c>
      <c r="E177" s="190" t="s">
        <v>335</v>
      </c>
      <c r="F177" s="211" t="s">
        <v>688</v>
      </c>
      <c r="G177" s="191">
        <v>200000</v>
      </c>
      <c r="H177" s="147"/>
      <c r="I177" s="175">
        <f t="shared" ca="1" si="10"/>
        <v>7</v>
      </c>
      <c r="J177" s="142">
        <f t="shared" si="9"/>
        <v>7.463013698630137</v>
      </c>
    </row>
    <row r="178" spans="2:13" ht="36" customHeight="1">
      <c r="B178" s="1006"/>
      <c r="C178" s="1012"/>
      <c r="D178" s="189" t="s">
        <v>474</v>
      </c>
      <c r="E178" s="190" t="s">
        <v>339</v>
      </c>
      <c r="F178" s="211" t="s">
        <v>689</v>
      </c>
      <c r="G178" s="191">
        <v>200000</v>
      </c>
      <c r="H178" s="147"/>
      <c r="I178" s="175">
        <f t="shared" ca="1" si="10"/>
        <v>6</v>
      </c>
      <c r="J178" s="142">
        <f t="shared" si="9"/>
        <v>5.7452054794520544</v>
      </c>
    </row>
    <row r="179" spans="2:13" ht="36" customHeight="1">
      <c r="B179" s="246">
        <v>9</v>
      </c>
      <c r="C179" s="264" t="s">
        <v>467</v>
      </c>
      <c r="D179" s="189" t="s">
        <v>468</v>
      </c>
      <c r="E179" s="190" t="s">
        <v>333</v>
      </c>
      <c r="F179" s="211" t="s">
        <v>690</v>
      </c>
      <c r="G179" s="191">
        <v>200000</v>
      </c>
      <c r="H179" s="147"/>
      <c r="I179" s="175">
        <f t="shared" ca="1" si="10"/>
        <v>2</v>
      </c>
      <c r="J179" s="142">
        <f t="shared" si="9"/>
        <v>2.0054794520547947</v>
      </c>
      <c r="K179" s="174"/>
      <c r="M179" s="174"/>
    </row>
    <row r="180" spans="2:13" ht="36" customHeight="1">
      <c r="B180" s="1005">
        <v>10</v>
      </c>
      <c r="C180" s="1023" t="s">
        <v>477</v>
      </c>
      <c r="D180" s="189" t="s">
        <v>478</v>
      </c>
      <c r="E180" s="190" t="s">
        <v>373</v>
      </c>
      <c r="F180" s="211" t="s">
        <v>691</v>
      </c>
      <c r="G180" s="191">
        <v>200000</v>
      </c>
      <c r="H180" s="147"/>
      <c r="I180" s="175">
        <f t="shared" ca="1" si="10"/>
        <v>4</v>
      </c>
      <c r="J180" s="142">
        <f t="shared" si="9"/>
        <v>3.7479452054794522</v>
      </c>
      <c r="K180" s="174"/>
      <c r="M180" s="174"/>
    </row>
    <row r="181" spans="2:13" ht="36" customHeight="1">
      <c r="B181" s="1006"/>
      <c r="C181" s="1024"/>
      <c r="D181" s="189" t="s">
        <v>479</v>
      </c>
      <c r="E181" s="190" t="s">
        <v>331</v>
      </c>
      <c r="F181" s="211" t="s">
        <v>659</v>
      </c>
      <c r="G181" s="191">
        <v>200000</v>
      </c>
      <c r="H181" s="147"/>
      <c r="I181" s="175">
        <f t="shared" ref="I181:I209" ca="1" si="11">DATEDIF(F181,NOW(),"Y")</f>
        <v>5</v>
      </c>
      <c r="J181" s="142">
        <f t="shared" si="9"/>
        <v>5.6273972602739724</v>
      </c>
      <c r="K181" s="174"/>
      <c r="M181" s="174"/>
    </row>
    <row r="182" spans="2:13" s="294" customFormat="1" ht="31.5" customHeight="1">
      <c r="B182" s="996">
        <v>11</v>
      </c>
      <c r="C182" s="1000" t="s">
        <v>848</v>
      </c>
      <c r="D182" s="295" t="s">
        <v>849</v>
      </c>
      <c r="E182" s="296" t="s">
        <v>331</v>
      </c>
      <c r="F182" s="298">
        <v>42403</v>
      </c>
      <c r="G182" s="191">
        <v>200000</v>
      </c>
      <c r="H182" s="295"/>
    </row>
    <row r="183" spans="2:13" s="294" customFormat="1" ht="31.5" customHeight="1">
      <c r="B183" s="998"/>
      <c r="C183" s="1002"/>
      <c r="D183" s="295" t="s">
        <v>850</v>
      </c>
      <c r="E183" s="296" t="s">
        <v>598</v>
      </c>
      <c r="F183" s="298">
        <v>44554</v>
      </c>
      <c r="G183" s="191">
        <v>200000</v>
      </c>
      <c r="H183" s="295"/>
    </row>
    <row r="184" spans="2:13" ht="36" customHeight="1">
      <c r="B184" s="184"/>
      <c r="C184" s="252" t="s">
        <v>480</v>
      </c>
      <c r="D184" s="242" t="s">
        <v>821</v>
      </c>
      <c r="E184" s="265"/>
      <c r="F184" s="266"/>
      <c r="G184" s="243">
        <f>SUM(G185:G196)</f>
        <v>2400000</v>
      </c>
      <c r="H184" s="154"/>
      <c r="I184" s="175">
        <f t="shared" ca="1" si="11"/>
        <v>122</v>
      </c>
      <c r="J184" s="142">
        <f t="shared" si="9"/>
        <v>122.50136986301369</v>
      </c>
    </row>
    <row r="185" spans="2:13" ht="36" customHeight="1">
      <c r="B185" s="1005">
        <v>1</v>
      </c>
      <c r="C185" s="1011" t="s">
        <v>481</v>
      </c>
      <c r="D185" s="189" t="s">
        <v>482</v>
      </c>
      <c r="E185" s="190" t="s">
        <v>373</v>
      </c>
      <c r="F185" s="211" t="s">
        <v>767</v>
      </c>
      <c r="G185" s="191">
        <v>200000</v>
      </c>
      <c r="H185" s="147"/>
      <c r="I185" s="175">
        <f t="shared" ca="1" si="11"/>
        <v>4</v>
      </c>
      <c r="J185" s="142">
        <f t="shared" si="9"/>
        <v>4.2164383561643834</v>
      </c>
    </row>
    <row r="186" spans="2:13" ht="36" customHeight="1">
      <c r="B186" s="1006"/>
      <c r="C186" s="1012"/>
      <c r="D186" s="189" t="s">
        <v>483</v>
      </c>
      <c r="E186" s="190" t="s">
        <v>348</v>
      </c>
      <c r="F186" s="211" t="s">
        <v>728</v>
      </c>
      <c r="G186" s="191">
        <v>200000</v>
      </c>
      <c r="H186" s="147"/>
      <c r="I186" s="175">
        <f t="shared" ca="1" si="11"/>
        <v>3</v>
      </c>
      <c r="J186" s="142">
        <f t="shared" si="9"/>
        <v>2.7561643835616438</v>
      </c>
    </row>
    <row r="187" spans="2:13" ht="36" customHeight="1">
      <c r="B187" s="1005">
        <v>2</v>
      </c>
      <c r="C187" s="1011" t="s">
        <v>228</v>
      </c>
      <c r="D187" s="189" t="s">
        <v>484</v>
      </c>
      <c r="E187" s="190" t="s">
        <v>324</v>
      </c>
      <c r="F187" s="211" t="s">
        <v>769</v>
      </c>
      <c r="G187" s="191">
        <v>200000</v>
      </c>
      <c r="H187" s="147"/>
      <c r="I187" s="175">
        <f t="shared" ca="1" si="11"/>
        <v>13</v>
      </c>
      <c r="J187" s="142">
        <f t="shared" si="9"/>
        <v>13.739726027397261</v>
      </c>
    </row>
    <row r="188" spans="2:13" ht="36" customHeight="1">
      <c r="B188" s="1006"/>
      <c r="C188" s="1012"/>
      <c r="D188" s="189" t="s">
        <v>485</v>
      </c>
      <c r="E188" s="190" t="s">
        <v>422</v>
      </c>
      <c r="F188" s="259">
        <v>40282</v>
      </c>
      <c r="G188" s="191">
        <v>200000</v>
      </c>
      <c r="H188" s="147"/>
      <c r="I188" s="175">
        <f t="shared" ca="1" si="11"/>
        <v>12</v>
      </c>
      <c r="J188" s="142">
        <f t="shared" si="9"/>
        <v>12.139726027397261</v>
      </c>
    </row>
    <row r="189" spans="2:13" ht="36" customHeight="1">
      <c r="B189" s="246">
        <v>3</v>
      </c>
      <c r="C189" s="260" t="s">
        <v>231</v>
      </c>
      <c r="D189" s="189" t="s">
        <v>486</v>
      </c>
      <c r="E189" s="190" t="s">
        <v>392</v>
      </c>
      <c r="F189" s="211" t="s">
        <v>770</v>
      </c>
      <c r="G189" s="191">
        <v>200000</v>
      </c>
      <c r="H189" s="147"/>
      <c r="I189" s="175">
        <f t="shared" ca="1" si="11"/>
        <v>13</v>
      </c>
      <c r="J189" s="142">
        <f t="shared" si="9"/>
        <v>13.019178082191781</v>
      </c>
    </row>
    <row r="190" spans="2:13" ht="36" customHeight="1">
      <c r="B190" s="184">
        <v>4</v>
      </c>
      <c r="C190" s="267" t="s">
        <v>230</v>
      </c>
      <c r="D190" s="189" t="s">
        <v>487</v>
      </c>
      <c r="E190" s="190" t="s">
        <v>339</v>
      </c>
      <c r="F190" s="259">
        <v>42944</v>
      </c>
      <c r="G190" s="191">
        <v>200000</v>
      </c>
      <c r="H190" s="147"/>
      <c r="I190" s="175">
        <f t="shared" ca="1" si="11"/>
        <v>5</v>
      </c>
      <c r="J190" s="142">
        <f t="shared" si="9"/>
        <v>4.8465753424657532</v>
      </c>
    </row>
    <row r="191" spans="2:13" ht="36" customHeight="1">
      <c r="B191" s="1005">
        <v>5</v>
      </c>
      <c r="C191" s="1011" t="s">
        <v>226</v>
      </c>
      <c r="D191" s="189" t="s">
        <v>488</v>
      </c>
      <c r="E191" s="190" t="s">
        <v>346</v>
      </c>
      <c r="F191" s="211" t="s">
        <v>855</v>
      </c>
      <c r="G191" s="191">
        <v>200000</v>
      </c>
      <c r="H191" s="147"/>
      <c r="I191" s="175">
        <f t="shared" ca="1" si="11"/>
        <v>8</v>
      </c>
      <c r="J191" s="142">
        <f t="shared" si="9"/>
        <v>8.4657534246575334</v>
      </c>
    </row>
    <row r="192" spans="2:13" ht="36" customHeight="1">
      <c r="B192" s="1017"/>
      <c r="C192" s="1022"/>
      <c r="D192" s="189" t="s">
        <v>489</v>
      </c>
      <c r="E192" s="190" t="s">
        <v>328</v>
      </c>
      <c r="F192" s="211" t="s">
        <v>856</v>
      </c>
      <c r="G192" s="191">
        <v>200000</v>
      </c>
      <c r="H192" s="147"/>
      <c r="I192" s="175">
        <f t="shared" ca="1" si="11"/>
        <v>7</v>
      </c>
      <c r="J192" s="142">
        <f t="shared" si="9"/>
        <v>7.0328767123287674</v>
      </c>
    </row>
    <row r="193" spans="2:13" ht="36" customHeight="1">
      <c r="B193" s="1006"/>
      <c r="C193" s="1012"/>
      <c r="D193" s="189" t="s">
        <v>490</v>
      </c>
      <c r="E193" s="190" t="s">
        <v>373</v>
      </c>
      <c r="F193" s="211" t="s">
        <v>857</v>
      </c>
      <c r="G193" s="191">
        <v>200000</v>
      </c>
      <c r="H193" s="147"/>
      <c r="I193" s="175">
        <f t="shared" ca="1" si="11"/>
        <v>4</v>
      </c>
      <c r="J193" s="142">
        <f t="shared" si="9"/>
        <v>3.8027397260273972</v>
      </c>
    </row>
    <row r="194" spans="2:13" ht="36" customHeight="1">
      <c r="B194" s="1005">
        <v>6</v>
      </c>
      <c r="C194" s="1023" t="s">
        <v>229</v>
      </c>
      <c r="D194" s="189" t="s">
        <v>795</v>
      </c>
      <c r="E194" s="190" t="s">
        <v>328</v>
      </c>
      <c r="F194" s="259">
        <v>42123</v>
      </c>
      <c r="G194" s="191">
        <v>200000</v>
      </c>
      <c r="H194" s="147"/>
      <c r="I194" s="175">
        <f t="shared" ca="1" si="11"/>
        <v>7</v>
      </c>
      <c r="J194" s="142">
        <f t="shared" si="9"/>
        <v>7.095890410958904</v>
      </c>
    </row>
    <row r="195" spans="2:13" ht="36" customHeight="1">
      <c r="B195" s="1006"/>
      <c r="C195" s="1024"/>
      <c r="D195" s="189" t="s">
        <v>796</v>
      </c>
      <c r="E195" s="190" t="s">
        <v>373</v>
      </c>
      <c r="F195" s="259">
        <v>42963</v>
      </c>
      <c r="G195" s="191">
        <v>200000</v>
      </c>
      <c r="H195" s="147"/>
      <c r="I195" s="175">
        <f t="shared" ca="1" si="11"/>
        <v>5</v>
      </c>
      <c r="J195" s="142">
        <f t="shared" si="9"/>
        <v>4.7945205479452051</v>
      </c>
      <c r="K195" s="176"/>
      <c r="M195" s="176"/>
    </row>
    <row r="196" spans="2:13" ht="36" customHeight="1">
      <c r="B196" s="246">
        <v>7</v>
      </c>
      <c r="C196" s="268" t="s">
        <v>491</v>
      </c>
      <c r="D196" s="241" t="s">
        <v>771</v>
      </c>
      <c r="E196" s="190" t="s">
        <v>341</v>
      </c>
      <c r="F196" s="259">
        <v>44372</v>
      </c>
      <c r="G196" s="191">
        <v>200000</v>
      </c>
      <c r="H196" s="147"/>
      <c r="I196" s="175">
        <f t="shared" ca="1" si="11"/>
        <v>1</v>
      </c>
      <c r="J196" s="142">
        <f t="shared" si="9"/>
        <v>0.9342465753424658</v>
      </c>
    </row>
    <row r="197" spans="2:13" ht="36" customHeight="1">
      <c r="B197" s="184"/>
      <c r="C197" s="252" t="s">
        <v>71</v>
      </c>
      <c r="D197" s="242" t="s">
        <v>449</v>
      </c>
      <c r="E197" s="265"/>
      <c r="F197" s="266"/>
      <c r="G197" s="195">
        <f>SUM(G198:G208)</f>
        <v>2200000</v>
      </c>
      <c r="H197" s="149"/>
      <c r="I197" s="175">
        <f t="shared" ca="1" si="11"/>
        <v>122</v>
      </c>
      <c r="J197" s="142">
        <f t="shared" si="9"/>
        <v>122.50136986301369</v>
      </c>
    </row>
    <row r="198" spans="2:13" ht="36" customHeight="1">
      <c r="B198" s="1005">
        <v>1</v>
      </c>
      <c r="C198" s="1011" t="s">
        <v>234</v>
      </c>
      <c r="D198" s="189" t="s">
        <v>492</v>
      </c>
      <c r="E198" s="190" t="s">
        <v>335</v>
      </c>
      <c r="F198" s="254">
        <v>2014</v>
      </c>
      <c r="G198" s="191">
        <v>200000</v>
      </c>
      <c r="H198" s="147"/>
      <c r="I198" s="175">
        <f t="shared" ca="1" si="11"/>
        <v>117</v>
      </c>
      <c r="J198" s="142">
        <f t="shared" si="9"/>
        <v>116.98356164383561</v>
      </c>
      <c r="K198" s="140">
        <v>2014</v>
      </c>
      <c r="L198" s="155">
        <v>2021</v>
      </c>
      <c r="M198" s="155">
        <f>L198-K198</f>
        <v>7</v>
      </c>
    </row>
    <row r="199" spans="2:13" ht="36" customHeight="1">
      <c r="B199" s="1006"/>
      <c r="C199" s="1012"/>
      <c r="D199" s="189" t="s">
        <v>493</v>
      </c>
      <c r="E199" s="190" t="s">
        <v>348</v>
      </c>
      <c r="F199" s="254">
        <v>2019</v>
      </c>
      <c r="G199" s="191">
        <v>200000</v>
      </c>
      <c r="H199" s="147"/>
      <c r="I199" s="175">
        <f t="shared" ca="1" si="11"/>
        <v>117</v>
      </c>
      <c r="J199" s="142">
        <f t="shared" si="9"/>
        <v>116.96986301369863</v>
      </c>
      <c r="K199" s="140">
        <v>2019</v>
      </c>
      <c r="L199" s="155">
        <v>2021</v>
      </c>
      <c r="M199" s="155">
        <f t="shared" ref="M199:M205" si="12">L199-K199</f>
        <v>2</v>
      </c>
    </row>
    <row r="200" spans="2:13" ht="36" customHeight="1">
      <c r="B200" s="184">
        <v>2</v>
      </c>
      <c r="C200" s="267" t="s">
        <v>238</v>
      </c>
      <c r="D200" s="189" t="s">
        <v>494</v>
      </c>
      <c r="E200" s="190" t="s">
        <v>367</v>
      </c>
      <c r="F200" s="259">
        <v>41177</v>
      </c>
      <c r="G200" s="191">
        <v>200000</v>
      </c>
      <c r="H200" s="147"/>
      <c r="I200" s="175">
        <f t="shared" ca="1" si="11"/>
        <v>9</v>
      </c>
      <c r="J200" s="142">
        <f t="shared" si="9"/>
        <v>9.6876712328767116</v>
      </c>
      <c r="K200" s="140">
        <v>2012</v>
      </c>
      <c r="L200" s="155">
        <v>2021</v>
      </c>
      <c r="M200" s="155">
        <f t="shared" si="12"/>
        <v>9</v>
      </c>
    </row>
    <row r="201" spans="2:13" ht="36" customHeight="1">
      <c r="B201" s="1005">
        <v>3</v>
      </c>
      <c r="C201" s="1011" t="s">
        <v>236</v>
      </c>
      <c r="D201" s="189" t="s">
        <v>495</v>
      </c>
      <c r="E201" s="190" t="s">
        <v>331</v>
      </c>
      <c r="F201" s="259">
        <v>42230</v>
      </c>
      <c r="G201" s="191">
        <v>200000</v>
      </c>
      <c r="H201" s="147"/>
      <c r="I201" s="175">
        <f t="shared" ca="1" si="11"/>
        <v>7</v>
      </c>
      <c r="J201" s="142">
        <f t="shared" si="9"/>
        <v>6.8027397260273972</v>
      </c>
      <c r="K201" s="140">
        <v>2016</v>
      </c>
      <c r="L201" s="155">
        <v>2021</v>
      </c>
      <c r="M201" s="155">
        <f t="shared" si="12"/>
        <v>5</v>
      </c>
    </row>
    <row r="202" spans="2:13" ht="36" customHeight="1">
      <c r="B202" s="1006"/>
      <c r="C202" s="1012"/>
      <c r="D202" s="189" t="s">
        <v>464</v>
      </c>
      <c r="E202" s="190" t="s">
        <v>348</v>
      </c>
      <c r="F202" s="259">
        <v>43630</v>
      </c>
      <c r="G202" s="191">
        <v>200000</v>
      </c>
      <c r="H202" s="147"/>
      <c r="I202" s="175">
        <f t="shared" ca="1" si="11"/>
        <v>3</v>
      </c>
      <c r="J202" s="142">
        <f t="shared" ref="J202:J209" si="13">($Q$8-F202)/365</f>
        <v>2.967123287671233</v>
      </c>
      <c r="K202" s="140">
        <v>2019</v>
      </c>
      <c r="L202" s="155">
        <v>2021</v>
      </c>
      <c r="M202" s="155">
        <f t="shared" si="12"/>
        <v>2</v>
      </c>
    </row>
    <row r="203" spans="2:13" ht="36" customHeight="1">
      <c r="B203" s="1005">
        <v>4</v>
      </c>
      <c r="C203" s="1011" t="s">
        <v>237</v>
      </c>
      <c r="D203" s="189" t="s">
        <v>496</v>
      </c>
      <c r="E203" s="190" t="s">
        <v>339</v>
      </c>
      <c r="F203" s="259">
        <v>42906</v>
      </c>
      <c r="G203" s="191">
        <v>200000</v>
      </c>
      <c r="H203" s="147"/>
      <c r="I203" s="175">
        <f t="shared" ca="1" si="11"/>
        <v>5</v>
      </c>
      <c r="J203" s="142">
        <f t="shared" si="13"/>
        <v>4.9506849315068493</v>
      </c>
      <c r="K203" s="140">
        <v>2017</v>
      </c>
      <c r="L203" s="155">
        <v>2021</v>
      </c>
      <c r="M203" s="155">
        <f t="shared" si="12"/>
        <v>4</v>
      </c>
    </row>
    <row r="204" spans="2:13" ht="36" customHeight="1">
      <c r="B204" s="1017"/>
      <c r="C204" s="1022"/>
      <c r="D204" s="189" t="s">
        <v>497</v>
      </c>
      <c r="E204" s="190" t="s">
        <v>373</v>
      </c>
      <c r="F204" s="259">
        <v>43439</v>
      </c>
      <c r="G204" s="191">
        <v>200000</v>
      </c>
      <c r="H204" s="147"/>
      <c r="I204" s="175">
        <f t="shared" ca="1" si="11"/>
        <v>3</v>
      </c>
      <c r="J204" s="142">
        <f t="shared" si="13"/>
        <v>3.4904109589041097</v>
      </c>
      <c r="K204" s="140">
        <v>2018</v>
      </c>
      <c r="L204" s="155">
        <v>2021</v>
      </c>
      <c r="M204" s="155">
        <f t="shared" si="12"/>
        <v>3</v>
      </c>
    </row>
    <row r="205" spans="2:13" ht="36" customHeight="1">
      <c r="B205" s="1006"/>
      <c r="C205" s="1012"/>
      <c r="D205" s="189" t="s">
        <v>498</v>
      </c>
      <c r="E205" s="190" t="s">
        <v>333</v>
      </c>
      <c r="F205" s="259">
        <v>44119</v>
      </c>
      <c r="G205" s="191">
        <v>200000</v>
      </c>
      <c r="H205" s="147"/>
      <c r="I205" s="175">
        <f t="shared" ca="1" si="11"/>
        <v>1</v>
      </c>
      <c r="J205" s="142">
        <f t="shared" si="13"/>
        <v>1.6273972602739726</v>
      </c>
      <c r="K205" s="140">
        <v>2020</v>
      </c>
      <c r="L205" s="155">
        <v>2021</v>
      </c>
      <c r="M205" s="155">
        <f t="shared" si="12"/>
        <v>1</v>
      </c>
    </row>
    <row r="206" spans="2:13" ht="36" customHeight="1">
      <c r="B206" s="220">
        <v>5</v>
      </c>
      <c r="C206" s="260" t="s">
        <v>303</v>
      </c>
      <c r="D206" s="189" t="s">
        <v>499</v>
      </c>
      <c r="E206" s="190" t="s">
        <v>324</v>
      </c>
      <c r="F206" s="254">
        <v>2008</v>
      </c>
      <c r="G206" s="191">
        <v>200000</v>
      </c>
      <c r="H206" s="147"/>
      <c r="I206" s="175">
        <f t="shared" ca="1" si="11"/>
        <v>117</v>
      </c>
      <c r="J206" s="142">
        <f t="shared" si="13"/>
        <v>117</v>
      </c>
      <c r="K206" s="140">
        <v>2008</v>
      </c>
      <c r="L206" s="155">
        <v>2021</v>
      </c>
      <c r="M206" s="155">
        <f>L206-K206</f>
        <v>13</v>
      </c>
    </row>
    <row r="207" spans="2:13" ht="36" customHeight="1">
      <c r="B207" s="1005">
        <v>6</v>
      </c>
      <c r="C207" s="1011" t="s">
        <v>235</v>
      </c>
      <c r="D207" s="189" t="s">
        <v>500</v>
      </c>
      <c r="E207" s="190" t="s">
        <v>428</v>
      </c>
      <c r="F207" s="259">
        <v>39436</v>
      </c>
      <c r="G207" s="191">
        <v>200000</v>
      </c>
      <c r="H207" s="147"/>
      <c r="I207" s="175">
        <f t="shared" ca="1" si="11"/>
        <v>14</v>
      </c>
      <c r="J207" s="142">
        <f t="shared" si="13"/>
        <v>14.457534246575342</v>
      </c>
      <c r="K207" s="140">
        <v>2007</v>
      </c>
      <c r="L207" s="155">
        <v>2021</v>
      </c>
      <c r="M207" s="155">
        <f t="shared" ref="M207:M243" si="14">L207-K207</f>
        <v>14</v>
      </c>
    </row>
    <row r="208" spans="2:13" ht="36" customHeight="1">
      <c r="B208" s="1006"/>
      <c r="C208" s="1012"/>
      <c r="D208" s="189" t="s">
        <v>501</v>
      </c>
      <c r="E208" s="190" t="s">
        <v>326</v>
      </c>
      <c r="F208" s="259">
        <v>40836</v>
      </c>
      <c r="G208" s="191">
        <v>200000</v>
      </c>
      <c r="H208" s="147"/>
      <c r="I208" s="175">
        <f t="shared" ca="1" si="11"/>
        <v>10</v>
      </c>
      <c r="J208" s="142">
        <f t="shared" si="13"/>
        <v>10.621917808219179</v>
      </c>
      <c r="K208" s="140">
        <v>2011</v>
      </c>
      <c r="L208" s="155">
        <v>2021</v>
      </c>
      <c r="M208" s="155">
        <f t="shared" si="14"/>
        <v>10</v>
      </c>
    </row>
    <row r="209" spans="2:13" ht="36" customHeight="1">
      <c r="B209" s="184"/>
      <c r="C209" s="252" t="s">
        <v>73</v>
      </c>
      <c r="D209" s="242" t="s">
        <v>823</v>
      </c>
      <c r="E209" s="265"/>
      <c r="F209" s="266"/>
      <c r="G209" s="195">
        <f>SUM(G210:G217)</f>
        <v>1600000</v>
      </c>
      <c r="H209" s="149"/>
      <c r="I209" s="175">
        <f t="shared" ca="1" si="11"/>
        <v>122</v>
      </c>
      <c r="J209" s="142">
        <f t="shared" si="13"/>
        <v>122.50136986301369</v>
      </c>
      <c r="L209" s="155">
        <v>2021</v>
      </c>
      <c r="M209" s="155">
        <f t="shared" si="14"/>
        <v>2021</v>
      </c>
    </row>
    <row r="210" spans="2:13" ht="36" customHeight="1">
      <c r="B210" s="1005">
        <v>1</v>
      </c>
      <c r="C210" s="1052" t="s">
        <v>239</v>
      </c>
      <c r="D210" s="269" t="s">
        <v>502</v>
      </c>
      <c r="E210" s="190" t="s">
        <v>428</v>
      </c>
      <c r="F210" s="254">
        <v>2007</v>
      </c>
      <c r="G210" s="191">
        <v>200000</v>
      </c>
      <c r="H210" s="147"/>
      <c r="I210" s="175"/>
      <c r="K210" s="179"/>
      <c r="L210" s="155"/>
      <c r="M210" s="155"/>
    </row>
    <row r="211" spans="2:13" ht="36" customHeight="1">
      <c r="B211" s="1017"/>
      <c r="C211" s="1074"/>
      <c r="D211" s="270" t="s">
        <v>503</v>
      </c>
      <c r="E211" s="190" t="s">
        <v>422</v>
      </c>
      <c r="F211" s="266"/>
      <c r="G211" s="191">
        <v>200000</v>
      </c>
      <c r="H211" s="147"/>
      <c r="I211" s="175"/>
      <c r="K211" s="179"/>
      <c r="L211" s="155"/>
      <c r="M211" s="155"/>
    </row>
    <row r="212" spans="2:13" ht="36" customHeight="1">
      <c r="B212" s="1006"/>
      <c r="C212" s="1053"/>
      <c r="D212" s="271" t="s">
        <v>504</v>
      </c>
      <c r="E212" s="215" t="s">
        <v>346</v>
      </c>
      <c r="F212" s="272"/>
      <c r="G212" s="191">
        <v>200000</v>
      </c>
      <c r="H212" s="147"/>
      <c r="I212" s="175">
        <f ca="1">DATEDIF(F210,NOW(),"Y")</f>
        <v>117</v>
      </c>
      <c r="J212" s="142">
        <f>($Q$8-F210)/365</f>
        <v>117.0027397260274</v>
      </c>
      <c r="K212" s="140">
        <v>2007</v>
      </c>
      <c r="L212" s="155">
        <v>2021</v>
      </c>
      <c r="M212" s="155">
        <f t="shared" si="14"/>
        <v>14</v>
      </c>
    </row>
    <row r="213" spans="2:13" ht="36" customHeight="1">
      <c r="B213" s="1005">
        <v>2</v>
      </c>
      <c r="C213" s="1011" t="s">
        <v>241</v>
      </c>
      <c r="D213" s="189" t="s">
        <v>505</v>
      </c>
      <c r="E213" s="190" t="s">
        <v>348</v>
      </c>
      <c r="F213" s="254" t="s">
        <v>799</v>
      </c>
      <c r="G213" s="191">
        <v>200000</v>
      </c>
      <c r="H213" s="147"/>
      <c r="I213" s="175">
        <f t="shared" ref="I213:I278" ca="1" si="15">DATEDIF(F213,NOW(),"Y")</f>
        <v>117</v>
      </c>
      <c r="J213" s="142">
        <f t="shared" ref="J213:J244" si="16">($Q$8-F213)/365</f>
        <v>116.96986301369863</v>
      </c>
      <c r="K213" s="140">
        <v>2019</v>
      </c>
      <c r="L213" s="155">
        <v>2021</v>
      </c>
      <c r="M213" s="155">
        <f t="shared" si="14"/>
        <v>2</v>
      </c>
    </row>
    <row r="214" spans="2:13" ht="36" customHeight="1">
      <c r="B214" s="1006"/>
      <c r="C214" s="1012"/>
      <c r="D214" s="189" t="s">
        <v>506</v>
      </c>
      <c r="E214" s="190" t="s">
        <v>333</v>
      </c>
      <c r="F214" s="254" t="s">
        <v>800</v>
      </c>
      <c r="G214" s="191">
        <v>200000</v>
      </c>
      <c r="H214" s="147"/>
      <c r="I214" s="175">
        <f t="shared" ca="1" si="15"/>
        <v>117</v>
      </c>
      <c r="J214" s="142">
        <f t="shared" si="16"/>
        <v>116.96712328767123</v>
      </c>
      <c r="K214" s="140">
        <v>2020</v>
      </c>
      <c r="L214" s="155">
        <v>2021</v>
      </c>
      <c r="M214" s="155">
        <f t="shared" si="14"/>
        <v>1</v>
      </c>
    </row>
    <row r="215" spans="2:13" ht="36" customHeight="1">
      <c r="B215" s="246">
        <v>3</v>
      </c>
      <c r="C215" s="267" t="s">
        <v>240</v>
      </c>
      <c r="D215" s="189" t="s">
        <v>507</v>
      </c>
      <c r="E215" s="190" t="s">
        <v>346</v>
      </c>
      <c r="F215" s="254" t="s">
        <v>798</v>
      </c>
      <c r="G215" s="191">
        <v>200000</v>
      </c>
      <c r="H215" s="147"/>
      <c r="I215" s="175">
        <f t="shared" ca="1" si="15"/>
        <v>117</v>
      </c>
      <c r="J215" s="142">
        <f t="shared" si="16"/>
        <v>116.98630136986301</v>
      </c>
      <c r="K215" s="140">
        <v>2013</v>
      </c>
      <c r="L215" s="155">
        <v>2021</v>
      </c>
      <c r="M215" s="155">
        <f>L215-K215</f>
        <v>8</v>
      </c>
    </row>
    <row r="216" spans="2:13" ht="36" customHeight="1">
      <c r="B216" s="246">
        <v>4</v>
      </c>
      <c r="C216" s="264" t="s">
        <v>242</v>
      </c>
      <c r="D216" s="189" t="s">
        <v>508</v>
      </c>
      <c r="E216" s="190" t="s">
        <v>335</v>
      </c>
      <c r="F216" s="254" t="s">
        <v>801</v>
      </c>
      <c r="G216" s="191">
        <v>200000</v>
      </c>
      <c r="H216" s="147"/>
      <c r="I216" s="175">
        <f t="shared" ca="1" si="15"/>
        <v>117</v>
      </c>
      <c r="J216" s="142">
        <f t="shared" si="16"/>
        <v>116.98356164383561</v>
      </c>
      <c r="K216" s="140">
        <v>2014</v>
      </c>
      <c r="L216" s="155">
        <v>2021</v>
      </c>
      <c r="M216" s="155">
        <f t="shared" si="14"/>
        <v>7</v>
      </c>
    </row>
    <row r="217" spans="2:13" ht="36" customHeight="1">
      <c r="B217" s="246">
        <v>5</v>
      </c>
      <c r="C217" s="264" t="s">
        <v>305</v>
      </c>
      <c r="D217" s="189" t="s">
        <v>797</v>
      </c>
      <c r="E217" s="190" t="s">
        <v>333</v>
      </c>
      <c r="F217" s="259">
        <v>43879</v>
      </c>
      <c r="G217" s="191">
        <v>200000</v>
      </c>
      <c r="H217" s="147"/>
      <c r="I217" s="175">
        <f t="shared" ca="1" si="15"/>
        <v>2</v>
      </c>
      <c r="J217" s="142">
        <f t="shared" si="16"/>
        <v>2.2849315068493152</v>
      </c>
      <c r="K217" s="176"/>
      <c r="L217" s="155"/>
      <c r="M217" s="155"/>
    </row>
    <row r="218" spans="2:13" ht="36" customHeight="1">
      <c r="B218" s="184"/>
      <c r="C218" s="252" t="s">
        <v>509</v>
      </c>
      <c r="D218" s="242" t="s">
        <v>822</v>
      </c>
      <c r="E218" s="265"/>
      <c r="F218" s="266"/>
      <c r="G218" s="195">
        <f>SUM(G219:G235)</f>
        <v>3400000</v>
      </c>
      <c r="H218" s="149"/>
      <c r="I218" s="175">
        <f t="shared" ca="1" si="15"/>
        <v>122</v>
      </c>
      <c r="J218" s="142">
        <f t="shared" si="16"/>
        <v>122.50136986301369</v>
      </c>
      <c r="L218" s="155">
        <v>2021</v>
      </c>
      <c r="M218" s="155">
        <f t="shared" si="14"/>
        <v>2021</v>
      </c>
    </row>
    <row r="219" spans="2:13" ht="36" customHeight="1">
      <c r="B219" s="1005">
        <v>1</v>
      </c>
      <c r="C219" s="1058" t="s">
        <v>82</v>
      </c>
      <c r="D219" s="189" t="s">
        <v>510</v>
      </c>
      <c r="E219" s="190" t="s">
        <v>392</v>
      </c>
      <c r="F219" s="211" t="s">
        <v>692</v>
      </c>
      <c r="G219" s="191">
        <v>200000</v>
      </c>
      <c r="H219" s="147"/>
      <c r="I219" s="175">
        <f t="shared" ca="1" si="15"/>
        <v>12</v>
      </c>
      <c r="J219" s="142">
        <f t="shared" si="16"/>
        <v>12.63013698630137</v>
      </c>
      <c r="K219" s="140">
        <v>2009</v>
      </c>
      <c r="L219" s="155">
        <v>2021</v>
      </c>
      <c r="M219" s="155">
        <f t="shared" si="14"/>
        <v>12</v>
      </c>
    </row>
    <row r="220" spans="2:13" ht="36" customHeight="1">
      <c r="B220" s="1017"/>
      <c r="C220" s="1059"/>
      <c r="D220" s="189" t="s">
        <v>511</v>
      </c>
      <c r="E220" s="190" t="s">
        <v>367</v>
      </c>
      <c r="F220" s="211" t="s">
        <v>693</v>
      </c>
      <c r="G220" s="191">
        <v>200000</v>
      </c>
      <c r="H220" s="147"/>
      <c r="I220" s="175">
        <f t="shared" ca="1" si="15"/>
        <v>9</v>
      </c>
      <c r="J220" s="142">
        <f t="shared" si="16"/>
        <v>9.7041095890410958</v>
      </c>
      <c r="K220" s="140">
        <v>2012</v>
      </c>
      <c r="L220" s="155">
        <v>2021</v>
      </c>
      <c r="M220" s="155">
        <f t="shared" si="14"/>
        <v>9</v>
      </c>
    </row>
    <row r="221" spans="2:13" ht="36" customHeight="1">
      <c r="B221" s="1006"/>
      <c r="C221" s="1060"/>
      <c r="D221" s="189" t="s">
        <v>512</v>
      </c>
      <c r="E221" s="190" t="s">
        <v>328</v>
      </c>
      <c r="F221" s="211" t="s">
        <v>694</v>
      </c>
      <c r="G221" s="191">
        <v>200000</v>
      </c>
      <c r="H221" s="147"/>
      <c r="I221" s="175">
        <f t="shared" ca="1" si="15"/>
        <v>7</v>
      </c>
      <c r="J221" s="142">
        <f t="shared" si="16"/>
        <v>7.0821917808219181</v>
      </c>
      <c r="K221" s="140">
        <v>2015</v>
      </c>
      <c r="L221" s="155">
        <v>2021</v>
      </c>
      <c r="M221" s="155">
        <f t="shared" si="14"/>
        <v>6</v>
      </c>
    </row>
    <row r="222" spans="2:13" ht="36" customHeight="1">
      <c r="B222" s="1005">
        <v>2</v>
      </c>
      <c r="C222" s="1068" t="s">
        <v>78</v>
      </c>
      <c r="D222" s="189" t="s">
        <v>513</v>
      </c>
      <c r="E222" s="190" t="s">
        <v>428</v>
      </c>
      <c r="F222" s="211" t="s">
        <v>695</v>
      </c>
      <c r="G222" s="191">
        <v>200000</v>
      </c>
      <c r="H222" s="147"/>
      <c r="I222" s="175">
        <f t="shared" ca="1" si="15"/>
        <v>14</v>
      </c>
      <c r="J222" s="142">
        <f t="shared" si="16"/>
        <v>14.591780821917808</v>
      </c>
      <c r="K222" s="140">
        <v>2007</v>
      </c>
      <c r="L222" s="155">
        <v>2021</v>
      </c>
      <c r="M222" s="155">
        <f>L222-K222</f>
        <v>14</v>
      </c>
    </row>
    <row r="223" spans="2:13" ht="36" customHeight="1">
      <c r="B223" s="1017"/>
      <c r="C223" s="1069"/>
      <c r="D223" s="189" t="s">
        <v>514</v>
      </c>
      <c r="E223" s="190" t="s">
        <v>335</v>
      </c>
      <c r="F223" s="211" t="s">
        <v>681</v>
      </c>
      <c r="G223" s="191">
        <v>200000</v>
      </c>
      <c r="H223" s="147"/>
      <c r="I223" s="175">
        <f t="shared" ca="1" si="15"/>
        <v>8</v>
      </c>
      <c r="J223" s="142">
        <f t="shared" si="16"/>
        <v>7.7780821917808218</v>
      </c>
      <c r="K223" s="140">
        <v>2014</v>
      </c>
      <c r="L223" s="155">
        <v>2021</v>
      </c>
      <c r="M223" s="155">
        <f>L223-K223</f>
        <v>7</v>
      </c>
    </row>
    <row r="224" spans="2:13" ht="36" customHeight="1">
      <c r="B224" s="1006"/>
      <c r="C224" s="1070"/>
      <c r="D224" s="189" t="s">
        <v>696</v>
      </c>
      <c r="E224" s="190" t="s">
        <v>819</v>
      </c>
      <c r="F224" s="263">
        <v>44431</v>
      </c>
      <c r="G224" s="191">
        <v>200000</v>
      </c>
      <c r="H224" s="147"/>
      <c r="I224" s="182">
        <f t="shared" ca="1" si="15"/>
        <v>1</v>
      </c>
      <c r="J224" s="142">
        <f t="shared" si="16"/>
        <v>0.77260273972602744</v>
      </c>
      <c r="K224" s="174"/>
      <c r="L224" s="155"/>
      <c r="M224" s="155"/>
    </row>
    <row r="225" spans="2:13" ht="36" customHeight="1">
      <c r="B225" s="220">
        <v>3</v>
      </c>
      <c r="C225" s="273" t="s">
        <v>85</v>
      </c>
      <c r="D225" s="189" t="s">
        <v>515</v>
      </c>
      <c r="E225" s="190" t="s">
        <v>428</v>
      </c>
      <c r="F225" s="259">
        <v>39320</v>
      </c>
      <c r="G225" s="191">
        <v>200000</v>
      </c>
      <c r="H225" s="147"/>
      <c r="I225" s="175">
        <f t="shared" ca="1" si="15"/>
        <v>15</v>
      </c>
      <c r="J225" s="142">
        <f t="shared" si="16"/>
        <v>14.775342465753425</v>
      </c>
      <c r="K225" s="140">
        <v>2007</v>
      </c>
      <c r="L225" s="155">
        <v>2021</v>
      </c>
      <c r="M225" s="155">
        <f>L225-K225</f>
        <v>14</v>
      </c>
    </row>
    <row r="226" spans="2:13" ht="36" customHeight="1">
      <c r="B226" s="184">
        <v>4</v>
      </c>
      <c r="C226" s="274" t="s">
        <v>80</v>
      </c>
      <c r="D226" s="189" t="s">
        <v>516</v>
      </c>
      <c r="E226" s="190" t="s">
        <v>367</v>
      </c>
      <c r="F226" s="211" t="s">
        <v>697</v>
      </c>
      <c r="G226" s="191">
        <v>200000</v>
      </c>
      <c r="H226" s="147"/>
      <c r="I226" s="175">
        <f t="shared" ca="1" si="15"/>
        <v>9</v>
      </c>
      <c r="J226" s="142">
        <f t="shared" si="16"/>
        <v>9.4602739726027405</v>
      </c>
      <c r="K226" s="140">
        <v>2012</v>
      </c>
      <c r="L226" s="155">
        <v>2021</v>
      </c>
      <c r="M226" s="155">
        <f>L226-K226</f>
        <v>9</v>
      </c>
    </row>
    <row r="227" spans="2:13" s="141" customFormat="1" ht="36" customHeight="1">
      <c r="B227" s="1061">
        <v>5</v>
      </c>
      <c r="C227" s="1064" t="s">
        <v>79</v>
      </c>
      <c r="D227" s="209" t="s">
        <v>517</v>
      </c>
      <c r="E227" s="190" t="s">
        <v>367</v>
      </c>
      <c r="F227" s="275" t="s">
        <v>698</v>
      </c>
      <c r="G227" s="191">
        <v>200000</v>
      </c>
      <c r="H227" s="147"/>
      <c r="I227" s="175">
        <f t="shared" ca="1" si="15"/>
        <v>10</v>
      </c>
      <c r="J227" s="142">
        <f t="shared" si="16"/>
        <v>10.252054794520548</v>
      </c>
      <c r="K227" s="177">
        <v>2012</v>
      </c>
      <c r="L227" s="178">
        <v>2021</v>
      </c>
      <c r="M227" s="178">
        <f t="shared" si="14"/>
        <v>9</v>
      </c>
    </row>
    <row r="228" spans="2:13" s="141" customFormat="1" ht="36" customHeight="1">
      <c r="B228" s="1062"/>
      <c r="C228" s="1065"/>
      <c r="D228" s="209" t="s">
        <v>518</v>
      </c>
      <c r="E228" s="190" t="s">
        <v>335</v>
      </c>
      <c r="F228" s="275" t="s">
        <v>699</v>
      </c>
      <c r="G228" s="191">
        <v>200000</v>
      </c>
      <c r="H228" s="147"/>
      <c r="I228" s="175">
        <f t="shared" ca="1" si="15"/>
        <v>8</v>
      </c>
      <c r="J228" s="142">
        <f t="shared" si="16"/>
        <v>8.4136986301369863</v>
      </c>
      <c r="K228" s="177">
        <v>2014</v>
      </c>
      <c r="L228" s="178">
        <v>2021</v>
      </c>
      <c r="M228" s="178">
        <f t="shared" si="14"/>
        <v>7</v>
      </c>
    </row>
    <row r="229" spans="2:13" s="141" customFormat="1" ht="36" customHeight="1">
      <c r="B229" s="1063"/>
      <c r="C229" s="1066"/>
      <c r="D229" s="209" t="s">
        <v>519</v>
      </c>
      <c r="E229" s="190" t="s">
        <v>343</v>
      </c>
      <c r="F229" s="275" t="s">
        <v>700</v>
      </c>
      <c r="G229" s="191">
        <v>200000</v>
      </c>
      <c r="H229" s="147"/>
      <c r="I229" s="175">
        <f t="shared" ca="1" si="15"/>
        <v>1</v>
      </c>
      <c r="J229" s="142">
        <f t="shared" si="16"/>
        <v>1.5917808219178082</v>
      </c>
      <c r="K229" s="177">
        <v>2020</v>
      </c>
      <c r="L229" s="178">
        <v>2021</v>
      </c>
      <c r="M229" s="178">
        <f>L229-K229</f>
        <v>1</v>
      </c>
    </row>
    <row r="230" spans="2:13" s="141" customFormat="1" ht="36" customHeight="1">
      <c r="B230" s="1005">
        <v>6</v>
      </c>
      <c r="C230" s="1058" t="s">
        <v>84</v>
      </c>
      <c r="D230" s="209" t="s">
        <v>521</v>
      </c>
      <c r="E230" s="190" t="s">
        <v>392</v>
      </c>
      <c r="F230" s="275" t="s">
        <v>701</v>
      </c>
      <c r="G230" s="191">
        <v>200000</v>
      </c>
      <c r="H230" s="147"/>
      <c r="I230" s="175">
        <f t="shared" ca="1" si="15"/>
        <v>13</v>
      </c>
      <c r="J230" s="142">
        <f t="shared" si="16"/>
        <v>13.328767123287671</v>
      </c>
      <c r="K230" s="177">
        <v>2016</v>
      </c>
      <c r="L230" s="178">
        <v>2021</v>
      </c>
      <c r="M230" s="178">
        <f t="shared" si="14"/>
        <v>5</v>
      </c>
    </row>
    <row r="231" spans="2:13" ht="36" customHeight="1">
      <c r="B231" s="1006"/>
      <c r="C231" s="1060"/>
      <c r="D231" s="189" t="s">
        <v>522</v>
      </c>
      <c r="E231" s="190" t="s">
        <v>331</v>
      </c>
      <c r="F231" s="211" t="s">
        <v>702</v>
      </c>
      <c r="G231" s="191">
        <v>200000</v>
      </c>
      <c r="H231" s="147"/>
      <c r="I231" s="175">
        <f t="shared" ca="1" si="15"/>
        <v>6</v>
      </c>
      <c r="J231" s="142">
        <f t="shared" si="16"/>
        <v>6.0191780821917806</v>
      </c>
      <c r="K231" s="140">
        <v>2009</v>
      </c>
      <c r="L231" s="155">
        <v>2021</v>
      </c>
      <c r="M231" s="155">
        <f t="shared" si="14"/>
        <v>12</v>
      </c>
    </row>
    <row r="232" spans="2:13" ht="36" customHeight="1">
      <c r="B232" s="1005">
        <v>7</v>
      </c>
      <c r="C232" s="1068" t="s">
        <v>86</v>
      </c>
      <c r="D232" s="189" t="s">
        <v>703</v>
      </c>
      <c r="E232" s="190" t="s">
        <v>428</v>
      </c>
      <c r="F232" s="211" t="s">
        <v>704</v>
      </c>
      <c r="G232" s="191">
        <v>200000</v>
      </c>
      <c r="H232" s="147"/>
      <c r="I232" s="175">
        <f t="shared" ca="1" si="15"/>
        <v>15</v>
      </c>
      <c r="J232" s="142">
        <f t="shared" si="16"/>
        <v>14.827397260273973</v>
      </c>
      <c r="K232" s="174"/>
      <c r="L232" s="155"/>
      <c r="M232" s="155"/>
    </row>
    <row r="233" spans="2:13" ht="36" customHeight="1">
      <c r="B233" s="1006"/>
      <c r="C233" s="1070"/>
      <c r="D233" s="189" t="s">
        <v>705</v>
      </c>
      <c r="E233" s="190" t="s">
        <v>326</v>
      </c>
      <c r="F233" s="211" t="s">
        <v>706</v>
      </c>
      <c r="G233" s="191">
        <v>200000</v>
      </c>
      <c r="H233" s="147"/>
      <c r="I233" s="175">
        <f t="shared" ca="1" si="15"/>
        <v>10</v>
      </c>
      <c r="J233" s="142">
        <f t="shared" si="16"/>
        <v>10.457534246575342</v>
      </c>
      <c r="K233" s="174"/>
      <c r="L233" s="155"/>
      <c r="M233" s="155"/>
    </row>
    <row r="234" spans="2:13" ht="36" customHeight="1">
      <c r="B234" s="1005">
        <v>8</v>
      </c>
      <c r="C234" s="1068" t="s">
        <v>253</v>
      </c>
      <c r="D234" s="189" t="s">
        <v>707</v>
      </c>
      <c r="E234" s="190" t="s">
        <v>422</v>
      </c>
      <c r="F234" s="211" t="s">
        <v>708</v>
      </c>
      <c r="G234" s="191">
        <v>200000</v>
      </c>
      <c r="H234" s="147"/>
      <c r="I234" s="175">
        <f t="shared" ca="1" si="15"/>
        <v>12</v>
      </c>
      <c r="J234" s="142">
        <f t="shared" si="16"/>
        <v>12.353424657534246</v>
      </c>
      <c r="K234" s="174"/>
      <c r="L234" s="155"/>
      <c r="M234" s="155"/>
    </row>
    <row r="235" spans="2:13" ht="36" customHeight="1">
      <c r="B235" s="1006"/>
      <c r="C235" s="1070"/>
      <c r="D235" s="189" t="s">
        <v>820</v>
      </c>
      <c r="E235" s="190" t="s">
        <v>367</v>
      </c>
      <c r="F235" s="211" t="s">
        <v>709</v>
      </c>
      <c r="G235" s="191">
        <v>200000</v>
      </c>
      <c r="H235" s="147"/>
      <c r="I235" s="175">
        <f t="shared" ca="1" si="15"/>
        <v>9</v>
      </c>
      <c r="J235" s="142">
        <f t="shared" si="16"/>
        <v>9.6794520547945204</v>
      </c>
      <c r="K235" s="174"/>
      <c r="L235" s="155"/>
      <c r="M235" s="155"/>
    </row>
    <row r="236" spans="2:13" ht="36" customHeight="1">
      <c r="B236" s="184"/>
      <c r="C236" s="252" t="s">
        <v>523</v>
      </c>
      <c r="D236" s="242" t="s">
        <v>524</v>
      </c>
      <c r="E236" s="243"/>
      <c r="F236" s="261"/>
      <c r="G236" s="195">
        <f>SUM(G237:G242)</f>
        <v>1200000</v>
      </c>
      <c r="H236" s="149"/>
      <c r="I236" s="175">
        <f t="shared" ca="1" si="15"/>
        <v>122</v>
      </c>
      <c r="J236" s="142">
        <f t="shared" si="16"/>
        <v>122.50136986301369</v>
      </c>
      <c r="L236" s="155">
        <v>2021</v>
      </c>
      <c r="M236" s="155">
        <f t="shared" si="14"/>
        <v>2021</v>
      </c>
    </row>
    <row r="237" spans="2:13" ht="36" customHeight="1">
      <c r="B237" s="220">
        <v>1</v>
      </c>
      <c r="C237" s="273" t="s">
        <v>88</v>
      </c>
      <c r="D237" s="189" t="s">
        <v>525</v>
      </c>
      <c r="E237" s="190" t="s">
        <v>346</v>
      </c>
      <c r="F237" s="211" t="s">
        <v>761</v>
      </c>
      <c r="G237" s="191">
        <v>200000</v>
      </c>
      <c r="H237" s="147"/>
      <c r="I237" s="175">
        <f t="shared" ca="1" si="15"/>
        <v>9</v>
      </c>
      <c r="J237" s="142">
        <f t="shared" si="16"/>
        <v>8.9534246575342458</v>
      </c>
      <c r="K237" s="140">
        <v>2013</v>
      </c>
      <c r="L237" s="155">
        <v>2021</v>
      </c>
      <c r="M237" s="155">
        <f t="shared" si="14"/>
        <v>8</v>
      </c>
    </row>
    <row r="238" spans="2:13" ht="36" customHeight="1">
      <c r="B238" s="1005">
        <v>2</v>
      </c>
      <c r="C238" s="1058" t="s">
        <v>92</v>
      </c>
      <c r="D238" s="235" t="s">
        <v>356</v>
      </c>
      <c r="E238" s="190" t="s">
        <v>367</v>
      </c>
      <c r="F238" s="211" t="s">
        <v>762</v>
      </c>
      <c r="G238" s="191">
        <v>200000</v>
      </c>
      <c r="H238" s="147"/>
      <c r="I238" s="175">
        <f t="shared" ca="1" si="15"/>
        <v>10</v>
      </c>
      <c r="J238" s="142">
        <f t="shared" si="16"/>
        <v>9.8520547945205479</v>
      </c>
      <c r="K238" s="140">
        <v>2012</v>
      </c>
      <c r="L238" s="155">
        <v>2021</v>
      </c>
      <c r="M238" s="155">
        <f t="shared" si="14"/>
        <v>9</v>
      </c>
    </row>
    <row r="239" spans="2:13" ht="36" customHeight="1">
      <c r="B239" s="1006"/>
      <c r="C239" s="1060"/>
      <c r="D239" s="189" t="s">
        <v>526</v>
      </c>
      <c r="E239" s="190" t="s">
        <v>335</v>
      </c>
      <c r="F239" s="211" t="s">
        <v>763</v>
      </c>
      <c r="G239" s="191">
        <v>200000</v>
      </c>
      <c r="H239" s="147"/>
      <c r="I239" s="175">
        <f t="shared" ca="1" si="15"/>
        <v>8</v>
      </c>
      <c r="J239" s="142">
        <f t="shared" si="16"/>
        <v>7.7863013698630139</v>
      </c>
      <c r="K239" s="140">
        <v>2014</v>
      </c>
      <c r="L239" s="155">
        <v>2021</v>
      </c>
      <c r="M239" s="155">
        <f t="shared" si="14"/>
        <v>7</v>
      </c>
    </row>
    <row r="240" spans="2:13" ht="36" customHeight="1">
      <c r="B240" s="1005">
        <v>3</v>
      </c>
      <c r="C240" s="1046" t="s">
        <v>91</v>
      </c>
      <c r="D240" s="189" t="s">
        <v>446</v>
      </c>
      <c r="E240" s="190" t="s">
        <v>328</v>
      </c>
      <c r="F240" s="211" t="s">
        <v>764</v>
      </c>
      <c r="G240" s="191">
        <v>200000</v>
      </c>
      <c r="H240" s="147"/>
      <c r="I240" s="175">
        <f t="shared" ca="1" si="15"/>
        <v>7</v>
      </c>
      <c r="J240" s="142">
        <f t="shared" si="16"/>
        <v>6.9424657534246572</v>
      </c>
      <c r="K240" s="140">
        <v>2015</v>
      </c>
      <c r="L240" s="155">
        <v>2021</v>
      </c>
      <c r="M240" s="155">
        <f t="shared" si="14"/>
        <v>6</v>
      </c>
    </row>
    <row r="241" spans="2:13" ht="36" customHeight="1">
      <c r="B241" s="1006"/>
      <c r="C241" s="1047"/>
      <c r="D241" s="189" t="s">
        <v>527</v>
      </c>
      <c r="E241" s="190" t="s">
        <v>339</v>
      </c>
      <c r="F241" s="211" t="s">
        <v>765</v>
      </c>
      <c r="G241" s="191">
        <v>200000</v>
      </c>
      <c r="H241" s="147"/>
      <c r="I241" s="175">
        <f t="shared" ca="1" si="15"/>
        <v>4</v>
      </c>
      <c r="J241" s="142">
        <f t="shared" si="16"/>
        <v>4.7095890410958905</v>
      </c>
      <c r="K241" s="140">
        <v>2017</v>
      </c>
      <c r="L241" s="155">
        <v>2021</v>
      </c>
      <c r="M241" s="155">
        <f t="shared" si="14"/>
        <v>4</v>
      </c>
    </row>
    <row r="242" spans="2:13" ht="36" customHeight="1">
      <c r="B242" s="184">
        <v>4</v>
      </c>
      <c r="C242" s="276" t="s">
        <v>97</v>
      </c>
      <c r="D242" s="189" t="s">
        <v>528</v>
      </c>
      <c r="E242" s="190" t="s">
        <v>428</v>
      </c>
      <c r="F242" s="211" t="s">
        <v>766</v>
      </c>
      <c r="G242" s="191">
        <v>200000</v>
      </c>
      <c r="H242" s="147"/>
      <c r="I242" s="175">
        <f t="shared" ca="1" si="15"/>
        <v>15</v>
      </c>
      <c r="J242" s="142">
        <f t="shared" si="16"/>
        <v>14.95890410958904</v>
      </c>
      <c r="K242" s="140">
        <v>2007</v>
      </c>
      <c r="L242" s="155">
        <v>2021</v>
      </c>
      <c r="M242" s="155">
        <f t="shared" si="14"/>
        <v>14</v>
      </c>
    </row>
    <row r="243" spans="2:13" ht="36" customHeight="1">
      <c r="B243" s="246"/>
      <c r="C243" s="252" t="s">
        <v>529</v>
      </c>
      <c r="D243" s="242" t="s">
        <v>853</v>
      </c>
      <c r="E243" s="265"/>
      <c r="F243" s="266"/>
      <c r="G243" s="195">
        <f>SUM(G244:G250)</f>
        <v>1400000</v>
      </c>
      <c r="H243" s="149"/>
      <c r="I243" s="175">
        <f t="shared" ca="1" si="15"/>
        <v>122</v>
      </c>
      <c r="J243" s="142">
        <f t="shared" si="16"/>
        <v>122.50136986301369</v>
      </c>
      <c r="K243" s="156"/>
      <c r="L243" s="155">
        <v>2021</v>
      </c>
      <c r="M243" s="155">
        <f t="shared" si="14"/>
        <v>2021</v>
      </c>
    </row>
    <row r="244" spans="2:13" ht="36" customHeight="1">
      <c r="B244" s="246">
        <v>1</v>
      </c>
      <c r="C244" s="277" t="s">
        <v>110</v>
      </c>
      <c r="D244" s="278" t="s">
        <v>532</v>
      </c>
      <c r="E244" s="190" t="s">
        <v>348</v>
      </c>
      <c r="F244" s="211" t="s">
        <v>755</v>
      </c>
      <c r="G244" s="191">
        <v>200000</v>
      </c>
      <c r="H244" s="147"/>
      <c r="I244" s="175">
        <f t="shared" ca="1" si="15"/>
        <v>3</v>
      </c>
      <c r="J244" s="142">
        <f t="shared" si="16"/>
        <v>3.1369863013698631</v>
      </c>
      <c r="K244" s="181"/>
      <c r="L244" s="155"/>
      <c r="M244" s="155"/>
    </row>
    <row r="245" spans="2:13" ht="36" customHeight="1">
      <c r="B245" s="1005">
        <v>2</v>
      </c>
      <c r="C245" s="1067" t="s">
        <v>113</v>
      </c>
      <c r="D245" s="278" t="s">
        <v>530</v>
      </c>
      <c r="E245" s="190" t="s">
        <v>392</v>
      </c>
      <c r="F245" s="211" t="s">
        <v>756</v>
      </c>
      <c r="G245" s="191">
        <v>200000</v>
      </c>
      <c r="H245" s="147"/>
      <c r="I245" s="175">
        <f t="shared" ca="1" si="15"/>
        <v>13</v>
      </c>
      <c r="J245" s="142">
        <f t="shared" ref="J245:J266" si="17">($Q$8-F245)/365</f>
        <v>12.75068493150685</v>
      </c>
      <c r="K245" s="181"/>
      <c r="L245" s="155"/>
      <c r="M245" s="155"/>
    </row>
    <row r="246" spans="2:13" ht="36" customHeight="1">
      <c r="B246" s="1006"/>
      <c r="C246" s="1067"/>
      <c r="D246" s="278" t="s">
        <v>531</v>
      </c>
      <c r="E246" s="190" t="s">
        <v>326</v>
      </c>
      <c r="F246" s="211" t="s">
        <v>757</v>
      </c>
      <c r="G246" s="191">
        <v>200000</v>
      </c>
      <c r="H246" s="147"/>
      <c r="I246" s="175">
        <f t="shared" ca="1" si="15"/>
        <v>10</v>
      </c>
      <c r="J246" s="142">
        <f t="shared" si="17"/>
        <v>10.64931506849315</v>
      </c>
      <c r="K246" s="181"/>
      <c r="L246" s="155"/>
      <c r="M246" s="155"/>
    </row>
    <row r="247" spans="2:13" ht="36" customHeight="1">
      <c r="B247" s="1005">
        <v>3</v>
      </c>
      <c r="C247" s="1081" t="s">
        <v>533</v>
      </c>
      <c r="D247" s="278" t="s">
        <v>534</v>
      </c>
      <c r="E247" s="190" t="s">
        <v>428</v>
      </c>
      <c r="F247" s="211" t="s">
        <v>758</v>
      </c>
      <c r="G247" s="191">
        <v>200000</v>
      </c>
      <c r="H247" s="147"/>
      <c r="I247" s="175">
        <f t="shared" ca="1" si="15"/>
        <v>14</v>
      </c>
      <c r="J247" s="142">
        <f t="shared" si="17"/>
        <v>14.602739726027398</v>
      </c>
      <c r="K247" s="181"/>
      <c r="L247" s="155"/>
      <c r="M247" s="155"/>
    </row>
    <row r="248" spans="2:13" ht="36" customHeight="1">
      <c r="B248" s="1006"/>
      <c r="C248" s="1082"/>
      <c r="D248" s="278" t="s">
        <v>535</v>
      </c>
      <c r="E248" s="190" t="s">
        <v>367</v>
      </c>
      <c r="F248" s="275" t="s">
        <v>760</v>
      </c>
      <c r="G248" s="191">
        <v>200000</v>
      </c>
      <c r="H248" s="147"/>
      <c r="I248" s="175">
        <f t="shared" ca="1" si="15"/>
        <v>9</v>
      </c>
      <c r="J248" s="142">
        <f t="shared" si="17"/>
        <v>9.7178082191780817</v>
      </c>
      <c r="K248" s="181"/>
      <c r="L248" s="155"/>
      <c r="M248" s="155"/>
    </row>
    <row r="249" spans="2:13" ht="36" customHeight="1">
      <c r="B249" s="246">
        <v>4</v>
      </c>
      <c r="C249" s="277" t="s">
        <v>111</v>
      </c>
      <c r="D249" s="278" t="s">
        <v>536</v>
      </c>
      <c r="E249" s="190" t="s">
        <v>422</v>
      </c>
      <c r="F249" s="211" t="s">
        <v>759</v>
      </c>
      <c r="G249" s="191">
        <v>200000</v>
      </c>
      <c r="H249" s="147"/>
      <c r="I249" s="175">
        <f t="shared" ca="1" si="15"/>
        <v>12</v>
      </c>
      <c r="J249" s="142">
        <f t="shared" si="17"/>
        <v>11.945205479452055</v>
      </c>
      <c r="K249" s="181"/>
      <c r="L249" s="155"/>
      <c r="M249" s="155"/>
    </row>
    <row r="250" spans="2:13" s="294" customFormat="1" ht="31.5" customHeight="1">
      <c r="B250" s="300">
        <v>5</v>
      </c>
      <c r="C250" s="295" t="s">
        <v>851</v>
      </c>
      <c r="D250" s="295" t="s">
        <v>865</v>
      </c>
      <c r="E250" s="296" t="s">
        <v>324</v>
      </c>
      <c r="F250" s="297" t="s">
        <v>866</v>
      </c>
      <c r="G250" s="191">
        <v>200000</v>
      </c>
      <c r="H250" s="295"/>
    </row>
    <row r="251" spans="2:13" ht="36" customHeight="1">
      <c r="B251" s="246"/>
      <c r="C251" s="252" t="s">
        <v>538</v>
      </c>
      <c r="D251" s="242" t="s">
        <v>821</v>
      </c>
      <c r="E251" s="190"/>
      <c r="F251" s="259"/>
      <c r="G251" s="195">
        <f>SUM(G252:G263)</f>
        <v>2400000</v>
      </c>
      <c r="H251" s="149"/>
      <c r="I251" s="175">
        <f t="shared" ca="1" si="15"/>
        <v>122</v>
      </c>
      <c r="J251" s="142">
        <f t="shared" si="17"/>
        <v>122.50136986301369</v>
      </c>
      <c r="K251" s="155"/>
      <c r="L251" s="155"/>
      <c r="M251" s="155"/>
    </row>
    <row r="252" spans="2:13" ht="36" customHeight="1">
      <c r="B252" s="1005">
        <v>1</v>
      </c>
      <c r="C252" s="1071" t="s">
        <v>102</v>
      </c>
      <c r="D252" s="279" t="s">
        <v>543</v>
      </c>
      <c r="E252" s="190" t="s">
        <v>324</v>
      </c>
      <c r="F252" s="211" t="s">
        <v>710</v>
      </c>
      <c r="G252" s="191">
        <v>200000</v>
      </c>
      <c r="H252" s="147"/>
      <c r="I252" s="175">
        <f t="shared" ca="1" si="15"/>
        <v>13</v>
      </c>
      <c r="J252" s="142">
        <f t="shared" si="17"/>
        <v>13.441095890410958</v>
      </c>
      <c r="K252" s="155"/>
      <c r="L252" s="155"/>
      <c r="M252" s="155"/>
    </row>
    <row r="253" spans="2:13" ht="36" customHeight="1">
      <c r="B253" s="1017"/>
      <c r="C253" s="1073"/>
      <c r="D253" s="279" t="s">
        <v>389</v>
      </c>
      <c r="E253" s="190" t="s">
        <v>326</v>
      </c>
      <c r="F253" s="211" t="s">
        <v>711</v>
      </c>
      <c r="G253" s="191">
        <v>200000</v>
      </c>
      <c r="H253" s="147"/>
      <c r="I253" s="175">
        <f t="shared" ca="1" si="15"/>
        <v>11</v>
      </c>
      <c r="J253" s="142">
        <f t="shared" si="17"/>
        <v>11.117808219178082</v>
      </c>
      <c r="K253" s="155"/>
      <c r="L253" s="155"/>
      <c r="M253" s="155"/>
    </row>
    <row r="254" spans="2:13" ht="36" customHeight="1">
      <c r="B254" s="1006"/>
      <c r="C254" s="1072"/>
      <c r="D254" s="279" t="s">
        <v>84</v>
      </c>
      <c r="E254" s="190" t="s">
        <v>346</v>
      </c>
      <c r="F254" s="211" t="s">
        <v>712</v>
      </c>
      <c r="G254" s="191">
        <v>200000</v>
      </c>
      <c r="H254" s="147"/>
      <c r="I254" s="175">
        <f t="shared" ca="1" si="15"/>
        <v>9</v>
      </c>
      <c r="J254" s="142">
        <f t="shared" si="17"/>
        <v>9.0383561643835613</v>
      </c>
      <c r="K254" s="155"/>
      <c r="L254" s="155"/>
      <c r="M254" s="155"/>
    </row>
    <row r="255" spans="2:13" ht="36" customHeight="1">
      <c r="B255" s="1005">
        <v>2</v>
      </c>
      <c r="C255" s="1071" t="s">
        <v>103</v>
      </c>
      <c r="D255" s="279" t="s">
        <v>713</v>
      </c>
      <c r="E255" s="190" t="s">
        <v>422</v>
      </c>
      <c r="F255" s="211" t="s">
        <v>714</v>
      </c>
      <c r="G255" s="191">
        <v>200000</v>
      </c>
      <c r="H255" s="147"/>
      <c r="I255" s="175">
        <f t="shared" ca="1" si="15"/>
        <v>12</v>
      </c>
      <c r="J255" s="142">
        <f t="shared" si="17"/>
        <v>12.254794520547945</v>
      </c>
      <c r="K255" s="155"/>
      <c r="L255" s="155"/>
      <c r="M255" s="155"/>
    </row>
    <row r="256" spans="2:13" ht="36" customHeight="1">
      <c r="B256" s="1006"/>
      <c r="C256" s="1072"/>
      <c r="D256" s="279" t="s">
        <v>542</v>
      </c>
      <c r="E256" s="190" t="s">
        <v>326</v>
      </c>
      <c r="F256" s="211" t="s">
        <v>715</v>
      </c>
      <c r="G256" s="191">
        <v>200000</v>
      </c>
      <c r="H256" s="147"/>
      <c r="I256" s="175">
        <f t="shared" ca="1" si="15"/>
        <v>10</v>
      </c>
      <c r="J256" s="142">
        <f t="shared" si="17"/>
        <v>10.638356164383561</v>
      </c>
      <c r="K256" s="155"/>
      <c r="L256" s="155"/>
      <c r="M256" s="155"/>
    </row>
    <row r="257" spans="2:13" ht="36" customHeight="1">
      <c r="B257" s="246">
        <v>3</v>
      </c>
      <c r="C257" s="280" t="s">
        <v>304</v>
      </c>
      <c r="D257" s="279" t="s">
        <v>666</v>
      </c>
      <c r="E257" s="190" t="s">
        <v>811</v>
      </c>
      <c r="F257" s="211" t="s">
        <v>716</v>
      </c>
      <c r="G257" s="191">
        <v>200000</v>
      </c>
      <c r="H257" s="147"/>
      <c r="I257" s="175">
        <f t="shared" ca="1" si="15"/>
        <v>0</v>
      </c>
      <c r="J257" s="142">
        <f t="shared" si="17"/>
        <v>0.58904109589041098</v>
      </c>
      <c r="K257" s="155"/>
      <c r="L257" s="155"/>
      <c r="M257" s="155"/>
    </row>
    <row r="258" spans="2:13" ht="36" customHeight="1">
      <c r="B258" s="246">
        <v>4</v>
      </c>
      <c r="C258" s="280" t="s">
        <v>104</v>
      </c>
      <c r="D258" s="279" t="s">
        <v>717</v>
      </c>
      <c r="E258" s="190" t="s">
        <v>324</v>
      </c>
      <c r="F258" s="211" t="s">
        <v>718</v>
      </c>
      <c r="G258" s="191">
        <v>200000</v>
      </c>
      <c r="H258" s="147"/>
      <c r="I258" s="175">
        <f t="shared" ca="1" si="15"/>
        <v>14</v>
      </c>
      <c r="J258" s="142">
        <f t="shared" si="17"/>
        <v>14.169863013698631</v>
      </c>
      <c r="K258" s="155"/>
      <c r="L258" s="155"/>
      <c r="M258" s="155"/>
    </row>
    <row r="259" spans="2:13" ht="36" customHeight="1">
      <c r="B259" s="1005">
        <v>5</v>
      </c>
      <c r="C259" s="1071" t="s">
        <v>105</v>
      </c>
      <c r="D259" s="279" t="s">
        <v>539</v>
      </c>
      <c r="E259" s="190" t="s">
        <v>324</v>
      </c>
      <c r="F259" s="211" t="s">
        <v>719</v>
      </c>
      <c r="G259" s="191">
        <v>200000</v>
      </c>
      <c r="H259" s="147"/>
      <c r="I259" s="175">
        <f t="shared" ca="1" si="15"/>
        <v>14</v>
      </c>
      <c r="J259" s="142">
        <f t="shared" si="17"/>
        <v>14.013698630136986</v>
      </c>
      <c r="K259" s="155"/>
      <c r="L259" s="155"/>
      <c r="M259" s="155"/>
    </row>
    <row r="260" spans="2:13" ht="36" customHeight="1">
      <c r="B260" s="1017"/>
      <c r="C260" s="1073"/>
      <c r="D260" s="279" t="s">
        <v>540</v>
      </c>
      <c r="E260" s="190" t="s">
        <v>422</v>
      </c>
      <c r="F260" s="211" t="s">
        <v>720</v>
      </c>
      <c r="G260" s="191">
        <v>200000</v>
      </c>
      <c r="H260" s="147"/>
      <c r="I260" s="175">
        <f t="shared" ca="1" si="15"/>
        <v>11</v>
      </c>
      <c r="J260" s="142">
        <f t="shared" si="17"/>
        <v>11.64931506849315</v>
      </c>
      <c r="K260" s="155"/>
      <c r="L260" s="155"/>
      <c r="M260" s="155"/>
    </row>
    <row r="261" spans="2:13" ht="36" customHeight="1">
      <c r="B261" s="1006"/>
      <c r="C261" s="1072"/>
      <c r="D261" s="279" t="s">
        <v>541</v>
      </c>
      <c r="E261" s="190" t="s">
        <v>328</v>
      </c>
      <c r="F261" s="211" t="s">
        <v>721</v>
      </c>
      <c r="G261" s="191">
        <v>200000</v>
      </c>
      <c r="H261" s="147"/>
      <c r="I261" s="175">
        <f t="shared" ca="1" si="15"/>
        <v>6</v>
      </c>
      <c r="J261" s="142">
        <f t="shared" si="17"/>
        <v>6.5013698630136982</v>
      </c>
      <c r="K261" s="155"/>
      <c r="L261" s="155"/>
      <c r="M261" s="155"/>
    </row>
    <row r="262" spans="2:13" ht="36" customHeight="1">
      <c r="B262" s="1005">
        <v>6</v>
      </c>
      <c r="C262" s="1071" t="s">
        <v>722</v>
      </c>
      <c r="D262" s="279" t="s">
        <v>859</v>
      </c>
      <c r="E262" s="190" t="s">
        <v>331</v>
      </c>
      <c r="F262" s="211" t="s">
        <v>723</v>
      </c>
      <c r="G262" s="191">
        <v>200000</v>
      </c>
      <c r="H262" s="147"/>
      <c r="I262" s="175">
        <f t="shared" ca="1" si="15"/>
        <v>5</v>
      </c>
      <c r="J262" s="142">
        <f t="shared" si="17"/>
        <v>5.7178082191780826</v>
      </c>
      <c r="K262" s="155"/>
      <c r="L262" s="155"/>
      <c r="M262" s="155"/>
    </row>
    <row r="263" spans="2:13" ht="36" customHeight="1">
      <c r="B263" s="1006"/>
      <c r="C263" s="1072"/>
      <c r="D263" s="279" t="s">
        <v>860</v>
      </c>
      <c r="E263" s="190" t="s">
        <v>373</v>
      </c>
      <c r="F263" s="211" t="s">
        <v>724</v>
      </c>
      <c r="G263" s="191">
        <v>200000</v>
      </c>
      <c r="H263" s="147"/>
      <c r="I263" s="175">
        <f t="shared" ca="1" si="15"/>
        <v>4</v>
      </c>
      <c r="J263" s="142">
        <f t="shared" si="17"/>
        <v>4.2958904109589042</v>
      </c>
      <c r="K263" s="155"/>
      <c r="L263" s="155"/>
      <c r="M263" s="155"/>
    </row>
    <row r="264" spans="2:13" ht="36" customHeight="1">
      <c r="B264" s="246"/>
      <c r="C264" s="252" t="s">
        <v>243</v>
      </c>
      <c r="D264" s="242" t="s">
        <v>544</v>
      </c>
      <c r="E264" s="265"/>
      <c r="F264" s="266"/>
      <c r="G264" s="195">
        <f>SUM(G265:G267)</f>
        <v>600000</v>
      </c>
      <c r="H264" s="149"/>
      <c r="I264" s="175">
        <f t="shared" ca="1" si="15"/>
        <v>122</v>
      </c>
      <c r="J264" s="142">
        <f t="shared" si="17"/>
        <v>122.50136986301369</v>
      </c>
      <c r="K264" s="158"/>
      <c r="L264" s="155"/>
      <c r="M264" s="155"/>
    </row>
    <row r="265" spans="2:13" ht="36" customHeight="1">
      <c r="B265" s="1005">
        <v>1</v>
      </c>
      <c r="C265" s="1011" t="s">
        <v>244</v>
      </c>
      <c r="D265" s="189" t="s">
        <v>751</v>
      </c>
      <c r="E265" s="190" t="s">
        <v>428</v>
      </c>
      <c r="F265" s="211" t="s">
        <v>752</v>
      </c>
      <c r="G265" s="191">
        <v>200000</v>
      </c>
      <c r="H265" s="147"/>
      <c r="I265" s="175">
        <f t="shared" ca="1" si="15"/>
        <v>15</v>
      </c>
      <c r="J265" s="142">
        <f t="shared" si="17"/>
        <v>15.038356164383561</v>
      </c>
      <c r="K265" s="155">
        <v>2008</v>
      </c>
      <c r="L265" s="155">
        <v>2021</v>
      </c>
      <c r="M265" s="155">
        <f>L265-K265</f>
        <v>13</v>
      </c>
    </row>
    <row r="266" spans="2:13" ht="36" customHeight="1">
      <c r="B266" s="1017"/>
      <c r="C266" s="1022"/>
      <c r="D266" s="189" t="s">
        <v>545</v>
      </c>
      <c r="E266" s="190" t="s">
        <v>367</v>
      </c>
      <c r="F266" s="211" t="s">
        <v>753</v>
      </c>
      <c r="G266" s="191">
        <v>200000</v>
      </c>
      <c r="H266" s="147"/>
      <c r="I266" s="175">
        <f t="shared" ca="1" si="15"/>
        <v>10</v>
      </c>
      <c r="J266" s="142">
        <f t="shared" si="17"/>
        <v>10.013698630136986</v>
      </c>
      <c r="K266" s="140">
        <v>2012</v>
      </c>
      <c r="L266" s="140">
        <v>2021</v>
      </c>
      <c r="M266" s="159">
        <f>L266-K266</f>
        <v>9</v>
      </c>
    </row>
    <row r="267" spans="2:13" ht="36" customHeight="1">
      <c r="B267" s="1017"/>
      <c r="C267" s="1012"/>
      <c r="D267" s="281" t="s">
        <v>546</v>
      </c>
      <c r="E267" s="190" t="s">
        <v>341</v>
      </c>
      <c r="F267" s="211" t="s">
        <v>754</v>
      </c>
      <c r="G267" s="191">
        <v>200000</v>
      </c>
      <c r="H267" s="147"/>
      <c r="I267" s="175">
        <f t="shared" ca="1" si="15"/>
        <v>1</v>
      </c>
      <c r="J267" s="142">
        <f t="shared" ref="J267:J285" si="18">($Q$8-F267)/365</f>
        <v>1.3342465753424657</v>
      </c>
      <c r="K267" s="157">
        <v>2020</v>
      </c>
      <c r="L267" s="140">
        <v>2021</v>
      </c>
      <c r="M267" s="160">
        <f>L267-K267</f>
        <v>1</v>
      </c>
    </row>
    <row r="268" spans="2:13" ht="36" customHeight="1">
      <c r="B268" s="184"/>
      <c r="C268" s="252" t="s">
        <v>547</v>
      </c>
      <c r="D268" s="242" t="s">
        <v>871</v>
      </c>
      <c r="E268" s="190"/>
      <c r="F268" s="259"/>
      <c r="G268" s="195">
        <f>SUM(G269:G295)</f>
        <v>5400000</v>
      </c>
      <c r="H268" s="149"/>
      <c r="I268" s="175">
        <f t="shared" ca="1" si="15"/>
        <v>122</v>
      </c>
      <c r="J268" s="142">
        <f t="shared" si="18"/>
        <v>122.50136986301369</v>
      </c>
    </row>
    <row r="269" spans="2:13" ht="36" customHeight="1">
      <c r="B269" s="1021">
        <v>1</v>
      </c>
      <c r="C269" s="1077" t="s">
        <v>122</v>
      </c>
      <c r="D269" s="189" t="s">
        <v>548</v>
      </c>
      <c r="E269" s="190" t="s">
        <v>367</v>
      </c>
      <c r="F269" s="211" t="s">
        <v>725</v>
      </c>
      <c r="G269" s="191">
        <v>200000</v>
      </c>
      <c r="H269" s="147"/>
      <c r="I269" s="175">
        <f t="shared" ca="1" si="15"/>
        <v>9</v>
      </c>
      <c r="J269" s="142">
        <f t="shared" si="18"/>
        <v>9.5890410958904102</v>
      </c>
    </row>
    <row r="270" spans="2:13" ht="36" customHeight="1">
      <c r="B270" s="1021"/>
      <c r="C270" s="1077"/>
      <c r="D270" s="189" t="s">
        <v>549</v>
      </c>
      <c r="E270" s="190" t="s">
        <v>331</v>
      </c>
      <c r="F270" s="211" t="s">
        <v>1056</v>
      </c>
      <c r="G270" s="191">
        <v>200000</v>
      </c>
      <c r="H270" s="147"/>
      <c r="I270" s="175">
        <f t="shared" ca="1" si="15"/>
        <v>6</v>
      </c>
      <c r="J270" s="142">
        <f t="shared" si="18"/>
        <v>5.8739726027397259</v>
      </c>
    </row>
    <row r="271" spans="2:13" ht="36" customHeight="1">
      <c r="B271" s="1021">
        <v>2</v>
      </c>
      <c r="C271" s="1078" t="s">
        <v>118</v>
      </c>
      <c r="D271" s="282" t="s">
        <v>550</v>
      </c>
      <c r="E271" s="190" t="s">
        <v>373</v>
      </c>
      <c r="F271" s="211" t="s">
        <v>726</v>
      </c>
      <c r="G271" s="191">
        <v>200000</v>
      </c>
      <c r="H271" s="147"/>
      <c r="I271" s="175">
        <f t="shared" ca="1" si="15"/>
        <v>4</v>
      </c>
      <c r="J271" s="142">
        <f t="shared" si="18"/>
        <v>3.9534246575342467</v>
      </c>
    </row>
    <row r="272" spans="2:13" ht="36" customHeight="1">
      <c r="B272" s="1021"/>
      <c r="C272" s="1079"/>
      <c r="D272" s="282" t="s">
        <v>551</v>
      </c>
      <c r="E272" s="190" t="s">
        <v>333</v>
      </c>
      <c r="F272" s="211" t="s">
        <v>727</v>
      </c>
      <c r="G272" s="191">
        <v>200000</v>
      </c>
      <c r="H272" s="147"/>
      <c r="I272" s="175">
        <f t="shared" ca="1" si="15"/>
        <v>2</v>
      </c>
      <c r="J272" s="142">
        <f t="shared" si="18"/>
        <v>2.441095890410959</v>
      </c>
    </row>
    <row r="273" spans="2:24" ht="36" customHeight="1">
      <c r="B273" s="184">
        <v>3</v>
      </c>
      <c r="C273" s="283" t="s">
        <v>128</v>
      </c>
      <c r="D273" s="281" t="s">
        <v>555</v>
      </c>
      <c r="E273" s="190" t="s">
        <v>333</v>
      </c>
      <c r="F273" s="211" t="s">
        <v>729</v>
      </c>
      <c r="G273" s="191">
        <v>200000</v>
      </c>
      <c r="H273" s="147"/>
      <c r="I273" s="175">
        <f t="shared" ca="1" si="15"/>
        <v>2</v>
      </c>
      <c r="J273" s="142">
        <f t="shared" si="18"/>
        <v>1.8958904109589041</v>
      </c>
    </row>
    <row r="274" spans="2:24" ht="36" customHeight="1">
      <c r="B274" s="184">
        <v>4</v>
      </c>
      <c r="C274" s="283" t="s">
        <v>121</v>
      </c>
      <c r="D274" s="281" t="s">
        <v>730</v>
      </c>
      <c r="E274" s="190" t="s">
        <v>373</v>
      </c>
      <c r="F274" s="211" t="s">
        <v>731</v>
      </c>
      <c r="G274" s="191">
        <v>200000</v>
      </c>
      <c r="H274" s="147"/>
      <c r="I274" s="175">
        <f t="shared" ca="1" si="15"/>
        <v>3</v>
      </c>
      <c r="J274" s="142">
        <f t="shared" si="18"/>
        <v>3.6136986301369864</v>
      </c>
    </row>
    <row r="275" spans="2:24" ht="36" customHeight="1">
      <c r="B275" s="184">
        <v>5</v>
      </c>
      <c r="C275" s="283" t="s">
        <v>537</v>
      </c>
      <c r="D275" s="281" t="s">
        <v>732</v>
      </c>
      <c r="E275" s="190" t="s">
        <v>341</v>
      </c>
      <c r="F275" s="211" t="s">
        <v>733</v>
      </c>
      <c r="G275" s="191">
        <v>200000</v>
      </c>
      <c r="H275" s="147"/>
      <c r="I275" s="175">
        <f t="shared" ca="1" si="15"/>
        <v>1</v>
      </c>
      <c r="J275" s="142">
        <f t="shared" si="18"/>
        <v>1.1452054794520548</v>
      </c>
      <c r="K275" s="174"/>
      <c r="M275" s="174"/>
    </row>
    <row r="276" spans="2:24" ht="36" customHeight="1">
      <c r="B276" s="1005">
        <v>6</v>
      </c>
      <c r="C276" s="1075" t="s">
        <v>734</v>
      </c>
      <c r="D276" s="281" t="s">
        <v>735</v>
      </c>
      <c r="E276" s="190" t="s">
        <v>428</v>
      </c>
      <c r="F276" s="211" t="s">
        <v>736</v>
      </c>
      <c r="G276" s="191">
        <v>200000</v>
      </c>
      <c r="H276" s="147"/>
      <c r="I276" s="175">
        <f t="shared" ca="1" si="15"/>
        <v>15</v>
      </c>
      <c r="J276" s="142">
        <f t="shared" si="18"/>
        <v>15.424657534246576</v>
      </c>
      <c r="K276" s="174"/>
      <c r="M276" s="174"/>
    </row>
    <row r="277" spans="2:24" ht="36" customHeight="1">
      <c r="B277" s="1006"/>
      <c r="C277" s="1076"/>
      <c r="D277" s="281" t="s">
        <v>737</v>
      </c>
      <c r="E277" s="190" t="s">
        <v>328</v>
      </c>
      <c r="F277" s="211" t="s">
        <v>738</v>
      </c>
      <c r="G277" s="191">
        <v>200000</v>
      </c>
      <c r="H277" s="147"/>
      <c r="I277" s="175">
        <f t="shared" ca="1" si="15"/>
        <v>6</v>
      </c>
      <c r="J277" s="142">
        <f t="shared" si="18"/>
        <v>6.5780821917808217</v>
      </c>
      <c r="K277" s="174"/>
      <c r="M277" s="174"/>
    </row>
    <row r="278" spans="2:24" ht="36" customHeight="1">
      <c r="B278" s="1005">
        <v>7</v>
      </c>
      <c r="C278" s="1075" t="s">
        <v>739</v>
      </c>
      <c r="D278" s="284" t="s">
        <v>750</v>
      </c>
      <c r="E278" s="190" t="s">
        <v>422</v>
      </c>
      <c r="F278" s="211" t="s">
        <v>742</v>
      </c>
      <c r="G278" s="191">
        <v>200000</v>
      </c>
      <c r="H278" s="147"/>
      <c r="I278" s="175">
        <f t="shared" ca="1" si="15"/>
        <v>11</v>
      </c>
      <c r="J278" s="142">
        <f t="shared" si="18"/>
        <v>11.58904109589041</v>
      </c>
    </row>
    <row r="279" spans="2:24" ht="36" customHeight="1">
      <c r="B279" s="1006"/>
      <c r="C279" s="1076"/>
      <c r="D279" s="285" t="s">
        <v>740</v>
      </c>
      <c r="E279" s="190" t="s">
        <v>328</v>
      </c>
      <c r="F279" s="211" t="s">
        <v>741</v>
      </c>
      <c r="G279" s="191">
        <v>200000</v>
      </c>
      <c r="H279" s="147"/>
      <c r="I279" s="175">
        <f t="shared" ref="I279:I285" ca="1" si="19">DATEDIF(F279,NOW(),"Y")</f>
        <v>6</v>
      </c>
      <c r="J279" s="142">
        <f t="shared" si="18"/>
        <v>6.558904109589041</v>
      </c>
    </row>
    <row r="280" spans="2:24" ht="36" customHeight="1">
      <c r="B280" s="246">
        <v>8</v>
      </c>
      <c r="C280" s="286" t="s">
        <v>743</v>
      </c>
      <c r="D280" s="285" t="s">
        <v>744</v>
      </c>
      <c r="E280" s="190" t="s">
        <v>348</v>
      </c>
      <c r="F280" s="211" t="s">
        <v>745</v>
      </c>
      <c r="G280" s="191">
        <v>200000</v>
      </c>
      <c r="H280" s="147"/>
      <c r="I280" s="175">
        <f t="shared" ca="1" si="19"/>
        <v>2</v>
      </c>
      <c r="J280" s="142">
        <f t="shared" si="18"/>
        <v>2.4383561643835616</v>
      </c>
      <c r="K280" s="174"/>
      <c r="M280" s="174"/>
    </row>
    <row r="281" spans="2:24" ht="36" customHeight="1">
      <c r="B281" s="1005">
        <v>9</v>
      </c>
      <c r="C281" s="302" t="s">
        <v>829</v>
      </c>
      <c r="D281" s="285" t="s">
        <v>830</v>
      </c>
      <c r="E281" s="190" t="s">
        <v>331</v>
      </c>
      <c r="F281" s="211">
        <v>42210</v>
      </c>
      <c r="G281" s="191">
        <v>200000</v>
      </c>
      <c r="H281" s="147"/>
      <c r="I281" s="175">
        <f t="shared" ca="1" si="19"/>
        <v>7</v>
      </c>
      <c r="K281" s="179"/>
      <c r="M281" s="179"/>
      <c r="S281" s="290">
        <v>257</v>
      </c>
      <c r="T281" s="290">
        <v>200000</v>
      </c>
      <c r="U281" s="290"/>
      <c r="V281" s="290"/>
      <c r="W281" s="290"/>
      <c r="X281" s="290"/>
    </row>
    <row r="282" spans="2:24" ht="36" customHeight="1">
      <c r="B282" s="1006"/>
      <c r="C282" s="303"/>
      <c r="D282" s="285" t="s">
        <v>831</v>
      </c>
      <c r="E282" s="190" t="s">
        <v>348</v>
      </c>
      <c r="F282" s="211">
        <v>43873</v>
      </c>
      <c r="G282" s="191">
        <v>200000</v>
      </c>
      <c r="H282" s="147"/>
      <c r="I282" s="175">
        <f t="shared" ca="1" si="19"/>
        <v>2</v>
      </c>
      <c r="K282" s="179"/>
      <c r="M282" s="179"/>
      <c r="S282" s="290"/>
      <c r="T282" s="290">
        <f>S281*T281</f>
        <v>51400000</v>
      </c>
      <c r="U282" s="290"/>
      <c r="V282" s="290"/>
      <c r="W282" s="290"/>
      <c r="X282" s="290"/>
    </row>
    <row r="283" spans="2:24" ht="36" customHeight="1">
      <c r="B283" s="1005">
        <v>10</v>
      </c>
      <c r="C283" s="1075" t="s">
        <v>258</v>
      </c>
      <c r="D283" s="285" t="s">
        <v>556</v>
      </c>
      <c r="E283" s="190" t="s">
        <v>346</v>
      </c>
      <c r="F283" s="211" t="s">
        <v>747</v>
      </c>
      <c r="G283" s="191">
        <v>200000</v>
      </c>
      <c r="H283" s="147"/>
      <c r="I283" s="175">
        <f t="shared" ca="1" si="19"/>
        <v>8</v>
      </c>
      <c r="J283" s="142">
        <f t="shared" si="18"/>
        <v>8.6630136986301363</v>
      </c>
      <c r="K283" s="174"/>
      <c r="M283" s="174"/>
      <c r="S283" s="290">
        <v>11</v>
      </c>
      <c r="T283" s="290">
        <v>100000</v>
      </c>
      <c r="U283" s="290"/>
      <c r="V283" s="290"/>
      <c r="W283" s="290"/>
      <c r="X283" s="290"/>
    </row>
    <row r="284" spans="2:24" ht="36" customHeight="1">
      <c r="B284" s="1017"/>
      <c r="C284" s="1080"/>
      <c r="D284" s="285" t="s">
        <v>746</v>
      </c>
      <c r="E284" s="190" t="s">
        <v>328</v>
      </c>
      <c r="F284" s="211" t="s">
        <v>748</v>
      </c>
      <c r="G284" s="191">
        <v>200000</v>
      </c>
      <c r="H284" s="147"/>
      <c r="I284" s="175">
        <f t="shared" ca="1" si="19"/>
        <v>6</v>
      </c>
      <c r="J284" s="142">
        <f t="shared" si="18"/>
        <v>6.4767123287671229</v>
      </c>
      <c r="K284" s="174"/>
      <c r="M284" s="174"/>
      <c r="S284" s="290"/>
      <c r="T284" s="290">
        <f>S283*T283</f>
        <v>1100000</v>
      </c>
      <c r="U284" s="290"/>
      <c r="V284" s="290"/>
      <c r="W284" s="290"/>
      <c r="X284" s="290"/>
    </row>
    <row r="285" spans="2:24" ht="36" customHeight="1">
      <c r="B285" s="1006"/>
      <c r="C285" s="1076"/>
      <c r="D285" s="285" t="s">
        <v>557</v>
      </c>
      <c r="E285" s="190" t="s">
        <v>373</v>
      </c>
      <c r="F285" s="211" t="s">
        <v>749</v>
      </c>
      <c r="G285" s="191">
        <v>200000</v>
      </c>
      <c r="H285" s="147"/>
      <c r="I285" s="175">
        <f t="shared" ca="1" si="19"/>
        <v>3</v>
      </c>
      <c r="J285" s="142">
        <f t="shared" si="18"/>
        <v>3.484931506849315</v>
      </c>
      <c r="K285" s="174"/>
      <c r="M285" s="174"/>
      <c r="S285" s="290"/>
      <c r="T285" s="290">
        <f>T284+T282</f>
        <v>52500000</v>
      </c>
      <c r="U285" s="290"/>
      <c r="V285" s="290"/>
      <c r="W285" s="290"/>
      <c r="X285" s="290"/>
    </row>
    <row r="286" spans="2:24" s="294" customFormat="1" ht="31.5" customHeight="1">
      <c r="B286" s="300">
        <v>11</v>
      </c>
      <c r="C286" s="318" t="s">
        <v>309</v>
      </c>
      <c r="D286" s="319" t="s">
        <v>861</v>
      </c>
      <c r="E286" s="320" t="s">
        <v>428</v>
      </c>
      <c r="F286" s="321" t="s">
        <v>862</v>
      </c>
      <c r="G286" s="191">
        <v>200000</v>
      </c>
      <c r="H286" s="295"/>
    </row>
    <row r="287" spans="2:24" s="294" customFormat="1" ht="31.5" customHeight="1">
      <c r="B287" s="996">
        <v>12</v>
      </c>
      <c r="C287" s="999" t="s">
        <v>834</v>
      </c>
      <c r="D287" s="295" t="s">
        <v>835</v>
      </c>
      <c r="E287" s="296" t="s">
        <v>335</v>
      </c>
      <c r="F287" s="297" t="s">
        <v>836</v>
      </c>
      <c r="G287" s="191">
        <v>200000</v>
      </c>
      <c r="H287" s="295"/>
    </row>
    <row r="288" spans="2:24" s="294" customFormat="1" ht="31.5" customHeight="1">
      <c r="B288" s="997"/>
      <c r="C288" s="999"/>
      <c r="D288" s="295" t="s">
        <v>837</v>
      </c>
      <c r="E288" s="296" t="s">
        <v>331</v>
      </c>
      <c r="F288" s="297" t="s">
        <v>838</v>
      </c>
      <c r="G288" s="191">
        <v>200000</v>
      </c>
      <c r="H288" s="295"/>
    </row>
    <row r="289" spans="1:24" s="294" customFormat="1" ht="31.5" customHeight="1">
      <c r="B289" s="998"/>
      <c r="C289" s="999"/>
      <c r="D289" s="295" t="s">
        <v>839</v>
      </c>
      <c r="E289" s="296" t="s">
        <v>348</v>
      </c>
      <c r="F289" s="297" t="s">
        <v>840</v>
      </c>
      <c r="G289" s="191">
        <v>200000</v>
      </c>
      <c r="H289" s="295"/>
    </row>
    <row r="290" spans="1:24" s="294" customFormat="1" ht="31.5" customHeight="1">
      <c r="B290" s="996">
        <v>13</v>
      </c>
      <c r="C290" s="1000" t="s">
        <v>841</v>
      </c>
      <c r="D290" s="295" t="s">
        <v>842</v>
      </c>
      <c r="E290" s="296" t="s">
        <v>367</v>
      </c>
      <c r="F290" s="298">
        <v>40988</v>
      </c>
      <c r="G290" s="191">
        <v>200000</v>
      </c>
      <c r="H290" s="295"/>
    </row>
    <row r="291" spans="1:24" s="294" customFormat="1" ht="31.5" customHeight="1">
      <c r="B291" s="997"/>
      <c r="C291" s="1001"/>
      <c r="D291" s="295" t="s">
        <v>843</v>
      </c>
      <c r="E291" s="296" t="s">
        <v>335</v>
      </c>
      <c r="F291" s="299">
        <v>41899</v>
      </c>
      <c r="G291" s="191">
        <v>200000</v>
      </c>
      <c r="H291" s="295"/>
    </row>
    <row r="292" spans="1:24" s="294" customFormat="1" ht="31.5" customHeight="1">
      <c r="B292" s="998"/>
      <c r="C292" s="1002"/>
      <c r="D292" s="295" t="s">
        <v>845</v>
      </c>
      <c r="E292" s="296" t="s">
        <v>348</v>
      </c>
      <c r="F292" s="297" t="s">
        <v>844</v>
      </c>
      <c r="G292" s="191">
        <v>200000</v>
      </c>
      <c r="H292" s="295"/>
    </row>
    <row r="293" spans="1:24" s="294" customFormat="1" ht="31.5" customHeight="1">
      <c r="B293" s="300">
        <v>14</v>
      </c>
      <c r="C293" s="295" t="s">
        <v>846</v>
      </c>
      <c r="D293" s="295" t="s">
        <v>847</v>
      </c>
      <c r="E293" s="296" t="s">
        <v>339</v>
      </c>
      <c r="F293" s="298">
        <v>42958</v>
      </c>
      <c r="G293" s="191">
        <v>200000</v>
      </c>
      <c r="H293" s="295"/>
    </row>
    <row r="294" spans="1:24" s="294" customFormat="1" ht="31.5" customHeight="1">
      <c r="B294" s="300">
        <v>15</v>
      </c>
      <c r="C294" s="318" t="s">
        <v>864</v>
      </c>
      <c r="D294" s="319" t="s">
        <v>867</v>
      </c>
      <c r="E294" s="320" t="s">
        <v>339</v>
      </c>
      <c r="F294" s="321" t="s">
        <v>868</v>
      </c>
      <c r="G294" s="191">
        <v>200000</v>
      </c>
      <c r="H294" s="295"/>
    </row>
    <row r="295" spans="1:24" s="294" customFormat="1" ht="31.5" customHeight="1">
      <c r="B295" s="300">
        <v>16</v>
      </c>
      <c r="C295" s="318" t="s">
        <v>869</v>
      </c>
      <c r="D295" s="319" t="s">
        <v>870</v>
      </c>
      <c r="E295" s="320" t="s">
        <v>346</v>
      </c>
      <c r="F295" s="321">
        <v>41546</v>
      </c>
      <c r="G295" s="191">
        <v>200000</v>
      </c>
      <c r="H295" s="295"/>
    </row>
    <row r="296" spans="1:24" ht="36" customHeight="1">
      <c r="B296" s="184"/>
      <c r="C296" s="225" t="s">
        <v>129</v>
      </c>
      <c r="D296" s="287" t="s">
        <v>874</v>
      </c>
      <c r="E296" s="288"/>
      <c r="F296" s="289"/>
      <c r="G296" s="289">
        <f>+G5+G8+G38+G48+G115</f>
        <v>54000000</v>
      </c>
      <c r="H296" s="161"/>
      <c r="I296" s="175"/>
      <c r="K296" s="142"/>
      <c r="L296" s="142"/>
      <c r="M296" s="142"/>
      <c r="S296" s="290"/>
      <c r="T296" s="290"/>
      <c r="U296" s="290"/>
      <c r="V296" s="290"/>
      <c r="W296" s="290"/>
      <c r="X296" s="290"/>
    </row>
    <row r="297" spans="1:24" ht="27.75" customHeight="1">
      <c r="B297" s="162"/>
      <c r="C297" s="163"/>
      <c r="D297" s="164"/>
      <c r="E297" s="165"/>
      <c r="F297" s="165"/>
      <c r="G297" s="164" t="s">
        <v>832</v>
      </c>
      <c r="H297" s="165"/>
      <c r="I297" s="165"/>
      <c r="K297" s="142"/>
      <c r="L297" s="142"/>
      <c r="M297" s="142"/>
    </row>
    <row r="298" spans="1:24">
      <c r="B298" s="138" t="s">
        <v>560</v>
      </c>
      <c r="C298" s="137"/>
      <c r="D298" s="304" t="s">
        <v>561</v>
      </c>
      <c r="E298" s="864" t="s">
        <v>873</v>
      </c>
      <c r="F298" s="864"/>
      <c r="G298" s="864"/>
      <c r="H298" s="138" t="s">
        <v>132</v>
      </c>
      <c r="I298" s="138"/>
      <c r="K298" s="142"/>
      <c r="L298" s="142"/>
      <c r="M298" s="142"/>
    </row>
    <row r="299" spans="1:24" ht="19.5">
      <c r="B299" s="166"/>
      <c r="C299" s="167"/>
      <c r="D299" s="169"/>
      <c r="E299" s="322"/>
      <c r="F299" s="322"/>
      <c r="H299" s="169"/>
      <c r="I299" s="169"/>
      <c r="K299" s="142"/>
      <c r="L299" s="142"/>
      <c r="M299" s="142"/>
    </row>
    <row r="300" spans="1:24" ht="19.5">
      <c r="B300" s="166"/>
      <c r="C300" s="167"/>
      <c r="D300" s="169"/>
      <c r="E300" s="322"/>
      <c r="F300" s="322"/>
      <c r="H300" s="169"/>
      <c r="I300" s="170"/>
      <c r="K300" s="142"/>
      <c r="L300" s="142"/>
      <c r="M300" s="142"/>
    </row>
    <row r="301" spans="1:24" ht="19.5">
      <c r="B301" s="169"/>
      <c r="C301" s="168"/>
      <c r="D301" s="169"/>
      <c r="E301" s="322"/>
      <c r="F301" s="322"/>
      <c r="H301" s="138"/>
      <c r="I301" s="138"/>
      <c r="K301" s="142"/>
      <c r="L301" s="142"/>
      <c r="M301" s="142"/>
    </row>
    <row r="302" spans="1:24">
      <c r="B302" s="138"/>
      <c r="C302" s="137"/>
      <c r="D302" s="304"/>
      <c r="E302" s="323"/>
      <c r="F302" s="323"/>
      <c r="H302" s="138"/>
      <c r="I302" s="138"/>
      <c r="K302" s="142"/>
      <c r="L302" s="142"/>
      <c r="M302" s="142"/>
    </row>
    <row r="303" spans="1:24">
      <c r="A303" s="866" t="s">
        <v>562</v>
      </c>
      <c r="B303" s="866"/>
      <c r="C303" s="866"/>
      <c r="D303" s="304" t="s">
        <v>134</v>
      </c>
      <c r="E303" s="864" t="s">
        <v>153</v>
      </c>
      <c r="F303" s="864"/>
      <c r="G303" s="864"/>
      <c r="H303" s="138" t="s">
        <v>41</v>
      </c>
      <c r="I303" s="138"/>
      <c r="K303" s="142"/>
      <c r="L303" s="142"/>
      <c r="M303" s="142"/>
    </row>
    <row r="304" spans="1:24">
      <c r="I304" s="140"/>
      <c r="K304" s="142"/>
      <c r="L304" s="142"/>
      <c r="M304" s="142"/>
    </row>
    <row r="305" spans="2:13" ht="19.5">
      <c r="B305" s="142"/>
      <c r="C305" s="173"/>
      <c r="I305" s="170"/>
      <c r="K305" s="142"/>
      <c r="L305" s="142"/>
      <c r="M305" s="142"/>
    </row>
    <row r="308" spans="2:13">
      <c r="B308" s="142"/>
      <c r="G308" s="160"/>
      <c r="H308" s="160"/>
      <c r="K308" s="142"/>
      <c r="L308" s="142"/>
      <c r="M308" s="142"/>
    </row>
    <row r="311" spans="2:13">
      <c r="B311" s="142"/>
      <c r="G311" s="142"/>
      <c r="H311" s="142"/>
      <c r="K311" s="142"/>
      <c r="L311" s="142"/>
      <c r="M311" s="142"/>
    </row>
    <row r="312" spans="2:13">
      <c r="B312" s="142"/>
      <c r="G312" s="142"/>
      <c r="H312" s="142"/>
      <c r="K312" s="142"/>
      <c r="L312" s="142"/>
      <c r="M312" s="142"/>
    </row>
    <row r="313" spans="2:13">
      <c r="B313" s="142"/>
      <c r="G313" s="142"/>
      <c r="H313" s="142"/>
      <c r="K313" s="142"/>
      <c r="L313" s="142"/>
      <c r="M313" s="142"/>
    </row>
    <row r="314" spans="2:13">
      <c r="B314" s="142"/>
      <c r="G314" s="142"/>
      <c r="H314" s="142"/>
      <c r="K314" s="142"/>
      <c r="L314" s="142"/>
      <c r="M314" s="142"/>
    </row>
    <row r="315" spans="2:13">
      <c r="B315" s="142"/>
      <c r="G315" s="142"/>
      <c r="H315" s="142"/>
      <c r="K315" s="142"/>
      <c r="L315" s="142"/>
      <c r="M315" s="142"/>
    </row>
    <row r="316" spans="2:13">
      <c r="B316" s="142"/>
      <c r="G316" s="142"/>
      <c r="H316" s="142"/>
      <c r="I316" s="142"/>
      <c r="K316" s="142"/>
      <c r="L316" s="142"/>
      <c r="M316" s="142"/>
    </row>
    <row r="317" spans="2:13">
      <c r="B317" s="142"/>
      <c r="G317" s="142"/>
      <c r="H317" s="142"/>
      <c r="I317" s="142"/>
      <c r="K317" s="142"/>
      <c r="L317" s="142"/>
      <c r="M317" s="142"/>
    </row>
    <row r="318" spans="2:13">
      <c r="B318" s="142"/>
      <c r="G318" s="142"/>
      <c r="H318" s="142"/>
      <c r="I318" s="142"/>
      <c r="K318" s="142"/>
      <c r="L318" s="142"/>
      <c r="M318" s="142"/>
    </row>
  </sheetData>
  <autoFilter ref="A3:X298"/>
  <mergeCells count="178">
    <mergeCell ref="E298:G298"/>
    <mergeCell ref="E303:G303"/>
    <mergeCell ref="C210:C212"/>
    <mergeCell ref="B210:B212"/>
    <mergeCell ref="B281:B282"/>
    <mergeCell ref="H3:H4"/>
    <mergeCell ref="A303:C303"/>
    <mergeCell ref="B278:B279"/>
    <mergeCell ref="C278:C279"/>
    <mergeCell ref="B269:B270"/>
    <mergeCell ref="C269:C270"/>
    <mergeCell ref="B271:B272"/>
    <mergeCell ref="C271:C272"/>
    <mergeCell ref="C276:C277"/>
    <mergeCell ref="B276:B277"/>
    <mergeCell ref="C283:C285"/>
    <mergeCell ref="B283:B285"/>
    <mergeCell ref="C247:C248"/>
    <mergeCell ref="B245:B246"/>
    <mergeCell ref="B247:B248"/>
    <mergeCell ref="B265:B267"/>
    <mergeCell ref="C265:C267"/>
    <mergeCell ref="C252:C254"/>
    <mergeCell ref="B252:B254"/>
    <mergeCell ref="C255:C256"/>
    <mergeCell ref="B255:B256"/>
    <mergeCell ref="C259:C261"/>
    <mergeCell ref="B259:B261"/>
    <mergeCell ref="C262:C263"/>
    <mergeCell ref="B262:B263"/>
    <mergeCell ref="B238:B239"/>
    <mergeCell ref="C238:C239"/>
    <mergeCell ref="B240:B241"/>
    <mergeCell ref="C240:C241"/>
    <mergeCell ref="B227:B229"/>
    <mergeCell ref="C227:C229"/>
    <mergeCell ref="B230:B231"/>
    <mergeCell ref="C230:C231"/>
    <mergeCell ref="C245:C246"/>
    <mergeCell ref="C222:C224"/>
    <mergeCell ref="B222:B224"/>
    <mergeCell ref="C232:C233"/>
    <mergeCell ref="B232:B233"/>
    <mergeCell ref="B234:B235"/>
    <mergeCell ref="C234:C235"/>
    <mergeCell ref="B213:B214"/>
    <mergeCell ref="C213:C214"/>
    <mergeCell ref="B219:B221"/>
    <mergeCell ref="C219:C221"/>
    <mergeCell ref="B201:B202"/>
    <mergeCell ref="C201:C202"/>
    <mergeCell ref="B203:B205"/>
    <mergeCell ref="C203:C205"/>
    <mergeCell ref="B207:B208"/>
    <mergeCell ref="C207:C208"/>
    <mergeCell ref="B191:B193"/>
    <mergeCell ref="C191:C193"/>
    <mergeCell ref="B198:B199"/>
    <mergeCell ref="C198:C199"/>
    <mergeCell ref="C194:C195"/>
    <mergeCell ref="B194:B195"/>
    <mergeCell ref="B177:B178"/>
    <mergeCell ref="C177:C178"/>
    <mergeCell ref="B185:B186"/>
    <mergeCell ref="C185:C186"/>
    <mergeCell ref="B187:B188"/>
    <mergeCell ref="C187:C188"/>
    <mergeCell ref="C180:C181"/>
    <mergeCell ref="B180:B181"/>
    <mergeCell ref="B171:B172"/>
    <mergeCell ref="C171:C172"/>
    <mergeCell ref="B173:B174"/>
    <mergeCell ref="C173:C174"/>
    <mergeCell ref="B175:B176"/>
    <mergeCell ref="C175:C176"/>
    <mergeCell ref="B182:B183"/>
    <mergeCell ref="C182:C183"/>
    <mergeCell ref="B138:B139"/>
    <mergeCell ref="C138:C139"/>
    <mergeCell ref="B161:B163"/>
    <mergeCell ref="C161:C163"/>
    <mergeCell ref="C164:C165"/>
    <mergeCell ref="B164:B165"/>
    <mergeCell ref="C169:C170"/>
    <mergeCell ref="B169:B170"/>
    <mergeCell ref="C166:C168"/>
    <mergeCell ref="B166:B168"/>
    <mergeCell ref="B154:B157"/>
    <mergeCell ref="C154:C157"/>
    <mergeCell ref="B158:B159"/>
    <mergeCell ref="C158:C159"/>
    <mergeCell ref="B132:B133"/>
    <mergeCell ref="C132:C133"/>
    <mergeCell ref="B152:B153"/>
    <mergeCell ref="C152:C153"/>
    <mergeCell ref="B117:B118"/>
    <mergeCell ref="C117:C118"/>
    <mergeCell ref="B119:B120"/>
    <mergeCell ref="C119:C120"/>
    <mergeCell ref="B125:B126"/>
    <mergeCell ref="C125:C126"/>
    <mergeCell ref="C147:C148"/>
    <mergeCell ref="B147:B148"/>
    <mergeCell ref="C123:C124"/>
    <mergeCell ref="B123:B124"/>
    <mergeCell ref="B140:B141"/>
    <mergeCell ref="C140:C141"/>
    <mergeCell ref="B143:B145"/>
    <mergeCell ref="C143:C145"/>
    <mergeCell ref="B150:B151"/>
    <mergeCell ref="C150:C151"/>
    <mergeCell ref="B134:B136"/>
    <mergeCell ref="C134:C136"/>
    <mergeCell ref="B71:B72"/>
    <mergeCell ref="C71:C72"/>
    <mergeCell ref="B73:B75"/>
    <mergeCell ref="C73:C75"/>
    <mergeCell ref="B76:B77"/>
    <mergeCell ref="C76:C77"/>
    <mergeCell ref="C121:C122"/>
    <mergeCell ref="B121:B122"/>
    <mergeCell ref="B130:B131"/>
    <mergeCell ref="C130:C131"/>
    <mergeCell ref="B65:B66"/>
    <mergeCell ref="C65:C66"/>
    <mergeCell ref="B67:B68"/>
    <mergeCell ref="C67:C68"/>
    <mergeCell ref="C63:C64"/>
    <mergeCell ref="B63:B64"/>
    <mergeCell ref="B50:B52"/>
    <mergeCell ref="C50:C52"/>
    <mergeCell ref="B53:B55"/>
    <mergeCell ref="C53:C55"/>
    <mergeCell ref="C43:C44"/>
    <mergeCell ref="B43:B44"/>
    <mergeCell ref="B29:B30"/>
    <mergeCell ref="C29:C30"/>
    <mergeCell ref="B32:B33"/>
    <mergeCell ref="C32:C33"/>
    <mergeCell ref="B34:B36"/>
    <mergeCell ref="C34:C36"/>
    <mergeCell ref="B60:B61"/>
    <mergeCell ref="C60:C61"/>
    <mergeCell ref="C57:C59"/>
    <mergeCell ref="B57:B59"/>
    <mergeCell ref="C11:C12"/>
    <mergeCell ref="C15:C16"/>
    <mergeCell ref="B15:B16"/>
    <mergeCell ref="B23:B25"/>
    <mergeCell ref="C23:C25"/>
    <mergeCell ref="B26:B27"/>
    <mergeCell ref="C26:C27"/>
    <mergeCell ref="B39:B41"/>
    <mergeCell ref="C39:C41"/>
    <mergeCell ref="B287:B289"/>
    <mergeCell ref="C287:C289"/>
    <mergeCell ref="B290:B292"/>
    <mergeCell ref="C290:C292"/>
    <mergeCell ref="I3:I4"/>
    <mergeCell ref="A1:C1"/>
    <mergeCell ref="A2:G2"/>
    <mergeCell ref="B3:B4"/>
    <mergeCell ref="C3:C4"/>
    <mergeCell ref="D3:D4"/>
    <mergeCell ref="E3:E4"/>
    <mergeCell ref="G3:G4"/>
    <mergeCell ref="F3:F4"/>
    <mergeCell ref="B13:B14"/>
    <mergeCell ref="C13:C14"/>
    <mergeCell ref="B19:B20"/>
    <mergeCell ref="C19:C20"/>
    <mergeCell ref="B21:B22"/>
    <mergeCell ref="C21:C22"/>
    <mergeCell ref="B6:B7"/>
    <mergeCell ref="C6:C7"/>
    <mergeCell ref="B9:B10"/>
    <mergeCell ref="C9:C10"/>
    <mergeCell ref="B11:B12"/>
  </mergeCells>
  <pageMargins left="0.59055118110236227" right="0.39370078740157483" top="0.55118110236220474" bottom="0.39370078740157483" header="0.11811023622047245" footer="0.11811023622047245"/>
  <pageSetup paperSize="9" scale="62" orientation="portrait" r:id="rId1"/>
  <rowBreaks count="8" manualBreakCount="8">
    <brk id="36" max="15" man="1"/>
    <brk id="69" max="15" man="1"/>
    <brk id="101" max="15" man="1"/>
    <brk id="136" max="15" man="1"/>
    <brk id="170" max="15" man="1"/>
    <brk id="202" max="15" man="1"/>
    <brk id="235" max="15" man="1"/>
    <brk id="270" max="15" man="1"/>
  </rowBreaks>
  <colBreaks count="1" manualBreakCount="1">
    <brk id="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1"/>
  <sheetViews>
    <sheetView tabSelected="1" topLeftCell="A348" zoomScaleNormal="100" workbookViewId="0">
      <selection activeCell="E240" sqref="E240"/>
    </sheetView>
  </sheetViews>
  <sheetFormatPr defaultRowHeight="18.75"/>
  <cols>
    <col min="1" max="1" width="5.5" style="666" customWidth="1"/>
    <col min="2" max="2" width="25.875" style="139" customWidth="1"/>
    <col min="3" max="3" width="12.125" style="666" customWidth="1"/>
    <col min="4" max="4" width="31.625" style="139" customWidth="1"/>
    <col min="5" max="5" width="15.25" style="529" customWidth="1"/>
    <col min="6" max="6" width="15.25" style="150" customWidth="1"/>
    <col min="7" max="7" width="22.875" style="666" customWidth="1"/>
    <col min="8" max="8" width="22.25" style="529" customWidth="1"/>
    <col min="9" max="9" width="17.5" style="529" customWidth="1"/>
    <col min="10" max="16384" width="9" style="142"/>
  </cols>
  <sheetData>
    <row r="1" spans="1:9" s="670" customFormat="1">
      <c r="A1" s="866" t="s">
        <v>136</v>
      </c>
      <c r="B1" s="866"/>
      <c r="C1" s="866"/>
      <c r="D1" s="811"/>
      <c r="E1" s="669"/>
      <c r="F1" s="137"/>
      <c r="G1" s="665"/>
      <c r="H1" s="669"/>
      <c r="I1" s="669"/>
    </row>
    <row r="2" spans="1:9" ht="18" customHeight="1">
      <c r="A2" s="1083"/>
      <c r="B2" s="1083"/>
      <c r="C2" s="1083"/>
      <c r="D2" s="1083"/>
      <c r="E2" s="1083"/>
      <c r="F2" s="1083"/>
      <c r="G2" s="1083"/>
      <c r="H2" s="1083"/>
      <c r="I2" s="671"/>
    </row>
    <row r="3" spans="1:9" ht="27">
      <c r="A3" s="1090" t="s">
        <v>1163</v>
      </c>
      <c r="B3" s="1090"/>
      <c r="C3" s="1090"/>
      <c r="D3" s="1090"/>
      <c r="E3" s="1090"/>
      <c r="F3" s="1090"/>
      <c r="G3" s="1090"/>
      <c r="H3" s="1090"/>
      <c r="I3" s="664"/>
    </row>
    <row r="4" spans="1:9" s="171" customFormat="1">
      <c r="A4" s="873"/>
      <c r="B4" s="1084" t="s">
        <v>1057</v>
      </c>
      <c r="C4" s="870" t="s">
        <v>4</v>
      </c>
      <c r="D4" s="812" t="s">
        <v>1097</v>
      </c>
      <c r="E4" s="1086" t="s">
        <v>5</v>
      </c>
      <c r="F4" s="1088" t="s">
        <v>1058</v>
      </c>
      <c r="G4" s="870" t="s">
        <v>1059</v>
      </c>
      <c r="H4" s="1086" t="s">
        <v>7</v>
      </c>
      <c r="I4" s="673"/>
    </row>
    <row r="5" spans="1:9" s="171" customFormat="1">
      <c r="A5" s="873"/>
      <c r="B5" s="1085"/>
      <c r="C5" s="871"/>
      <c r="D5" s="819"/>
      <c r="E5" s="1087"/>
      <c r="F5" s="1089"/>
      <c r="G5" s="871"/>
      <c r="H5" s="1087"/>
      <c r="I5" s="673"/>
    </row>
    <row r="6" spans="1:9" ht="23.25" customHeight="1">
      <c r="A6" s="674"/>
      <c r="B6" s="835" t="s">
        <v>323</v>
      </c>
      <c r="C6" s="676"/>
      <c r="D6" s="820"/>
      <c r="E6" s="677">
        <f>SUM(E7:E9)</f>
        <v>400000</v>
      </c>
      <c r="F6" s="678">
        <f>SUM(F7:F9)</f>
        <v>2</v>
      </c>
      <c r="G6" s="679"/>
      <c r="H6" s="680"/>
      <c r="I6" s="681"/>
    </row>
    <row r="7" spans="1:9" ht="23.25" customHeight="1">
      <c r="A7" s="674">
        <v>1</v>
      </c>
      <c r="B7" s="682" t="s">
        <v>1060</v>
      </c>
      <c r="C7" s="683" t="s">
        <v>11</v>
      </c>
      <c r="D7" s="821"/>
      <c r="E7" s="684"/>
      <c r="F7" s="685">
        <v>1</v>
      </c>
      <c r="G7" s="686"/>
      <c r="H7" s="680"/>
      <c r="I7" s="681"/>
    </row>
    <row r="8" spans="1:9" ht="23.25" customHeight="1">
      <c r="A8" s="674"/>
      <c r="B8" s="1093" t="s">
        <v>12</v>
      </c>
      <c r="C8" s="1095" t="s">
        <v>1061</v>
      </c>
      <c r="D8" s="821" t="s">
        <v>1098</v>
      </c>
      <c r="E8" s="684">
        <v>200000</v>
      </c>
      <c r="F8" s="685"/>
      <c r="G8" s="686"/>
      <c r="H8" s="680"/>
      <c r="I8" s="681"/>
    </row>
    <row r="9" spans="1:9" ht="23.25" customHeight="1">
      <c r="A9" s="674">
        <v>2</v>
      </c>
      <c r="B9" s="1094"/>
      <c r="C9" s="1096"/>
      <c r="D9" s="821" t="s">
        <v>327</v>
      </c>
      <c r="E9" s="684">
        <v>200000</v>
      </c>
      <c r="F9" s="685">
        <v>1</v>
      </c>
      <c r="G9" s="687"/>
      <c r="H9" s="680"/>
      <c r="I9" s="681"/>
    </row>
    <row r="10" spans="1:9" ht="23.25" customHeight="1">
      <c r="A10" s="674"/>
      <c r="B10" s="835" t="s">
        <v>329</v>
      </c>
      <c r="C10" s="688"/>
      <c r="D10" s="822"/>
      <c r="E10" s="689">
        <f>SUM(E11:E45)</f>
        <v>4800000</v>
      </c>
      <c r="F10" s="690">
        <f>SUM(F11:F45)</f>
        <v>22</v>
      </c>
      <c r="G10" s="687"/>
      <c r="H10" s="680"/>
      <c r="I10" s="681"/>
    </row>
    <row r="11" spans="1:9" ht="23.25" customHeight="1">
      <c r="A11" s="1103">
        <v>1</v>
      </c>
      <c r="B11" s="1101" t="s">
        <v>139</v>
      </c>
      <c r="C11" s="1097" t="s">
        <v>261</v>
      </c>
      <c r="D11" s="616" t="s">
        <v>330</v>
      </c>
      <c r="E11" s="684">
        <v>200000</v>
      </c>
      <c r="F11" s="685">
        <v>1</v>
      </c>
      <c r="G11" s="687"/>
      <c r="H11" s="680"/>
      <c r="I11" s="681"/>
    </row>
    <row r="12" spans="1:9" ht="23.25" customHeight="1">
      <c r="A12" s="876"/>
      <c r="B12" s="1102"/>
      <c r="C12" s="1098"/>
      <c r="D12" s="616" t="s">
        <v>332</v>
      </c>
      <c r="E12" s="684">
        <v>200000</v>
      </c>
      <c r="F12" s="685"/>
      <c r="G12" s="687"/>
      <c r="H12" s="680"/>
      <c r="I12" s="681"/>
    </row>
    <row r="13" spans="1:9" ht="23.25" customHeight="1">
      <c r="A13" s="1103">
        <v>2</v>
      </c>
      <c r="B13" s="1099" t="s">
        <v>140</v>
      </c>
      <c r="C13" s="1097" t="s">
        <v>262</v>
      </c>
      <c r="D13" s="241" t="s">
        <v>334</v>
      </c>
      <c r="E13" s="684">
        <v>200000</v>
      </c>
      <c r="F13" s="685">
        <v>1</v>
      </c>
      <c r="G13" s="687"/>
      <c r="H13" s="680"/>
      <c r="I13" s="681"/>
    </row>
    <row r="14" spans="1:9" ht="23.25" customHeight="1">
      <c r="A14" s="876"/>
      <c r="B14" s="1100"/>
      <c r="C14" s="1098"/>
      <c r="D14" s="241" t="s">
        <v>336</v>
      </c>
      <c r="E14" s="684">
        <v>200000</v>
      </c>
      <c r="F14" s="685"/>
      <c r="G14" s="687"/>
      <c r="H14" s="680"/>
      <c r="I14" s="681"/>
    </row>
    <row r="15" spans="1:9" ht="23.25" customHeight="1">
      <c r="A15" s="674">
        <v>3</v>
      </c>
      <c r="B15" s="836" t="s">
        <v>19</v>
      </c>
      <c r="C15" s="683" t="s">
        <v>20</v>
      </c>
      <c r="D15" s="821"/>
      <c r="E15" s="684"/>
      <c r="F15" s="685">
        <v>1</v>
      </c>
      <c r="G15" s="687"/>
      <c r="H15" s="680"/>
      <c r="I15" s="681"/>
    </row>
    <row r="16" spans="1:9" ht="23.25" customHeight="1">
      <c r="A16" s="1103">
        <v>4</v>
      </c>
      <c r="B16" s="1112" t="s">
        <v>141</v>
      </c>
      <c r="C16" s="1097" t="s">
        <v>20</v>
      </c>
      <c r="D16" s="241" t="s">
        <v>337</v>
      </c>
      <c r="E16" s="684">
        <v>200000</v>
      </c>
      <c r="F16" s="685">
        <v>1</v>
      </c>
      <c r="G16" s="687"/>
      <c r="H16" s="680"/>
      <c r="I16" s="681"/>
    </row>
    <row r="17" spans="1:9" ht="23.25" customHeight="1">
      <c r="A17" s="876"/>
      <c r="B17" s="1113"/>
      <c r="C17" s="1098"/>
      <c r="D17" s="241" t="s">
        <v>338</v>
      </c>
      <c r="E17" s="684">
        <v>200000</v>
      </c>
      <c r="F17" s="685"/>
      <c r="G17" s="687"/>
      <c r="H17" s="680"/>
      <c r="I17" s="681"/>
    </row>
    <row r="18" spans="1:9" ht="23.25" customHeight="1">
      <c r="A18" s="1103">
        <v>5</v>
      </c>
      <c r="B18" s="1112" t="s">
        <v>142</v>
      </c>
      <c r="C18" s="1095" t="s">
        <v>20</v>
      </c>
      <c r="D18" s="823" t="s">
        <v>340</v>
      </c>
      <c r="E18" s="684">
        <v>200000</v>
      </c>
      <c r="F18" s="685">
        <v>1</v>
      </c>
      <c r="G18" s="687"/>
      <c r="H18" s="680"/>
      <c r="I18" s="681"/>
    </row>
    <row r="19" spans="1:9" ht="23.25" customHeight="1">
      <c r="A19" s="876"/>
      <c r="B19" s="1113"/>
      <c r="C19" s="1096"/>
      <c r="D19" s="824" t="s">
        <v>776</v>
      </c>
      <c r="E19" s="684">
        <v>200000</v>
      </c>
      <c r="F19" s="685"/>
      <c r="G19" s="687"/>
      <c r="H19" s="680"/>
      <c r="I19" s="681"/>
    </row>
    <row r="20" spans="1:9" ht="23.25" customHeight="1">
      <c r="A20" s="674">
        <v>6</v>
      </c>
      <c r="B20" s="836" t="s">
        <v>21</v>
      </c>
      <c r="C20" s="683" t="s">
        <v>20</v>
      </c>
      <c r="D20" s="241" t="s">
        <v>342</v>
      </c>
      <c r="E20" s="684">
        <v>200000</v>
      </c>
      <c r="F20" s="685">
        <v>1</v>
      </c>
      <c r="G20" s="687"/>
      <c r="H20" s="680"/>
      <c r="I20" s="681"/>
    </row>
    <row r="21" spans="1:9" ht="23.25" customHeight="1">
      <c r="A21" s="674">
        <v>7</v>
      </c>
      <c r="B21" s="837" t="s">
        <v>24</v>
      </c>
      <c r="C21" s="683" t="s">
        <v>20</v>
      </c>
      <c r="D21" s="825" t="s">
        <v>344</v>
      </c>
      <c r="E21" s="733">
        <v>200000</v>
      </c>
      <c r="F21" s="685">
        <v>1</v>
      </c>
      <c r="G21" s="687"/>
      <c r="H21" s="680"/>
      <c r="I21" s="681"/>
    </row>
    <row r="22" spans="1:9" ht="23.25" customHeight="1">
      <c r="A22" s="1103">
        <v>8</v>
      </c>
      <c r="B22" s="1112" t="s">
        <v>27</v>
      </c>
      <c r="C22" s="1097" t="s">
        <v>20</v>
      </c>
      <c r="D22" s="241" t="s">
        <v>345</v>
      </c>
      <c r="E22" s="733">
        <v>200000</v>
      </c>
      <c r="F22" s="685">
        <v>1</v>
      </c>
      <c r="G22" s="687"/>
      <c r="H22" s="680"/>
      <c r="I22" s="681"/>
    </row>
    <row r="23" spans="1:9" ht="23.25" customHeight="1">
      <c r="A23" s="876"/>
      <c r="B23" s="1113"/>
      <c r="C23" s="1098"/>
      <c r="D23" s="241" t="s">
        <v>347</v>
      </c>
      <c r="E23" s="733">
        <v>200000</v>
      </c>
      <c r="F23" s="685"/>
      <c r="G23" s="687"/>
      <c r="H23" s="680"/>
      <c r="I23" s="681"/>
    </row>
    <row r="24" spans="1:9" ht="23.25" customHeight="1">
      <c r="A24" s="674">
        <v>9</v>
      </c>
      <c r="B24" s="838" t="s">
        <v>143</v>
      </c>
      <c r="C24" s="683" t="s">
        <v>20</v>
      </c>
      <c r="D24" s="821"/>
      <c r="E24" s="684"/>
      <c r="F24" s="685">
        <v>1</v>
      </c>
      <c r="G24" s="687"/>
      <c r="H24" s="693"/>
      <c r="I24" s="694"/>
    </row>
    <row r="25" spans="1:9" ht="23.25" customHeight="1">
      <c r="A25" s="674">
        <v>10</v>
      </c>
      <c r="B25" s="404" t="s">
        <v>891</v>
      </c>
      <c r="C25" s="683" t="s">
        <v>1062</v>
      </c>
      <c r="D25" s="821"/>
      <c r="E25" s="684"/>
      <c r="F25" s="685">
        <v>1</v>
      </c>
      <c r="G25" s="687"/>
      <c r="H25" s="693"/>
      <c r="I25" s="694"/>
    </row>
    <row r="26" spans="1:9" ht="23.25" customHeight="1">
      <c r="A26" s="674">
        <v>11</v>
      </c>
      <c r="B26" s="839" t="s">
        <v>145</v>
      </c>
      <c r="C26" s="683" t="s">
        <v>264</v>
      </c>
      <c r="D26" s="821" t="s">
        <v>1171</v>
      </c>
      <c r="E26" s="732">
        <v>200000</v>
      </c>
      <c r="F26" s="685">
        <v>1</v>
      </c>
      <c r="G26" s="687"/>
      <c r="H26" s="680"/>
      <c r="I26" s="681"/>
    </row>
    <row r="27" spans="1:9" ht="23.25" customHeight="1">
      <c r="A27" s="1103">
        <v>12</v>
      </c>
      <c r="B27" s="1099" t="s">
        <v>146</v>
      </c>
      <c r="C27" s="1097" t="s">
        <v>264</v>
      </c>
      <c r="D27" s="241" t="s">
        <v>349</v>
      </c>
      <c r="E27" s="732">
        <v>200000</v>
      </c>
      <c r="F27" s="685">
        <v>1</v>
      </c>
      <c r="G27" s="687"/>
      <c r="H27" s="680"/>
      <c r="I27" s="681"/>
    </row>
    <row r="28" spans="1:9" ht="23.25" customHeight="1">
      <c r="A28" s="876"/>
      <c r="B28" s="1100"/>
      <c r="C28" s="1098"/>
      <c r="D28" s="241" t="s">
        <v>350</v>
      </c>
      <c r="E28" s="732"/>
      <c r="F28" s="685"/>
      <c r="G28" s="687"/>
      <c r="H28" s="680"/>
      <c r="I28" s="681"/>
    </row>
    <row r="29" spans="1:9" ht="23.25" customHeight="1">
      <c r="A29" s="1103">
        <v>13</v>
      </c>
      <c r="B29" s="1108" t="s">
        <v>147</v>
      </c>
      <c r="C29" s="1097" t="s">
        <v>264</v>
      </c>
      <c r="D29" s="241" t="s">
        <v>351</v>
      </c>
      <c r="E29" s="732">
        <v>200000</v>
      </c>
      <c r="F29" s="685">
        <v>1</v>
      </c>
      <c r="G29" s="687"/>
      <c r="H29" s="680"/>
      <c r="I29" s="681"/>
    </row>
    <row r="30" spans="1:9" ht="23.25" customHeight="1">
      <c r="A30" s="875"/>
      <c r="B30" s="1114"/>
      <c r="C30" s="1104"/>
      <c r="D30" s="241" t="s">
        <v>352</v>
      </c>
      <c r="E30" s="732"/>
      <c r="F30" s="685"/>
      <c r="G30" s="687"/>
      <c r="H30" s="680"/>
      <c r="I30" s="681"/>
    </row>
    <row r="31" spans="1:9" ht="23.25" customHeight="1">
      <c r="A31" s="876"/>
      <c r="B31" s="1109"/>
      <c r="C31" s="1098"/>
      <c r="D31" s="241" t="s">
        <v>353</v>
      </c>
      <c r="E31" s="732"/>
      <c r="F31" s="685"/>
      <c r="G31" s="687"/>
      <c r="H31" s="680"/>
      <c r="I31" s="681"/>
    </row>
    <row r="32" spans="1:9" ht="23.25" customHeight="1">
      <c r="A32" s="1103">
        <v>14</v>
      </c>
      <c r="B32" s="1108" t="s">
        <v>148</v>
      </c>
      <c r="C32" s="1097" t="s">
        <v>264</v>
      </c>
      <c r="D32" s="823" t="s">
        <v>354</v>
      </c>
      <c r="E32" s="732">
        <v>200000</v>
      </c>
      <c r="F32" s="685">
        <v>1</v>
      </c>
      <c r="G32" s="687"/>
      <c r="H32" s="680"/>
      <c r="I32" s="681"/>
    </row>
    <row r="33" spans="1:9" ht="23.25" customHeight="1">
      <c r="A33" s="876"/>
      <c r="B33" s="1109"/>
      <c r="C33" s="1098"/>
      <c r="D33" s="823" t="s">
        <v>355</v>
      </c>
      <c r="E33" s="732"/>
      <c r="F33" s="685"/>
      <c r="G33" s="687"/>
      <c r="H33" s="680"/>
      <c r="I33" s="681"/>
    </row>
    <row r="34" spans="1:9" ht="23.25" customHeight="1">
      <c r="A34" s="674">
        <v>15</v>
      </c>
      <c r="B34" s="728" t="s">
        <v>28</v>
      </c>
      <c r="C34" s="683" t="s">
        <v>1083</v>
      </c>
      <c r="D34" s="821"/>
      <c r="E34" s="733"/>
      <c r="F34" s="685">
        <v>1</v>
      </c>
      <c r="G34" s="687"/>
      <c r="H34" s="693"/>
      <c r="I34" s="694"/>
    </row>
    <row r="35" spans="1:9" ht="23.25" customHeight="1">
      <c r="A35" s="674">
        <v>16</v>
      </c>
      <c r="B35" s="728" t="s">
        <v>30</v>
      </c>
      <c r="C35" s="683" t="s">
        <v>1083</v>
      </c>
      <c r="D35" s="814" t="s">
        <v>793</v>
      </c>
      <c r="E35" s="732">
        <v>200000</v>
      </c>
      <c r="F35" s="685">
        <v>1</v>
      </c>
      <c r="G35" s="687"/>
      <c r="H35" s="693"/>
      <c r="I35" s="694"/>
    </row>
    <row r="36" spans="1:9" ht="23.25" customHeight="1">
      <c r="A36" s="674">
        <v>17</v>
      </c>
      <c r="B36" s="728" t="s">
        <v>31</v>
      </c>
      <c r="C36" s="683" t="s">
        <v>1083</v>
      </c>
      <c r="D36" s="821" t="s">
        <v>1099</v>
      </c>
      <c r="E36" s="732">
        <v>200000</v>
      </c>
      <c r="F36" s="685">
        <v>1</v>
      </c>
      <c r="G36" s="687"/>
      <c r="H36" s="693"/>
      <c r="I36" s="694"/>
    </row>
    <row r="37" spans="1:9" ht="23.25" customHeight="1">
      <c r="A37" s="1103">
        <v>18</v>
      </c>
      <c r="B37" s="1110" t="s">
        <v>32</v>
      </c>
      <c r="C37" s="1097" t="s">
        <v>1083</v>
      </c>
      <c r="D37" s="814" t="s">
        <v>781</v>
      </c>
      <c r="E37" s="732">
        <v>200000</v>
      </c>
      <c r="F37" s="685">
        <v>1</v>
      </c>
      <c r="G37" s="687"/>
      <c r="H37" s="693"/>
      <c r="I37" s="694"/>
    </row>
    <row r="38" spans="1:9" ht="23.25" customHeight="1">
      <c r="A38" s="876"/>
      <c r="B38" s="1111"/>
      <c r="C38" s="1098"/>
      <c r="D38" s="814" t="s">
        <v>783</v>
      </c>
      <c r="E38" s="732"/>
      <c r="F38" s="685"/>
      <c r="G38" s="687"/>
      <c r="H38" s="693"/>
      <c r="I38" s="694"/>
    </row>
    <row r="39" spans="1:9" ht="23.25" customHeight="1">
      <c r="A39" s="674">
        <v>19</v>
      </c>
      <c r="B39" s="734" t="s">
        <v>25</v>
      </c>
      <c r="C39" s="683" t="s">
        <v>22</v>
      </c>
      <c r="D39" s="821"/>
      <c r="E39" s="732">
        <v>200000</v>
      </c>
      <c r="F39" s="685">
        <v>1</v>
      </c>
      <c r="G39" s="687"/>
      <c r="H39" s="693"/>
      <c r="I39" s="694"/>
    </row>
    <row r="40" spans="1:9" ht="23.25" customHeight="1">
      <c r="A40" s="1103">
        <v>20</v>
      </c>
      <c r="B40" s="1105" t="s">
        <v>150</v>
      </c>
      <c r="C40" s="1097" t="s">
        <v>1083</v>
      </c>
      <c r="D40" s="814" t="s">
        <v>788</v>
      </c>
      <c r="E40" s="732">
        <v>200000</v>
      </c>
      <c r="F40" s="685">
        <v>1</v>
      </c>
      <c r="G40" s="687"/>
      <c r="H40" s="693"/>
      <c r="I40" s="694"/>
    </row>
    <row r="41" spans="1:9" ht="23.25" customHeight="1">
      <c r="A41" s="875"/>
      <c r="B41" s="1106"/>
      <c r="C41" s="1104"/>
      <c r="D41" s="814" t="s">
        <v>790</v>
      </c>
      <c r="E41" s="732"/>
      <c r="F41" s="685"/>
      <c r="G41" s="687"/>
      <c r="H41" s="693"/>
      <c r="I41" s="694"/>
    </row>
    <row r="42" spans="1:9" ht="23.25" customHeight="1">
      <c r="A42" s="876"/>
      <c r="B42" s="1107"/>
      <c r="C42" s="1098"/>
      <c r="D42" s="814" t="s">
        <v>791</v>
      </c>
      <c r="E42" s="732"/>
      <c r="F42" s="685"/>
      <c r="G42" s="687"/>
      <c r="H42" s="693"/>
      <c r="I42" s="694"/>
    </row>
    <row r="43" spans="1:9" ht="23.25" customHeight="1">
      <c r="A43" s="1103">
        <v>21</v>
      </c>
      <c r="B43" s="1115" t="s">
        <v>23</v>
      </c>
      <c r="C43" s="1097" t="s">
        <v>1084</v>
      </c>
      <c r="D43" s="814" t="s">
        <v>784</v>
      </c>
      <c r="E43" s="732">
        <v>200000</v>
      </c>
      <c r="F43" s="685">
        <v>1</v>
      </c>
      <c r="G43" s="687"/>
      <c r="H43" s="693"/>
      <c r="I43" s="694"/>
    </row>
    <row r="44" spans="1:9" ht="23.25" customHeight="1">
      <c r="A44" s="876"/>
      <c r="B44" s="1116"/>
      <c r="C44" s="1098"/>
      <c r="D44" s="814" t="s">
        <v>786</v>
      </c>
      <c r="E44" s="732">
        <v>200000</v>
      </c>
      <c r="F44" s="685"/>
      <c r="G44" s="687"/>
      <c r="H44" s="693"/>
      <c r="I44" s="694"/>
    </row>
    <row r="45" spans="1:9" ht="23.25" customHeight="1">
      <c r="A45" s="674">
        <v>22</v>
      </c>
      <c r="B45" s="840" t="s">
        <v>16</v>
      </c>
      <c r="C45" s="683" t="s">
        <v>1084</v>
      </c>
      <c r="D45" s="821" t="s">
        <v>794</v>
      </c>
      <c r="E45" s="732">
        <v>200000</v>
      </c>
      <c r="F45" s="685">
        <v>1</v>
      </c>
      <c r="G45" s="687"/>
      <c r="H45" s="693"/>
      <c r="I45" s="694"/>
    </row>
    <row r="46" spans="1:9" ht="23.25" customHeight="1">
      <c r="A46" s="674"/>
      <c r="B46" s="835" t="s">
        <v>1063</v>
      </c>
      <c r="C46" s="688"/>
      <c r="D46" s="822"/>
      <c r="E46" s="689">
        <f>SUM(E48:E57)</f>
        <v>1400000</v>
      </c>
      <c r="F46" s="690">
        <f>SUM(F47:F57)</f>
        <v>9</v>
      </c>
      <c r="G46" s="695"/>
      <c r="H46" s="680"/>
      <c r="I46" s="681"/>
    </row>
    <row r="47" spans="1:9" s="721" customFormat="1" ht="23.25" customHeight="1">
      <c r="A47" s="716">
        <v>1</v>
      </c>
      <c r="B47" s="717" t="s">
        <v>153</v>
      </c>
      <c r="C47" s="723" t="s">
        <v>262</v>
      </c>
      <c r="D47" s="722"/>
      <c r="E47" s="718"/>
      <c r="F47" s="722">
        <v>1</v>
      </c>
      <c r="G47" s="719"/>
      <c r="H47" s="400"/>
      <c r="I47" s="720"/>
    </row>
    <row r="48" spans="1:9" ht="23.25" customHeight="1">
      <c r="A48" s="1119">
        <v>2</v>
      </c>
      <c r="B48" s="1117" t="s">
        <v>37</v>
      </c>
      <c r="C48" s="1097" t="s">
        <v>38</v>
      </c>
      <c r="D48" s="821" t="s">
        <v>357</v>
      </c>
      <c r="E48" s="684">
        <v>200000</v>
      </c>
      <c r="F48" s="685">
        <v>1</v>
      </c>
      <c r="G48" s="687"/>
      <c r="H48" s="680"/>
      <c r="I48" s="681"/>
    </row>
    <row r="49" spans="1:9" ht="23.25" customHeight="1">
      <c r="A49" s="1120"/>
      <c r="B49" s="1118"/>
      <c r="C49" s="1098"/>
      <c r="D49" s="241" t="s">
        <v>358</v>
      </c>
      <c r="E49" s="684"/>
      <c r="F49" s="685"/>
      <c r="G49" s="687"/>
      <c r="H49" s="680"/>
      <c r="I49" s="681"/>
    </row>
    <row r="50" spans="1:9" ht="23.25" customHeight="1">
      <c r="A50" s="716">
        <v>3</v>
      </c>
      <c r="B50" s="682" t="s">
        <v>35</v>
      </c>
      <c r="C50" s="683" t="s">
        <v>36</v>
      </c>
      <c r="D50" s="241" t="s">
        <v>359</v>
      </c>
      <c r="E50" s="684">
        <v>200000</v>
      </c>
      <c r="F50" s="685">
        <v>1</v>
      </c>
      <c r="G50" s="687"/>
      <c r="H50" s="680"/>
      <c r="I50" s="681"/>
    </row>
    <row r="51" spans="1:9" ht="23.25" customHeight="1">
      <c r="A51" s="1119">
        <v>4</v>
      </c>
      <c r="B51" s="1117" t="s">
        <v>1064</v>
      </c>
      <c r="C51" s="1097" t="s">
        <v>264</v>
      </c>
      <c r="D51" s="241" t="s">
        <v>579</v>
      </c>
      <c r="E51" s="684">
        <v>200000</v>
      </c>
      <c r="F51" s="685">
        <v>1</v>
      </c>
      <c r="G51" s="687"/>
      <c r="H51" s="680"/>
      <c r="I51" s="681"/>
    </row>
    <row r="52" spans="1:9" ht="23.25" customHeight="1">
      <c r="A52" s="1120"/>
      <c r="B52" s="1118"/>
      <c r="C52" s="1098"/>
      <c r="D52" s="241" t="s">
        <v>580</v>
      </c>
      <c r="E52" s="684"/>
      <c r="F52" s="685"/>
      <c r="G52" s="687"/>
      <c r="H52" s="680"/>
      <c r="I52" s="681"/>
    </row>
    <row r="53" spans="1:9" ht="23.25" customHeight="1">
      <c r="A53" s="716">
        <v>5</v>
      </c>
      <c r="B53" s="682" t="s">
        <v>39</v>
      </c>
      <c r="C53" s="683" t="s">
        <v>40</v>
      </c>
      <c r="D53" s="821" t="s">
        <v>360</v>
      </c>
      <c r="E53" s="684">
        <v>200000</v>
      </c>
      <c r="F53" s="685">
        <v>1</v>
      </c>
      <c r="G53" s="687"/>
      <c r="H53" s="680"/>
      <c r="I53" s="681"/>
    </row>
    <row r="54" spans="1:9" ht="23.25" customHeight="1">
      <c r="A54" s="716">
        <v>6</v>
      </c>
      <c r="B54" s="682" t="s">
        <v>893</v>
      </c>
      <c r="C54" s="683" t="s">
        <v>264</v>
      </c>
      <c r="D54" s="825" t="s">
        <v>812</v>
      </c>
      <c r="E54" s="684">
        <v>200000</v>
      </c>
      <c r="F54" s="685">
        <v>1</v>
      </c>
      <c r="G54" s="687"/>
      <c r="H54" s="680"/>
      <c r="I54" s="681"/>
    </row>
    <row r="55" spans="1:9" ht="23.25" customHeight="1">
      <c r="A55" s="716">
        <v>7</v>
      </c>
      <c r="B55" s="682" t="s">
        <v>41</v>
      </c>
      <c r="C55" s="683" t="s">
        <v>40</v>
      </c>
      <c r="D55" s="821"/>
      <c r="E55" s="684"/>
      <c r="F55" s="685">
        <v>1</v>
      </c>
      <c r="G55" s="687"/>
      <c r="H55" s="680"/>
      <c r="I55" s="681"/>
    </row>
    <row r="56" spans="1:9" ht="23.25" customHeight="1">
      <c r="A56" s="716">
        <v>8</v>
      </c>
      <c r="B56" s="682" t="s">
        <v>1085</v>
      </c>
      <c r="C56" s="683" t="s">
        <v>264</v>
      </c>
      <c r="D56" s="821"/>
      <c r="E56" s="684">
        <v>200000</v>
      </c>
      <c r="F56" s="685">
        <v>1</v>
      </c>
      <c r="G56" s="687"/>
      <c r="H56" s="680"/>
      <c r="I56" s="681"/>
    </row>
    <row r="57" spans="1:9" ht="23.25" customHeight="1">
      <c r="A57" s="716">
        <v>9</v>
      </c>
      <c r="B57" s="682" t="s">
        <v>154</v>
      </c>
      <c r="C57" s="683" t="s">
        <v>166</v>
      </c>
      <c r="D57" s="821" t="s">
        <v>1170</v>
      </c>
      <c r="E57" s="684">
        <v>200000</v>
      </c>
      <c r="F57" s="685">
        <v>1</v>
      </c>
      <c r="G57" s="687"/>
      <c r="H57" s="680"/>
      <c r="I57" s="681"/>
    </row>
    <row r="58" spans="1:9" ht="23.25" customHeight="1">
      <c r="A58" s="674"/>
      <c r="B58" s="835" t="s">
        <v>1065</v>
      </c>
      <c r="C58" s="688"/>
      <c r="D58" s="822"/>
      <c r="E58" s="689">
        <f>SUM(E59:E60)</f>
        <v>0</v>
      </c>
      <c r="F58" s="690">
        <f>SUM(F59:F60)</f>
        <v>2</v>
      </c>
      <c r="G58" s="695"/>
      <c r="H58" s="680"/>
      <c r="I58" s="681"/>
    </row>
    <row r="59" spans="1:9" ht="23.25" customHeight="1">
      <c r="A59" s="674">
        <v>1</v>
      </c>
      <c r="B59" s="682" t="s">
        <v>44</v>
      </c>
      <c r="C59" s="683" t="s">
        <v>43</v>
      </c>
      <c r="D59" s="821"/>
      <c r="E59" s="684"/>
      <c r="F59" s="685">
        <v>1</v>
      </c>
      <c r="G59" s="687"/>
      <c r="H59" s="680"/>
      <c r="I59" s="681"/>
    </row>
    <row r="60" spans="1:9" ht="23.25" customHeight="1">
      <c r="A60" s="674">
        <v>2</v>
      </c>
      <c r="B60" s="682" t="s">
        <v>45</v>
      </c>
      <c r="C60" s="683" t="s">
        <v>43</v>
      </c>
      <c r="D60" s="821"/>
      <c r="E60" s="684"/>
      <c r="F60" s="685">
        <v>1</v>
      </c>
      <c r="G60" s="687"/>
      <c r="H60" s="680"/>
      <c r="I60" s="681"/>
    </row>
    <row r="61" spans="1:9" ht="23.25" customHeight="1">
      <c r="A61" s="674"/>
      <c r="B61" s="833" t="s">
        <v>361</v>
      </c>
      <c r="C61" s="688"/>
      <c r="D61" s="822"/>
      <c r="E61" s="697">
        <f>E62+E84+E96</f>
        <v>7400000</v>
      </c>
      <c r="F61" s="698">
        <f>F62+F84+F96</f>
        <v>37</v>
      </c>
      <c r="G61" s="687"/>
      <c r="H61" s="680"/>
      <c r="I61" s="681"/>
    </row>
    <row r="62" spans="1:9" ht="23.25" customHeight="1">
      <c r="A62" s="674"/>
      <c r="B62" s="835" t="s">
        <v>362</v>
      </c>
      <c r="C62" s="688"/>
      <c r="D62" s="822"/>
      <c r="E62" s="689">
        <f>SUM(E63:E83)</f>
        <v>2600000</v>
      </c>
      <c r="F62" s="690">
        <f>SUM(F63:F83)</f>
        <v>11</v>
      </c>
      <c r="G62" s="695"/>
      <c r="H62" s="680"/>
      <c r="I62" s="681"/>
    </row>
    <row r="63" spans="1:9" ht="23.25" customHeight="1">
      <c r="A63" s="1103">
        <v>1</v>
      </c>
      <c r="B63" s="1121" t="s">
        <v>155</v>
      </c>
      <c r="C63" s="1097" t="s">
        <v>266</v>
      </c>
      <c r="D63" s="241" t="s">
        <v>364</v>
      </c>
      <c r="E63" s="684">
        <v>200000</v>
      </c>
      <c r="F63" s="685">
        <v>1</v>
      </c>
      <c r="G63" s="687"/>
      <c r="H63" s="680"/>
      <c r="I63" s="681"/>
    </row>
    <row r="64" spans="1:9" ht="23.25" customHeight="1">
      <c r="A64" s="876"/>
      <c r="B64" s="1123"/>
      <c r="C64" s="1098"/>
      <c r="D64" s="823" t="s">
        <v>365</v>
      </c>
      <c r="E64" s="684"/>
      <c r="F64" s="685"/>
      <c r="G64" s="687"/>
      <c r="H64" s="680"/>
      <c r="I64" s="681"/>
    </row>
    <row r="65" spans="1:9" ht="23.25" customHeight="1">
      <c r="A65" s="1103">
        <v>2</v>
      </c>
      <c r="B65" s="1121" t="s">
        <v>156</v>
      </c>
      <c r="C65" s="1097" t="s">
        <v>267</v>
      </c>
      <c r="D65" s="241" t="s">
        <v>366</v>
      </c>
      <c r="E65" s="684">
        <v>200000</v>
      </c>
      <c r="F65" s="685">
        <v>1</v>
      </c>
      <c r="G65" s="687"/>
      <c r="H65" s="680"/>
      <c r="I65" s="681"/>
    </row>
    <row r="66" spans="1:9" ht="23.25" customHeight="1">
      <c r="A66" s="875"/>
      <c r="B66" s="1122"/>
      <c r="C66" s="1104"/>
      <c r="D66" s="241" t="s">
        <v>368</v>
      </c>
      <c r="E66" s="684"/>
      <c r="F66" s="685"/>
      <c r="G66" s="687"/>
      <c r="H66" s="680"/>
      <c r="I66" s="681"/>
    </row>
    <row r="67" spans="1:9" ht="23.25" customHeight="1">
      <c r="A67" s="876"/>
      <c r="B67" s="1123"/>
      <c r="C67" s="1098"/>
      <c r="D67" s="241" t="s">
        <v>369</v>
      </c>
      <c r="E67" s="684"/>
      <c r="F67" s="685"/>
      <c r="G67" s="687"/>
      <c r="H67" s="680"/>
      <c r="I67" s="681"/>
    </row>
    <row r="68" spans="1:9" ht="23.25" customHeight="1">
      <c r="A68" s="674">
        <v>3</v>
      </c>
      <c r="B68" s="841" t="s">
        <v>48</v>
      </c>
      <c r="C68" s="683" t="s">
        <v>267</v>
      </c>
      <c r="D68" s="241" t="s">
        <v>370</v>
      </c>
      <c r="E68" s="684">
        <v>200000</v>
      </c>
      <c r="F68" s="685">
        <v>1</v>
      </c>
      <c r="G68" s="687"/>
      <c r="H68" s="680"/>
      <c r="I68" s="681"/>
    </row>
    <row r="69" spans="1:9" ht="23.25" customHeight="1">
      <c r="A69" s="1103">
        <v>4</v>
      </c>
      <c r="B69" s="1131" t="s">
        <v>49</v>
      </c>
      <c r="C69" s="1097" t="s">
        <v>1031</v>
      </c>
      <c r="D69" s="241" t="s">
        <v>371</v>
      </c>
      <c r="E69" s="684">
        <v>200000</v>
      </c>
      <c r="F69" s="685">
        <v>1</v>
      </c>
      <c r="G69" s="687"/>
      <c r="H69" s="680"/>
      <c r="I69" s="681"/>
    </row>
    <row r="70" spans="1:9" ht="23.25" customHeight="1">
      <c r="A70" s="875"/>
      <c r="B70" s="1132"/>
      <c r="C70" s="1104"/>
      <c r="D70" s="241" t="s">
        <v>372</v>
      </c>
      <c r="E70" s="684">
        <v>200000</v>
      </c>
      <c r="F70" s="685"/>
      <c r="G70" s="687"/>
      <c r="H70" s="680"/>
      <c r="I70" s="681"/>
    </row>
    <row r="71" spans="1:9" ht="23.25" customHeight="1">
      <c r="A71" s="876"/>
      <c r="B71" s="1133"/>
      <c r="C71" s="1098"/>
      <c r="D71" s="241" t="s">
        <v>875</v>
      </c>
      <c r="E71" s="684">
        <v>200000</v>
      </c>
      <c r="F71" s="685"/>
      <c r="G71" s="687"/>
      <c r="H71" s="680"/>
      <c r="I71" s="681"/>
    </row>
    <row r="72" spans="1:9" ht="23.25" customHeight="1">
      <c r="A72" s="674">
        <v>5</v>
      </c>
      <c r="B72" s="841" t="s">
        <v>50</v>
      </c>
      <c r="C72" s="683" t="s">
        <v>1100</v>
      </c>
      <c r="D72" s="241" t="s">
        <v>374</v>
      </c>
      <c r="E72" s="684">
        <v>200000</v>
      </c>
      <c r="F72" s="685">
        <v>1</v>
      </c>
      <c r="G72" s="687"/>
      <c r="H72" s="680"/>
      <c r="I72" s="681"/>
    </row>
    <row r="73" spans="1:9" ht="23.25" customHeight="1">
      <c r="A73" s="674"/>
      <c r="B73" s="841"/>
      <c r="C73" s="683"/>
      <c r="D73" s="241" t="s">
        <v>375</v>
      </c>
      <c r="E73" s="684"/>
      <c r="F73" s="685"/>
      <c r="G73" s="687"/>
      <c r="H73" s="680"/>
      <c r="I73" s="681"/>
    </row>
    <row r="74" spans="1:9" ht="23.25" customHeight="1">
      <c r="A74" s="674">
        <v>6</v>
      </c>
      <c r="B74" s="841" t="s">
        <v>51</v>
      </c>
      <c r="C74" s="683" t="s">
        <v>1031</v>
      </c>
      <c r="D74" s="241" t="s">
        <v>376</v>
      </c>
      <c r="E74" s="684">
        <v>200000</v>
      </c>
      <c r="F74" s="685">
        <v>1</v>
      </c>
      <c r="G74" s="687"/>
      <c r="H74" s="680"/>
      <c r="I74" s="681"/>
    </row>
    <row r="75" spans="1:9" ht="23.25" customHeight="1">
      <c r="A75" s="674">
        <v>7</v>
      </c>
      <c r="B75" s="1131" t="s">
        <v>52</v>
      </c>
      <c r="C75" s="1097" t="s">
        <v>1031</v>
      </c>
      <c r="D75" s="241" t="s">
        <v>377</v>
      </c>
      <c r="E75" s="684">
        <v>200000</v>
      </c>
      <c r="F75" s="685">
        <v>1</v>
      </c>
      <c r="G75" s="687"/>
      <c r="H75" s="680"/>
      <c r="I75" s="681"/>
    </row>
    <row r="76" spans="1:9" ht="23.25" customHeight="1">
      <c r="A76" s="674"/>
      <c r="B76" s="1133"/>
      <c r="C76" s="1098"/>
      <c r="D76" s="241" t="s">
        <v>582</v>
      </c>
      <c r="E76" s="684"/>
      <c r="F76" s="685"/>
      <c r="G76" s="687"/>
      <c r="H76" s="680"/>
      <c r="I76" s="681"/>
    </row>
    <row r="77" spans="1:9" ht="23.25" customHeight="1">
      <c r="A77" s="1103">
        <v>8</v>
      </c>
      <c r="B77" s="1134" t="s">
        <v>53</v>
      </c>
      <c r="C77" s="1097" t="s">
        <v>1031</v>
      </c>
      <c r="D77" s="241" t="s">
        <v>378</v>
      </c>
      <c r="E77" s="684">
        <v>200000</v>
      </c>
      <c r="F77" s="685">
        <v>1</v>
      </c>
      <c r="G77" s="687"/>
      <c r="H77" s="680"/>
      <c r="I77" s="681"/>
    </row>
    <row r="78" spans="1:9" ht="23.25" customHeight="1">
      <c r="A78" s="876"/>
      <c r="B78" s="1135"/>
      <c r="C78" s="1098"/>
      <c r="D78" s="241" t="s">
        <v>379</v>
      </c>
      <c r="E78" s="684"/>
      <c r="F78" s="685"/>
      <c r="G78" s="687"/>
      <c r="H78" s="680"/>
      <c r="I78" s="681"/>
    </row>
    <row r="79" spans="1:9" ht="23.25" customHeight="1">
      <c r="A79" s="1103">
        <v>9</v>
      </c>
      <c r="B79" s="1136" t="s">
        <v>55</v>
      </c>
      <c r="C79" s="1097" t="s">
        <v>1031</v>
      </c>
      <c r="D79" s="241" t="s">
        <v>380</v>
      </c>
      <c r="E79" s="684">
        <v>200000</v>
      </c>
      <c r="F79" s="685">
        <v>1</v>
      </c>
      <c r="G79" s="687"/>
      <c r="H79" s="680"/>
      <c r="I79" s="681"/>
    </row>
    <row r="80" spans="1:9" ht="23.25" customHeight="1">
      <c r="A80" s="876"/>
      <c r="B80" s="1137"/>
      <c r="C80" s="1098"/>
      <c r="D80" s="241" t="s">
        <v>381</v>
      </c>
      <c r="E80" s="684"/>
      <c r="F80" s="685"/>
      <c r="G80" s="687"/>
      <c r="H80" s="680"/>
      <c r="I80" s="681"/>
    </row>
    <row r="81" spans="1:9" ht="23.25" customHeight="1">
      <c r="A81" s="1103">
        <v>10</v>
      </c>
      <c r="B81" s="1124" t="s">
        <v>1012</v>
      </c>
      <c r="C81" s="1097" t="s">
        <v>1031</v>
      </c>
      <c r="D81" s="826" t="s">
        <v>1102</v>
      </c>
      <c r="E81" s="684">
        <v>200000</v>
      </c>
      <c r="F81" s="685">
        <v>1</v>
      </c>
      <c r="G81" s="687"/>
      <c r="H81" s="680"/>
      <c r="I81" s="681"/>
    </row>
    <row r="82" spans="1:9" ht="23.25" customHeight="1">
      <c r="A82" s="876"/>
      <c r="B82" s="1125"/>
      <c r="C82" s="1098"/>
      <c r="D82" s="826" t="s">
        <v>1103</v>
      </c>
      <c r="E82" s="684"/>
      <c r="F82" s="685"/>
      <c r="G82" s="687"/>
      <c r="H82" s="680"/>
      <c r="I82" s="681"/>
    </row>
    <row r="83" spans="1:9" ht="23.25" customHeight="1">
      <c r="A83" s="674">
        <v>11</v>
      </c>
      <c r="B83" s="400" t="s">
        <v>1013</v>
      </c>
      <c r="C83" s="683" t="s">
        <v>1031</v>
      </c>
      <c r="D83" s="821" t="s">
        <v>1101</v>
      </c>
      <c r="E83" s="684">
        <v>200000</v>
      </c>
      <c r="F83" s="685">
        <v>1</v>
      </c>
      <c r="G83" s="687"/>
      <c r="H83" s="680"/>
      <c r="I83" s="681"/>
    </row>
    <row r="84" spans="1:9" ht="23.25" customHeight="1">
      <c r="A84" s="674"/>
      <c r="B84" s="835" t="s">
        <v>382</v>
      </c>
      <c r="C84" s="688"/>
      <c r="D84" s="822"/>
      <c r="E84" s="689">
        <f>SUM(E85:E95)</f>
        <v>1200000</v>
      </c>
      <c r="F84" s="690">
        <f>SUM(F85:F95)</f>
        <v>7</v>
      </c>
      <c r="G84" s="695"/>
      <c r="H84" s="680"/>
      <c r="I84" s="681"/>
    </row>
    <row r="85" spans="1:9" ht="23.25" customHeight="1">
      <c r="A85" s="1103">
        <v>1</v>
      </c>
      <c r="B85" s="1126" t="s">
        <v>158</v>
      </c>
      <c r="C85" s="1095" t="s">
        <v>1066</v>
      </c>
      <c r="D85" s="450" t="s">
        <v>384</v>
      </c>
      <c r="E85" s="684">
        <v>200000</v>
      </c>
      <c r="F85" s="685">
        <v>1</v>
      </c>
      <c r="G85" s="687"/>
      <c r="H85" s="680"/>
      <c r="I85" s="681"/>
    </row>
    <row r="86" spans="1:9" ht="23.25" customHeight="1">
      <c r="A86" s="876"/>
      <c r="B86" s="1127"/>
      <c r="C86" s="1096"/>
      <c r="D86" s="450" t="s">
        <v>385</v>
      </c>
      <c r="E86" s="684"/>
      <c r="F86" s="685"/>
      <c r="G86" s="687"/>
      <c r="H86" s="680"/>
      <c r="I86" s="681"/>
    </row>
    <row r="87" spans="1:9" ht="23.25" customHeight="1">
      <c r="A87" s="1103">
        <v>2</v>
      </c>
      <c r="B87" s="1128" t="s">
        <v>159</v>
      </c>
      <c r="C87" s="1097" t="s">
        <v>157</v>
      </c>
      <c r="D87" s="450" t="s">
        <v>386</v>
      </c>
      <c r="E87" s="684">
        <v>200000</v>
      </c>
      <c r="F87" s="685">
        <v>1</v>
      </c>
      <c r="G87" s="687"/>
      <c r="H87" s="680"/>
      <c r="I87" s="681"/>
    </row>
    <row r="88" spans="1:9" ht="23.25" customHeight="1">
      <c r="A88" s="875"/>
      <c r="B88" s="1129"/>
      <c r="C88" s="1104"/>
      <c r="D88" s="450" t="s">
        <v>387</v>
      </c>
      <c r="E88" s="684"/>
      <c r="F88" s="685"/>
      <c r="G88" s="687"/>
      <c r="H88" s="680"/>
      <c r="I88" s="681"/>
    </row>
    <row r="89" spans="1:9" ht="23.25" customHeight="1">
      <c r="A89" s="876"/>
      <c r="B89" s="1130"/>
      <c r="C89" s="1098"/>
      <c r="D89" s="450" t="s">
        <v>388</v>
      </c>
      <c r="E89" s="684"/>
      <c r="F89" s="685"/>
      <c r="G89" s="687"/>
      <c r="H89" s="680"/>
      <c r="I89" s="681"/>
    </row>
    <row r="90" spans="1:9" ht="23.25" customHeight="1">
      <c r="A90" s="1103">
        <v>3</v>
      </c>
      <c r="B90" s="1099" t="s">
        <v>160</v>
      </c>
      <c r="C90" s="1097" t="s">
        <v>157</v>
      </c>
      <c r="D90" s="450" t="s">
        <v>389</v>
      </c>
      <c r="E90" s="684">
        <v>200000</v>
      </c>
      <c r="F90" s="685">
        <v>1</v>
      </c>
      <c r="G90" s="687"/>
      <c r="H90" s="680"/>
      <c r="I90" s="681"/>
    </row>
    <row r="91" spans="1:9" ht="23.25" customHeight="1">
      <c r="A91" s="876"/>
      <c r="B91" s="1100"/>
      <c r="C91" s="1098"/>
      <c r="D91" s="450" t="s">
        <v>390</v>
      </c>
      <c r="E91" s="684"/>
      <c r="F91" s="685"/>
      <c r="G91" s="687"/>
      <c r="H91" s="680"/>
      <c r="I91" s="681"/>
    </row>
    <row r="92" spans="1:9" ht="23.25" customHeight="1">
      <c r="A92" s="674">
        <v>4</v>
      </c>
      <c r="B92" s="842" t="s">
        <v>161</v>
      </c>
      <c r="C92" s="683" t="s">
        <v>157</v>
      </c>
      <c r="D92" s="450" t="s">
        <v>612</v>
      </c>
      <c r="E92" s="684">
        <v>200000</v>
      </c>
      <c r="F92" s="685">
        <v>1</v>
      </c>
      <c r="G92" s="687"/>
      <c r="H92" s="680"/>
      <c r="I92" s="681"/>
    </row>
    <row r="93" spans="1:9" ht="23.25" customHeight="1">
      <c r="A93" s="674">
        <v>5</v>
      </c>
      <c r="B93" s="842" t="s">
        <v>162</v>
      </c>
      <c r="C93" s="683" t="s">
        <v>157</v>
      </c>
      <c r="D93" s="821"/>
      <c r="E93" s="684"/>
      <c r="F93" s="685">
        <v>1</v>
      </c>
      <c r="G93" s="687"/>
      <c r="H93" s="680"/>
      <c r="I93" s="681"/>
    </row>
    <row r="94" spans="1:9" ht="23.25" customHeight="1">
      <c r="A94" s="674">
        <v>6</v>
      </c>
      <c r="B94" s="839" t="s">
        <v>163</v>
      </c>
      <c r="C94" s="683" t="s">
        <v>157</v>
      </c>
      <c r="D94" s="821"/>
      <c r="E94" s="684">
        <v>200000</v>
      </c>
      <c r="F94" s="685">
        <v>1</v>
      </c>
      <c r="G94" s="687"/>
      <c r="H94" s="680"/>
      <c r="I94" s="681"/>
    </row>
    <row r="95" spans="1:9" ht="23.25" customHeight="1">
      <c r="A95" s="674">
        <v>7</v>
      </c>
      <c r="B95" s="843" t="s">
        <v>164</v>
      </c>
      <c r="C95" s="683" t="s">
        <v>157</v>
      </c>
      <c r="D95" s="821" t="str">
        <f>VLOOKUP('Trung Thu'!B95,'01.06'!C77:D85,2,0)</f>
        <v>Vi Kim Ngân</v>
      </c>
      <c r="E95" s="684">
        <v>200000</v>
      </c>
      <c r="F95" s="685">
        <v>1</v>
      </c>
      <c r="G95" s="687"/>
      <c r="H95" s="680"/>
      <c r="I95" s="681"/>
    </row>
    <row r="96" spans="1:9" ht="23.25" customHeight="1">
      <c r="A96" s="674"/>
      <c r="B96" s="835" t="s">
        <v>166</v>
      </c>
      <c r="C96" s="688"/>
      <c r="D96" s="822"/>
      <c r="E96" s="689">
        <f>SUM(E97:E135)</f>
        <v>3600000</v>
      </c>
      <c r="F96" s="690">
        <f>SUM(F97:F135)</f>
        <v>19</v>
      </c>
      <c r="G96" s="695"/>
      <c r="H96" s="680"/>
      <c r="I96" s="681"/>
    </row>
    <row r="97" spans="1:9" ht="23.25" customHeight="1">
      <c r="A97" s="1103">
        <v>1</v>
      </c>
      <c r="B97" s="1139" t="s">
        <v>167</v>
      </c>
      <c r="C97" s="1095" t="s">
        <v>166</v>
      </c>
      <c r="D97" s="241" t="s">
        <v>394</v>
      </c>
      <c r="E97" s="684">
        <v>200000</v>
      </c>
      <c r="F97" s="685">
        <v>1</v>
      </c>
      <c r="G97" s="687"/>
      <c r="H97" s="680"/>
      <c r="I97" s="681"/>
    </row>
    <row r="98" spans="1:9" ht="23.25" customHeight="1">
      <c r="A98" s="875"/>
      <c r="B98" s="1140"/>
      <c r="C98" s="1138"/>
      <c r="D98" s="241" t="s">
        <v>395</v>
      </c>
      <c r="E98" s="684"/>
      <c r="F98" s="685"/>
      <c r="G98" s="687"/>
      <c r="H98" s="680"/>
      <c r="I98" s="681"/>
    </row>
    <row r="99" spans="1:9" ht="23.25" customHeight="1">
      <c r="A99" s="876"/>
      <c r="B99" s="1141"/>
      <c r="C99" s="1096"/>
      <c r="D99" s="241" t="s">
        <v>396</v>
      </c>
      <c r="E99" s="684"/>
      <c r="F99" s="685"/>
      <c r="G99" s="687"/>
      <c r="H99" s="680"/>
      <c r="I99" s="681"/>
    </row>
    <row r="100" spans="1:9" ht="23.25" customHeight="1">
      <c r="A100" s="1103">
        <v>2</v>
      </c>
      <c r="B100" s="1142" t="s">
        <v>168</v>
      </c>
      <c r="C100" s="1097" t="s">
        <v>166</v>
      </c>
      <c r="D100" s="241" t="s">
        <v>405</v>
      </c>
      <c r="E100" s="684">
        <v>200000</v>
      </c>
      <c r="F100" s="685">
        <v>1</v>
      </c>
      <c r="G100" s="687"/>
      <c r="H100" s="680"/>
      <c r="I100" s="681"/>
    </row>
    <row r="101" spans="1:9" ht="23.25" customHeight="1">
      <c r="A101" s="875"/>
      <c r="B101" s="1146"/>
      <c r="C101" s="1104"/>
      <c r="D101" s="241" t="s">
        <v>406</v>
      </c>
      <c r="E101" s="684"/>
      <c r="F101" s="685"/>
      <c r="G101" s="687"/>
      <c r="H101" s="680"/>
      <c r="I101" s="681"/>
    </row>
    <row r="102" spans="1:9" ht="23.25" customHeight="1">
      <c r="A102" s="876"/>
      <c r="B102" s="1143"/>
      <c r="C102" s="1098"/>
      <c r="D102" s="241" t="s">
        <v>453</v>
      </c>
      <c r="E102" s="684"/>
      <c r="F102" s="685"/>
      <c r="G102" s="687"/>
      <c r="H102" s="680"/>
      <c r="I102" s="681"/>
    </row>
    <row r="103" spans="1:9" ht="23.25" customHeight="1">
      <c r="A103" s="1147">
        <v>3</v>
      </c>
      <c r="B103" s="1139" t="s">
        <v>169</v>
      </c>
      <c r="C103" s="1095" t="s">
        <v>166</v>
      </c>
      <c r="D103" s="241" t="s">
        <v>397</v>
      </c>
      <c r="E103" s="684">
        <v>200000</v>
      </c>
      <c r="F103" s="685">
        <v>1</v>
      </c>
      <c r="G103" s="687"/>
      <c r="H103" s="680"/>
      <c r="I103" s="681"/>
    </row>
    <row r="104" spans="1:9" ht="23.25" customHeight="1">
      <c r="A104" s="1148"/>
      <c r="B104" s="1140"/>
      <c r="C104" s="1138"/>
      <c r="D104" s="241" t="s">
        <v>398</v>
      </c>
      <c r="E104" s="684"/>
      <c r="F104" s="685"/>
      <c r="G104" s="687"/>
      <c r="H104" s="680"/>
      <c r="I104" s="681"/>
    </row>
    <row r="105" spans="1:9" ht="23.25" customHeight="1">
      <c r="A105" s="1149"/>
      <c r="B105" s="1141"/>
      <c r="C105" s="1096"/>
      <c r="D105" s="241" t="s">
        <v>399</v>
      </c>
      <c r="E105" s="684"/>
      <c r="F105" s="685"/>
      <c r="G105" s="687"/>
      <c r="H105" s="680"/>
      <c r="I105" s="681"/>
    </row>
    <row r="106" spans="1:9" ht="23.25" customHeight="1">
      <c r="A106" s="1103">
        <v>4</v>
      </c>
      <c r="B106" s="1144" t="s">
        <v>170</v>
      </c>
      <c r="C106" s="1097" t="s">
        <v>166</v>
      </c>
      <c r="D106" s="241" t="s">
        <v>400</v>
      </c>
      <c r="E106" s="684">
        <v>200000</v>
      </c>
      <c r="F106" s="685">
        <v>1</v>
      </c>
      <c r="G106" s="687"/>
      <c r="H106" s="680"/>
      <c r="I106" s="681"/>
    </row>
    <row r="107" spans="1:9" ht="23.25" customHeight="1">
      <c r="A107" s="876"/>
      <c r="B107" s="1145"/>
      <c r="C107" s="1098"/>
      <c r="D107" s="241" t="s">
        <v>401</v>
      </c>
      <c r="E107" s="684"/>
      <c r="F107" s="685"/>
      <c r="G107" s="687"/>
      <c r="H107" s="680"/>
      <c r="I107" s="681"/>
    </row>
    <row r="108" spans="1:9" ht="23.25" customHeight="1">
      <c r="A108" s="1103">
        <v>5</v>
      </c>
      <c r="B108" s="1142" t="s">
        <v>171</v>
      </c>
      <c r="C108" s="1097" t="s">
        <v>166</v>
      </c>
      <c r="D108" s="241" t="s">
        <v>359</v>
      </c>
      <c r="E108" s="684">
        <v>200000</v>
      </c>
      <c r="F108" s="685">
        <v>1</v>
      </c>
      <c r="G108" s="687"/>
      <c r="H108" s="680"/>
      <c r="I108" s="681"/>
    </row>
    <row r="109" spans="1:9" ht="23.25" customHeight="1">
      <c r="A109" s="876"/>
      <c r="B109" s="1143"/>
      <c r="C109" s="1098"/>
      <c r="D109" s="241" t="s">
        <v>416</v>
      </c>
      <c r="E109" s="684"/>
      <c r="F109" s="685"/>
      <c r="G109" s="687"/>
      <c r="H109" s="680"/>
      <c r="I109" s="681"/>
    </row>
    <row r="110" spans="1:9" ht="23.25" customHeight="1">
      <c r="A110" s="1103">
        <v>6</v>
      </c>
      <c r="B110" s="1144" t="s">
        <v>172</v>
      </c>
      <c r="C110" s="1097" t="s">
        <v>166</v>
      </c>
      <c r="D110" s="241" t="s">
        <v>403</v>
      </c>
      <c r="E110" s="684">
        <v>200000</v>
      </c>
      <c r="F110" s="685">
        <v>1</v>
      </c>
      <c r="G110" s="687"/>
      <c r="H110" s="680"/>
      <c r="I110" s="681"/>
    </row>
    <row r="111" spans="1:9" ht="23.25" customHeight="1">
      <c r="A111" s="876"/>
      <c r="B111" s="1145"/>
      <c r="C111" s="1098"/>
      <c r="D111" s="241" t="s">
        <v>404</v>
      </c>
      <c r="E111" s="684"/>
      <c r="F111" s="685"/>
      <c r="G111" s="687"/>
      <c r="H111" s="680"/>
      <c r="I111" s="681"/>
    </row>
    <row r="112" spans="1:9" ht="23.25" customHeight="1">
      <c r="A112" s="1103">
        <v>7</v>
      </c>
      <c r="B112" s="1142" t="s">
        <v>173</v>
      </c>
      <c r="C112" s="1097" t="s">
        <v>166</v>
      </c>
      <c r="D112" s="241" t="s">
        <v>411</v>
      </c>
      <c r="E112" s="684">
        <v>200000</v>
      </c>
      <c r="F112" s="685">
        <v>1</v>
      </c>
      <c r="G112" s="687"/>
      <c r="H112" s="680"/>
      <c r="I112" s="681"/>
    </row>
    <row r="113" spans="1:9" ht="23.25" customHeight="1">
      <c r="A113" s="876"/>
      <c r="B113" s="1143"/>
      <c r="C113" s="1098"/>
      <c r="D113" s="241" t="s">
        <v>412</v>
      </c>
      <c r="E113" s="684"/>
      <c r="F113" s="685"/>
      <c r="G113" s="687"/>
      <c r="H113" s="680"/>
      <c r="I113" s="681"/>
    </row>
    <row r="114" spans="1:9" ht="23.25" customHeight="1">
      <c r="A114" s="674">
        <v>8</v>
      </c>
      <c r="B114" s="743" t="s">
        <v>174</v>
      </c>
      <c r="C114" s="683" t="s">
        <v>166</v>
      </c>
      <c r="D114" s="241" t="s">
        <v>584</v>
      </c>
      <c r="E114" s="684">
        <v>200000</v>
      </c>
      <c r="F114" s="685">
        <v>1</v>
      </c>
      <c r="G114" s="687"/>
      <c r="H114" s="680"/>
      <c r="I114" s="681"/>
    </row>
    <row r="115" spans="1:9" ht="23.25" customHeight="1">
      <c r="A115" s="1103">
        <v>9</v>
      </c>
      <c r="B115" s="1142" t="s">
        <v>175</v>
      </c>
      <c r="C115" s="1097" t="s">
        <v>166</v>
      </c>
      <c r="D115" s="241" t="s">
        <v>414</v>
      </c>
      <c r="E115" s="684">
        <v>200000</v>
      </c>
      <c r="F115" s="685">
        <v>1</v>
      </c>
      <c r="G115" s="687"/>
      <c r="H115" s="680"/>
      <c r="I115" s="681"/>
    </row>
    <row r="116" spans="1:9" ht="23.25" customHeight="1">
      <c r="A116" s="876"/>
      <c r="B116" s="1143"/>
      <c r="C116" s="1098"/>
      <c r="D116" s="241" t="s">
        <v>415</v>
      </c>
      <c r="E116" s="684"/>
      <c r="F116" s="685"/>
      <c r="G116" s="687"/>
      <c r="H116" s="680"/>
      <c r="I116" s="681"/>
    </row>
    <row r="117" spans="1:9" ht="23.25" customHeight="1">
      <c r="A117" s="1103">
        <v>10</v>
      </c>
      <c r="B117" s="1142" t="s">
        <v>417</v>
      </c>
      <c r="C117" s="1097" t="s">
        <v>166</v>
      </c>
      <c r="D117" s="241" t="s">
        <v>418</v>
      </c>
      <c r="E117" s="684">
        <v>200000</v>
      </c>
      <c r="F117" s="685">
        <v>1</v>
      </c>
      <c r="G117" s="687"/>
      <c r="H117" s="680"/>
      <c r="I117" s="681"/>
    </row>
    <row r="118" spans="1:9" ht="23.25" customHeight="1">
      <c r="A118" s="876"/>
      <c r="B118" s="1143"/>
      <c r="C118" s="1098"/>
      <c r="D118" s="241" t="s">
        <v>419</v>
      </c>
      <c r="E118" s="684"/>
      <c r="F118" s="685"/>
      <c r="G118" s="687"/>
      <c r="H118" s="680"/>
      <c r="I118" s="681"/>
    </row>
    <row r="119" spans="1:9" ht="23.25" customHeight="1">
      <c r="A119" s="1103">
        <v>11</v>
      </c>
      <c r="B119" s="1142" t="s">
        <v>179</v>
      </c>
      <c r="C119" s="1097" t="s">
        <v>166</v>
      </c>
      <c r="D119" s="241" t="s">
        <v>420</v>
      </c>
      <c r="E119" s="684">
        <v>200000</v>
      </c>
      <c r="F119" s="685">
        <v>1</v>
      </c>
      <c r="G119" s="687"/>
      <c r="H119" s="680"/>
      <c r="I119" s="681"/>
    </row>
    <row r="120" spans="1:9" ht="23.25" customHeight="1">
      <c r="A120" s="876"/>
      <c r="B120" s="1143"/>
      <c r="C120" s="1098"/>
      <c r="D120" s="241" t="s">
        <v>412</v>
      </c>
      <c r="E120" s="684"/>
      <c r="F120" s="685"/>
      <c r="G120" s="687"/>
      <c r="H120" s="680"/>
      <c r="I120" s="681"/>
    </row>
    <row r="121" spans="1:9" ht="23.25" customHeight="1">
      <c r="A121" s="1103">
        <v>12</v>
      </c>
      <c r="B121" s="1142" t="s">
        <v>180</v>
      </c>
      <c r="C121" s="1097" t="s">
        <v>166</v>
      </c>
      <c r="D121" s="241" t="s">
        <v>421</v>
      </c>
      <c r="E121" s="684">
        <v>200000</v>
      </c>
      <c r="F121" s="685">
        <v>1</v>
      </c>
      <c r="G121" s="687"/>
      <c r="H121" s="680"/>
      <c r="I121" s="681"/>
    </row>
    <row r="122" spans="1:9" ht="23.25" customHeight="1">
      <c r="A122" s="876"/>
      <c r="B122" s="1143"/>
      <c r="C122" s="1098"/>
      <c r="D122" s="241" t="s">
        <v>423</v>
      </c>
      <c r="E122" s="684"/>
      <c r="F122" s="685"/>
      <c r="G122" s="687"/>
      <c r="H122" s="680"/>
      <c r="I122" s="681"/>
    </row>
    <row r="123" spans="1:9" ht="23.25" customHeight="1">
      <c r="A123" s="674">
        <v>13</v>
      </c>
      <c r="B123" s="743" t="s">
        <v>181</v>
      </c>
      <c r="C123" s="683" t="s">
        <v>166</v>
      </c>
      <c r="D123" s="821"/>
      <c r="E123" s="684">
        <v>200000</v>
      </c>
      <c r="F123" s="685">
        <v>1</v>
      </c>
      <c r="G123" s="687"/>
      <c r="H123" s="680"/>
      <c r="I123" s="681"/>
    </row>
    <row r="124" spans="1:9" ht="23.25" customHeight="1">
      <c r="A124" s="1103">
        <v>14</v>
      </c>
      <c r="B124" s="1142" t="s">
        <v>182</v>
      </c>
      <c r="C124" s="1097" t="s">
        <v>166</v>
      </c>
      <c r="D124" s="241" t="s">
        <v>424</v>
      </c>
      <c r="E124" s="684">
        <v>200000</v>
      </c>
      <c r="F124" s="685">
        <v>1</v>
      </c>
      <c r="G124" s="687"/>
      <c r="H124" s="680"/>
      <c r="I124" s="681"/>
    </row>
    <row r="125" spans="1:9" ht="23.25" customHeight="1">
      <c r="A125" s="875"/>
      <c r="B125" s="1146"/>
      <c r="C125" s="1104"/>
      <c r="D125" s="241" t="s">
        <v>425</v>
      </c>
      <c r="E125" s="684"/>
      <c r="F125" s="685"/>
      <c r="G125" s="687"/>
      <c r="H125" s="680"/>
      <c r="I125" s="681"/>
    </row>
    <row r="126" spans="1:9" ht="23.25" customHeight="1">
      <c r="A126" s="876"/>
      <c r="B126" s="1143"/>
      <c r="C126" s="1098"/>
      <c r="D126" s="241" t="s">
        <v>426</v>
      </c>
      <c r="E126" s="684"/>
      <c r="F126" s="685"/>
      <c r="G126" s="687"/>
      <c r="H126" s="680"/>
      <c r="I126" s="681"/>
    </row>
    <row r="127" spans="1:9" ht="23.25" customHeight="1">
      <c r="A127" s="1103">
        <v>15</v>
      </c>
      <c r="B127" s="1142" t="s">
        <v>183</v>
      </c>
      <c r="C127" s="1097" t="s">
        <v>166</v>
      </c>
      <c r="D127" s="241" t="s">
        <v>408</v>
      </c>
      <c r="E127" s="684"/>
      <c r="F127" s="685">
        <v>1</v>
      </c>
      <c r="G127" s="687"/>
      <c r="H127" s="680"/>
      <c r="I127" s="681"/>
    </row>
    <row r="128" spans="1:9" ht="23.25" customHeight="1">
      <c r="A128" s="875"/>
      <c r="B128" s="1146"/>
      <c r="C128" s="1104"/>
      <c r="D128" s="241" t="s">
        <v>409</v>
      </c>
      <c r="E128" s="684"/>
      <c r="F128" s="685"/>
      <c r="G128" s="687"/>
      <c r="H128" s="680"/>
      <c r="I128" s="681"/>
    </row>
    <row r="129" spans="1:9" ht="23.25" customHeight="1">
      <c r="A129" s="876"/>
      <c r="B129" s="1143"/>
      <c r="C129" s="1098"/>
      <c r="D129" s="241" t="s">
        <v>410</v>
      </c>
      <c r="E129" s="684"/>
      <c r="F129" s="685"/>
      <c r="G129" s="687"/>
      <c r="H129" s="680"/>
      <c r="I129" s="681"/>
    </row>
    <row r="130" spans="1:9" ht="23.25" customHeight="1">
      <c r="A130" s="674">
        <v>16</v>
      </c>
      <c r="B130" s="728" t="s">
        <v>184</v>
      </c>
      <c r="C130" s="683" t="s">
        <v>166</v>
      </c>
      <c r="D130" s="241" t="s">
        <v>429</v>
      </c>
      <c r="E130" s="684">
        <v>200000</v>
      </c>
      <c r="F130" s="685">
        <v>1</v>
      </c>
      <c r="G130" s="687"/>
      <c r="H130" s="680"/>
      <c r="I130" s="681"/>
    </row>
    <row r="131" spans="1:9" ht="23.25" customHeight="1">
      <c r="A131" s="674">
        <v>17</v>
      </c>
      <c r="B131" s="844" t="s">
        <v>185</v>
      </c>
      <c r="C131" s="683" t="s">
        <v>166</v>
      </c>
      <c r="D131" s="241" t="s">
        <v>424</v>
      </c>
      <c r="E131" s="684">
        <v>200000</v>
      </c>
      <c r="F131" s="685">
        <v>1</v>
      </c>
      <c r="G131" s="687"/>
      <c r="H131" s="680"/>
      <c r="I131" s="681"/>
    </row>
    <row r="132" spans="1:9" ht="23.25" customHeight="1">
      <c r="A132" s="1103">
        <v>18</v>
      </c>
      <c r="B132" s="1124" t="s">
        <v>1014</v>
      </c>
      <c r="C132" s="1097" t="s">
        <v>166</v>
      </c>
      <c r="D132" s="821" t="s">
        <v>1104</v>
      </c>
      <c r="E132" s="684">
        <v>200000</v>
      </c>
      <c r="F132" s="685">
        <v>1</v>
      </c>
      <c r="G132" s="687"/>
      <c r="H132" s="680"/>
      <c r="I132" s="681"/>
    </row>
    <row r="133" spans="1:9" ht="23.25" customHeight="1">
      <c r="A133" s="875"/>
      <c r="B133" s="1150"/>
      <c r="C133" s="1104"/>
      <c r="D133" s="821" t="s">
        <v>1105</v>
      </c>
      <c r="E133" s="684"/>
      <c r="F133" s="685"/>
      <c r="G133" s="687"/>
      <c r="H133" s="680"/>
      <c r="I133" s="681"/>
    </row>
    <row r="134" spans="1:9" ht="23.25" customHeight="1">
      <c r="A134" s="876"/>
      <c r="B134" s="1125"/>
      <c r="C134" s="1098"/>
      <c r="D134" s="821" t="s">
        <v>1106</v>
      </c>
      <c r="E134" s="684"/>
      <c r="F134" s="685"/>
      <c r="G134" s="687"/>
      <c r="H134" s="680"/>
      <c r="I134" s="681"/>
    </row>
    <row r="135" spans="1:9" ht="23.25" customHeight="1">
      <c r="A135" s="1103">
        <v>19</v>
      </c>
      <c r="B135" s="1124" t="s">
        <v>1015</v>
      </c>
      <c r="C135" s="1097" t="s">
        <v>166</v>
      </c>
      <c r="D135" s="821" t="s">
        <v>1107</v>
      </c>
      <c r="E135" s="684">
        <v>200000</v>
      </c>
      <c r="F135" s="685">
        <v>1</v>
      </c>
      <c r="G135" s="687"/>
      <c r="H135" s="680"/>
      <c r="I135" s="681"/>
    </row>
    <row r="136" spans="1:9" ht="23.25" customHeight="1">
      <c r="A136" s="875"/>
      <c r="B136" s="1150"/>
      <c r="C136" s="1104"/>
      <c r="D136" s="821" t="s">
        <v>1108</v>
      </c>
      <c r="E136" s="684"/>
      <c r="F136" s="685"/>
      <c r="G136" s="687"/>
      <c r="H136" s="680"/>
      <c r="I136" s="681"/>
    </row>
    <row r="137" spans="1:9" ht="23.25" customHeight="1">
      <c r="A137" s="876"/>
      <c r="B137" s="1125"/>
      <c r="C137" s="1098"/>
      <c r="D137" s="821" t="s">
        <v>1109</v>
      </c>
      <c r="E137" s="684"/>
      <c r="F137" s="685"/>
      <c r="G137" s="687"/>
      <c r="H137" s="680"/>
      <c r="I137" s="681"/>
    </row>
    <row r="138" spans="1:9" ht="23.25" customHeight="1">
      <c r="A138" s="674"/>
      <c r="B138" s="833" t="s">
        <v>274</v>
      </c>
      <c r="C138" s="688"/>
      <c r="D138" s="822"/>
      <c r="E138" s="689">
        <f>+E139+E160+E174+E193+E222+E239+E251+E262+E284+E297+E304+E318+E330+E350</f>
        <v>24400000</v>
      </c>
      <c r="F138" s="690">
        <f>+F139+F160+F174+F193+F222+F239+F251+F262+F284+F297+F304+F318+F330+F350</f>
        <v>146</v>
      </c>
      <c r="G138" s="687"/>
      <c r="H138" s="680"/>
      <c r="I138" s="681"/>
    </row>
    <row r="139" spans="1:9" ht="23.25" customHeight="1">
      <c r="A139" s="674"/>
      <c r="B139" s="835" t="s">
        <v>275</v>
      </c>
      <c r="C139" s="688"/>
      <c r="D139" s="822"/>
      <c r="E139" s="689">
        <f>SUM(E140:E157)</f>
        <v>2400000</v>
      </c>
      <c r="F139" s="690">
        <f>SUM(F140:F159)</f>
        <v>12</v>
      </c>
      <c r="G139" s="695"/>
      <c r="H139" s="680"/>
      <c r="I139" s="681"/>
    </row>
    <row r="140" spans="1:9" ht="23.25" customHeight="1">
      <c r="A140" s="1103">
        <v>1</v>
      </c>
      <c r="B140" s="1131" t="s">
        <v>186</v>
      </c>
      <c r="C140" s="1097" t="s">
        <v>1067</v>
      </c>
      <c r="D140" s="450" t="s">
        <v>430</v>
      </c>
      <c r="E140" s="684">
        <v>200000</v>
      </c>
      <c r="F140" s="685">
        <v>1</v>
      </c>
      <c r="G140" s="687"/>
      <c r="H140" s="680"/>
      <c r="I140" s="681"/>
    </row>
    <row r="141" spans="1:9" ht="23.25" customHeight="1">
      <c r="A141" s="876"/>
      <c r="B141" s="1133"/>
      <c r="C141" s="1098"/>
      <c r="D141" s="450" t="s">
        <v>431</v>
      </c>
      <c r="E141" s="684"/>
      <c r="F141" s="685"/>
      <c r="G141" s="687"/>
      <c r="H141" s="680"/>
      <c r="I141" s="681"/>
    </row>
    <row r="142" spans="1:9" ht="23.25" customHeight="1">
      <c r="A142" s="674">
        <v>2</v>
      </c>
      <c r="B142" s="841" t="s">
        <v>134</v>
      </c>
      <c r="C142" s="683" t="s">
        <v>63</v>
      </c>
      <c r="D142" s="241" t="s">
        <v>433</v>
      </c>
      <c r="E142" s="684">
        <v>200000</v>
      </c>
      <c r="F142" s="685">
        <v>1</v>
      </c>
      <c r="G142" s="687"/>
      <c r="H142" s="680"/>
      <c r="I142" s="681"/>
    </row>
    <row r="143" spans="1:9" ht="23.25" customHeight="1">
      <c r="A143" s="1103">
        <v>3</v>
      </c>
      <c r="B143" s="1131" t="s">
        <v>62</v>
      </c>
      <c r="C143" s="1097" t="s">
        <v>63</v>
      </c>
      <c r="D143" s="241" t="s">
        <v>435</v>
      </c>
      <c r="E143" s="684">
        <v>200000</v>
      </c>
      <c r="F143" s="685">
        <v>1</v>
      </c>
      <c r="G143" s="687"/>
      <c r="H143" s="680"/>
      <c r="I143" s="681"/>
    </row>
    <row r="144" spans="1:9" ht="23.25" customHeight="1">
      <c r="A144" s="876"/>
      <c r="B144" s="1133"/>
      <c r="C144" s="1098"/>
      <c r="D144" s="241" t="s">
        <v>652</v>
      </c>
      <c r="E144" s="684"/>
      <c r="F144" s="685"/>
      <c r="G144" s="687"/>
      <c r="H144" s="680"/>
      <c r="I144" s="681"/>
    </row>
    <row r="145" spans="1:9" ht="23.25" customHeight="1">
      <c r="A145" s="1103">
        <v>4</v>
      </c>
      <c r="B145" s="1136" t="s">
        <v>187</v>
      </c>
      <c r="C145" s="1097" t="s">
        <v>1068</v>
      </c>
      <c r="D145" s="241" t="s">
        <v>436</v>
      </c>
      <c r="E145" s="684">
        <v>200000</v>
      </c>
      <c r="F145" s="685">
        <v>1</v>
      </c>
      <c r="G145" s="687"/>
      <c r="H145" s="680"/>
      <c r="I145" s="681"/>
    </row>
    <row r="146" spans="1:9" ht="23.25" customHeight="1">
      <c r="A146" s="876"/>
      <c r="B146" s="1137"/>
      <c r="C146" s="1098"/>
      <c r="D146" s="241" t="s">
        <v>653</v>
      </c>
      <c r="E146" s="684"/>
      <c r="F146" s="685"/>
      <c r="G146" s="687"/>
      <c r="H146" s="680"/>
      <c r="I146" s="681"/>
    </row>
    <row r="147" spans="1:9" ht="23.25" customHeight="1">
      <c r="A147" s="1103">
        <v>5</v>
      </c>
      <c r="B147" s="1131" t="s">
        <v>188</v>
      </c>
      <c r="C147" s="1097" t="s">
        <v>1068</v>
      </c>
      <c r="D147" s="241" t="s">
        <v>437</v>
      </c>
      <c r="E147" s="684">
        <v>200000</v>
      </c>
      <c r="F147" s="685">
        <v>1</v>
      </c>
      <c r="G147" s="687"/>
      <c r="H147" s="680"/>
      <c r="I147" s="681"/>
    </row>
    <row r="148" spans="1:9" ht="23.25" customHeight="1">
      <c r="A148" s="876"/>
      <c r="B148" s="1133"/>
      <c r="C148" s="1098"/>
      <c r="D148" s="241" t="s">
        <v>438</v>
      </c>
      <c r="E148" s="684"/>
      <c r="F148" s="685"/>
      <c r="G148" s="687"/>
      <c r="H148" s="680"/>
      <c r="I148" s="681"/>
    </row>
    <row r="149" spans="1:9" ht="23.25" customHeight="1">
      <c r="A149" s="674">
        <v>6</v>
      </c>
      <c r="B149" s="841" t="s">
        <v>189</v>
      </c>
      <c r="C149" s="683" t="s">
        <v>1068</v>
      </c>
      <c r="D149" s="821"/>
      <c r="E149" s="684">
        <v>200000</v>
      </c>
      <c r="F149" s="685">
        <v>1</v>
      </c>
      <c r="G149" s="687"/>
      <c r="H149" s="680"/>
      <c r="I149" s="681"/>
    </row>
    <row r="150" spans="1:9" ht="23.25" customHeight="1">
      <c r="A150" s="674">
        <v>7</v>
      </c>
      <c r="B150" s="397" t="s">
        <v>190</v>
      </c>
      <c r="C150" s="683" t="s">
        <v>1070</v>
      </c>
      <c r="D150" s="241" t="s">
        <v>439</v>
      </c>
      <c r="E150" s="684">
        <v>200000</v>
      </c>
      <c r="F150" s="685">
        <v>1</v>
      </c>
      <c r="G150" s="687"/>
      <c r="H150" s="680"/>
      <c r="I150" s="681"/>
    </row>
    <row r="151" spans="1:9" ht="23.25" customHeight="1">
      <c r="A151" s="674">
        <v>8</v>
      </c>
      <c r="B151" s="841" t="s">
        <v>64</v>
      </c>
      <c r="C151" s="683" t="s">
        <v>22</v>
      </c>
      <c r="D151" s="241" t="s">
        <v>440</v>
      </c>
      <c r="E151" s="684">
        <v>200000</v>
      </c>
      <c r="F151" s="685">
        <v>1</v>
      </c>
      <c r="G151" s="687"/>
      <c r="H151" s="680"/>
      <c r="I151" s="681"/>
    </row>
    <row r="152" spans="1:9" ht="23.25" customHeight="1">
      <c r="A152" s="674">
        <v>9</v>
      </c>
      <c r="B152" s="845" t="s">
        <v>65</v>
      </c>
      <c r="C152" s="683" t="s">
        <v>264</v>
      </c>
      <c r="D152" s="241" t="s">
        <v>441</v>
      </c>
      <c r="E152" s="684">
        <v>200000</v>
      </c>
      <c r="F152" s="685">
        <v>1</v>
      </c>
      <c r="G152" s="687"/>
      <c r="H152" s="680"/>
      <c r="I152" s="681"/>
    </row>
    <row r="153" spans="1:9" ht="23.25" customHeight="1">
      <c r="A153" s="1103">
        <v>10</v>
      </c>
      <c r="B153" s="1131" t="s">
        <v>66</v>
      </c>
      <c r="C153" s="1097" t="s">
        <v>1069</v>
      </c>
      <c r="D153" s="241" t="s">
        <v>442</v>
      </c>
      <c r="E153" s="684">
        <v>200000</v>
      </c>
      <c r="F153" s="685">
        <v>1</v>
      </c>
      <c r="G153" s="687"/>
      <c r="H153" s="680"/>
      <c r="I153" s="681"/>
    </row>
    <row r="154" spans="1:9" ht="23.25" customHeight="1">
      <c r="A154" s="876"/>
      <c r="B154" s="1133"/>
      <c r="C154" s="1098"/>
      <c r="D154" s="241" t="s">
        <v>443</v>
      </c>
      <c r="E154" s="684"/>
      <c r="F154" s="685"/>
      <c r="G154" s="687"/>
      <c r="H154" s="680"/>
      <c r="I154" s="681"/>
    </row>
    <row r="155" spans="1:9" ht="23.25" customHeight="1">
      <c r="A155" s="1103">
        <v>11</v>
      </c>
      <c r="B155" s="1136" t="s">
        <v>68</v>
      </c>
      <c r="C155" s="1097" t="s">
        <v>264</v>
      </c>
      <c r="D155" s="241" t="s">
        <v>444</v>
      </c>
      <c r="E155" s="684">
        <v>200000</v>
      </c>
      <c r="F155" s="685">
        <v>1</v>
      </c>
      <c r="G155" s="687"/>
      <c r="H155" s="680"/>
      <c r="I155" s="681"/>
    </row>
    <row r="156" spans="1:9" ht="23.25" customHeight="1">
      <c r="A156" s="876"/>
      <c r="B156" s="1137"/>
      <c r="C156" s="1098"/>
      <c r="D156" s="241" t="s">
        <v>445</v>
      </c>
      <c r="E156" s="684"/>
      <c r="F156" s="685"/>
      <c r="G156" s="687"/>
      <c r="H156" s="680"/>
      <c r="I156" s="681"/>
    </row>
    <row r="157" spans="1:9" ht="23.25" customHeight="1">
      <c r="A157" s="1103">
        <v>12</v>
      </c>
      <c r="B157" s="1131" t="s">
        <v>191</v>
      </c>
      <c r="C157" s="1097" t="s">
        <v>264</v>
      </c>
      <c r="D157" s="241" t="s">
        <v>446</v>
      </c>
      <c r="E157" s="684">
        <v>200000</v>
      </c>
      <c r="F157" s="685">
        <v>1</v>
      </c>
      <c r="G157" s="687"/>
      <c r="H157" s="680"/>
      <c r="I157" s="681"/>
    </row>
    <row r="158" spans="1:9" ht="23.25" customHeight="1">
      <c r="A158" s="875"/>
      <c r="B158" s="1132"/>
      <c r="C158" s="1104"/>
      <c r="D158" s="241" t="s">
        <v>447</v>
      </c>
      <c r="E158" s="684"/>
      <c r="F158" s="685"/>
      <c r="G158" s="687"/>
      <c r="H158" s="680"/>
      <c r="I158" s="681"/>
    </row>
    <row r="159" spans="1:9" ht="23.25" customHeight="1">
      <c r="A159" s="876"/>
      <c r="B159" s="1133"/>
      <c r="C159" s="1098"/>
      <c r="D159" s="241" t="s">
        <v>391</v>
      </c>
      <c r="E159" s="684"/>
      <c r="F159" s="685"/>
      <c r="G159" s="687"/>
      <c r="H159" s="680"/>
      <c r="I159" s="681"/>
    </row>
    <row r="160" spans="1:9" ht="23.25" customHeight="1">
      <c r="A160" s="674"/>
      <c r="B160" s="835" t="s">
        <v>448</v>
      </c>
      <c r="C160" s="688"/>
      <c r="D160" s="822"/>
      <c r="E160" s="689">
        <f>SUM(E161:E170)</f>
        <v>2000000</v>
      </c>
      <c r="F160" s="690">
        <f>SUM(F161:F173)</f>
        <v>8</v>
      </c>
      <c r="G160" s="695"/>
      <c r="H160" s="680"/>
      <c r="I160" s="681"/>
    </row>
    <row r="161" spans="1:9" ht="23.25" customHeight="1">
      <c r="A161" s="1147">
        <v>1</v>
      </c>
      <c r="B161" s="1142" t="s">
        <v>207</v>
      </c>
      <c r="C161" s="1157" t="s">
        <v>89</v>
      </c>
      <c r="D161" s="241" t="s">
        <v>450</v>
      </c>
      <c r="E161" s="684">
        <v>200000</v>
      </c>
      <c r="F161" s="685">
        <v>1</v>
      </c>
      <c r="G161" s="687"/>
      <c r="H161" s="680"/>
      <c r="I161" s="681"/>
    </row>
    <row r="162" spans="1:9" ht="23.25" customHeight="1">
      <c r="A162" s="1149"/>
      <c r="B162" s="1143"/>
      <c r="C162" s="1158"/>
      <c r="D162" s="241" t="s">
        <v>451</v>
      </c>
      <c r="E162" s="684">
        <v>200000</v>
      </c>
      <c r="F162" s="685"/>
      <c r="G162" s="687"/>
      <c r="H162" s="680"/>
      <c r="I162" s="681"/>
    </row>
    <row r="163" spans="1:9" ht="23.25" customHeight="1">
      <c r="A163" s="737">
        <v>2</v>
      </c>
      <c r="B163" s="735" t="s">
        <v>208</v>
      </c>
      <c r="C163" s="701" t="s">
        <v>29</v>
      </c>
      <c r="D163" s="827" t="s">
        <v>730</v>
      </c>
      <c r="E163" s="684">
        <v>200000</v>
      </c>
      <c r="F163" s="685">
        <v>1</v>
      </c>
      <c r="G163" s="687"/>
      <c r="H163" s="680"/>
      <c r="I163" s="681"/>
    </row>
    <row r="164" spans="1:9" ht="23.25" customHeight="1">
      <c r="A164" s="737">
        <v>3</v>
      </c>
      <c r="B164" s="735" t="s">
        <v>209</v>
      </c>
      <c r="C164" s="701" t="s">
        <v>29</v>
      </c>
      <c r="D164" s="241" t="s">
        <v>354</v>
      </c>
      <c r="E164" s="684">
        <v>200000</v>
      </c>
      <c r="F164" s="685">
        <v>1</v>
      </c>
      <c r="G164" s="687"/>
      <c r="H164" s="680"/>
      <c r="I164" s="681"/>
    </row>
    <row r="165" spans="1:9" ht="23.25" customHeight="1">
      <c r="A165" s="1147">
        <v>4</v>
      </c>
      <c r="B165" s="1159" t="s">
        <v>210</v>
      </c>
      <c r="C165" s="1157" t="s">
        <v>89</v>
      </c>
      <c r="D165" s="241" t="s">
        <v>452</v>
      </c>
      <c r="E165" s="684">
        <v>200000</v>
      </c>
      <c r="F165" s="685">
        <v>1</v>
      </c>
      <c r="G165" s="687"/>
      <c r="H165" s="680"/>
      <c r="I165" s="681"/>
    </row>
    <row r="166" spans="1:9" ht="23.25" customHeight="1">
      <c r="A166" s="1149"/>
      <c r="B166" s="1160"/>
      <c r="C166" s="1158"/>
      <c r="D166" s="241" t="s">
        <v>453</v>
      </c>
      <c r="E166" s="684">
        <v>200000</v>
      </c>
      <c r="F166" s="685"/>
      <c r="G166" s="687"/>
      <c r="H166" s="680"/>
      <c r="I166" s="681"/>
    </row>
    <row r="167" spans="1:9" ht="23.25" customHeight="1">
      <c r="A167" s="737">
        <v>5</v>
      </c>
      <c r="B167" s="736" t="s">
        <v>211</v>
      </c>
      <c r="C167" s="701" t="s">
        <v>29</v>
      </c>
      <c r="D167" s="241" t="s">
        <v>456</v>
      </c>
      <c r="E167" s="684">
        <v>200000</v>
      </c>
      <c r="F167" s="685">
        <v>1</v>
      </c>
      <c r="G167" s="687"/>
      <c r="H167" s="680"/>
      <c r="I167" s="681"/>
    </row>
    <row r="168" spans="1:9" ht="23.25" customHeight="1">
      <c r="A168" s="1147">
        <v>6</v>
      </c>
      <c r="B168" s="1154" t="s">
        <v>212</v>
      </c>
      <c r="C168" s="1151" t="s">
        <v>29</v>
      </c>
      <c r="D168" s="241" t="s">
        <v>803</v>
      </c>
      <c r="E168" s="684">
        <v>200000</v>
      </c>
      <c r="F168" s="685">
        <v>1</v>
      </c>
      <c r="G168" s="687"/>
      <c r="H168" s="680"/>
      <c r="I168" s="681"/>
    </row>
    <row r="169" spans="1:9" ht="23.25" customHeight="1">
      <c r="A169" s="1149"/>
      <c r="B169" s="1156"/>
      <c r="C169" s="1153"/>
      <c r="D169" s="241" t="s">
        <v>804</v>
      </c>
      <c r="E169" s="684">
        <v>200000</v>
      </c>
      <c r="F169" s="685"/>
      <c r="G169" s="687"/>
      <c r="H169" s="680"/>
      <c r="I169" s="681"/>
    </row>
    <row r="170" spans="1:9" ht="23.25" customHeight="1">
      <c r="A170" s="1147">
        <v>7</v>
      </c>
      <c r="B170" s="1154" t="s">
        <v>213</v>
      </c>
      <c r="C170" s="1151" t="s">
        <v>29</v>
      </c>
      <c r="D170" s="241" t="s">
        <v>805</v>
      </c>
      <c r="E170" s="684">
        <v>200000</v>
      </c>
      <c r="F170" s="685">
        <v>1</v>
      </c>
      <c r="G170" s="687"/>
      <c r="H170" s="680"/>
      <c r="I170" s="681"/>
    </row>
    <row r="171" spans="1:9" ht="23.25" customHeight="1">
      <c r="A171" s="1148"/>
      <c r="B171" s="1155"/>
      <c r="C171" s="1152"/>
      <c r="D171" s="241" t="s">
        <v>806</v>
      </c>
      <c r="E171" s="684">
        <v>200000</v>
      </c>
      <c r="F171" s="685"/>
      <c r="G171" s="687"/>
      <c r="H171" s="680"/>
      <c r="I171" s="681"/>
    </row>
    <row r="172" spans="1:9" ht="23.25" customHeight="1">
      <c r="A172" s="1149"/>
      <c r="B172" s="1156"/>
      <c r="C172" s="1153"/>
      <c r="D172" s="241" t="s">
        <v>807</v>
      </c>
      <c r="E172" s="684">
        <v>200000</v>
      </c>
      <c r="F172" s="685"/>
      <c r="G172" s="687"/>
      <c r="H172" s="680"/>
      <c r="I172" s="681"/>
    </row>
    <row r="173" spans="1:9" ht="23.25" customHeight="1">
      <c r="A173" s="674">
        <v>8</v>
      </c>
      <c r="B173" s="728" t="s">
        <v>214</v>
      </c>
      <c r="C173" s="701" t="s">
        <v>29</v>
      </c>
      <c r="D173" s="827"/>
      <c r="E173" s="684"/>
      <c r="F173" s="685">
        <v>1</v>
      </c>
      <c r="G173" s="687"/>
      <c r="H173" s="680"/>
      <c r="I173" s="681"/>
    </row>
    <row r="174" spans="1:9" ht="23.25" customHeight="1">
      <c r="A174" s="674"/>
      <c r="B174" s="835" t="s">
        <v>192</v>
      </c>
      <c r="C174" s="688"/>
      <c r="D174" s="822"/>
      <c r="E174" s="689">
        <f>SUM(E175:E190)</f>
        <v>2200000</v>
      </c>
      <c r="F174" s="690">
        <f>SUM(F175:F192)</f>
        <v>12</v>
      </c>
      <c r="G174" s="695"/>
      <c r="H174" s="680"/>
      <c r="I174" s="681"/>
    </row>
    <row r="175" spans="1:9" ht="23.25" customHeight="1">
      <c r="A175" s="1103">
        <v>1</v>
      </c>
      <c r="B175" s="1142" t="s">
        <v>193</v>
      </c>
      <c r="C175" s="1097" t="s">
        <v>89</v>
      </c>
      <c r="D175" s="241" t="s">
        <v>457</v>
      </c>
      <c r="E175" s="684">
        <v>200000</v>
      </c>
      <c r="F175" s="685">
        <v>1</v>
      </c>
      <c r="G175" s="687"/>
      <c r="H175" s="680"/>
      <c r="I175" s="681"/>
    </row>
    <row r="176" spans="1:9" ht="23.25" customHeight="1">
      <c r="A176" s="876"/>
      <c r="B176" s="1143"/>
      <c r="C176" s="1098"/>
      <c r="D176" s="241" t="s">
        <v>458</v>
      </c>
      <c r="E176" s="684">
        <v>200000</v>
      </c>
      <c r="F176" s="685"/>
      <c r="G176" s="687"/>
      <c r="H176" s="680"/>
      <c r="I176" s="681"/>
    </row>
    <row r="177" spans="1:9" ht="23.25" customHeight="1">
      <c r="A177" s="674">
        <v>2</v>
      </c>
      <c r="B177" s="743" t="s">
        <v>194</v>
      </c>
      <c r="C177" s="683" t="s">
        <v>29</v>
      </c>
      <c r="D177" s="821"/>
      <c r="E177" s="684">
        <v>200000</v>
      </c>
      <c r="F177" s="685">
        <v>1</v>
      </c>
      <c r="G177" s="687"/>
      <c r="H177" s="680"/>
      <c r="I177" s="681"/>
    </row>
    <row r="178" spans="1:9" ht="23.25" customHeight="1">
      <c r="A178" s="674">
        <v>3</v>
      </c>
      <c r="B178" s="728" t="s">
        <v>195</v>
      </c>
      <c r="C178" s="683" t="s">
        <v>29</v>
      </c>
      <c r="D178" s="821"/>
      <c r="E178" s="684"/>
      <c r="F178" s="685">
        <v>1</v>
      </c>
      <c r="G178" s="687"/>
      <c r="H178" s="680"/>
      <c r="I178" s="681"/>
    </row>
    <row r="179" spans="1:9" ht="23.25" customHeight="1">
      <c r="A179" s="674"/>
      <c r="B179" s="1180" t="s">
        <v>196</v>
      </c>
      <c r="C179" s="1097" t="s">
        <v>89</v>
      </c>
      <c r="D179" s="241" t="s">
        <v>442</v>
      </c>
      <c r="E179" s="684">
        <v>200000</v>
      </c>
      <c r="F179" s="685"/>
      <c r="G179" s="687"/>
      <c r="H179" s="680"/>
      <c r="I179" s="681"/>
    </row>
    <row r="180" spans="1:9" ht="23.25" customHeight="1">
      <c r="A180" s="674">
        <v>4</v>
      </c>
      <c r="B180" s="1181"/>
      <c r="C180" s="1098"/>
      <c r="D180" s="241" t="s">
        <v>443</v>
      </c>
      <c r="E180" s="684">
        <v>200000</v>
      </c>
      <c r="F180" s="685">
        <v>1</v>
      </c>
      <c r="G180" s="687"/>
      <c r="H180" s="680"/>
      <c r="I180" s="681"/>
    </row>
    <row r="181" spans="1:9" ht="23.25" customHeight="1">
      <c r="A181" s="1103">
        <v>5</v>
      </c>
      <c r="B181" s="1142" t="s">
        <v>197</v>
      </c>
      <c r="C181" s="1097" t="s">
        <v>29</v>
      </c>
      <c r="D181" s="241" t="s">
        <v>459</v>
      </c>
      <c r="E181" s="684">
        <v>200000</v>
      </c>
      <c r="F181" s="685">
        <v>1</v>
      </c>
      <c r="G181" s="687"/>
      <c r="H181" s="680"/>
      <c r="I181" s="681"/>
    </row>
    <row r="182" spans="1:9" ht="23.25" customHeight="1">
      <c r="A182" s="876"/>
      <c r="B182" s="1143"/>
      <c r="C182" s="1098"/>
      <c r="D182" s="241" t="s">
        <v>460</v>
      </c>
      <c r="E182" s="684"/>
      <c r="F182" s="685"/>
      <c r="G182" s="687"/>
      <c r="H182" s="680"/>
      <c r="I182" s="681"/>
    </row>
    <row r="183" spans="1:9" ht="23.25" customHeight="1">
      <c r="A183" s="1103">
        <v>6</v>
      </c>
      <c r="B183" s="1105" t="s">
        <v>198</v>
      </c>
      <c r="C183" s="1097" t="s">
        <v>29</v>
      </c>
      <c r="D183" s="241" t="s">
        <v>462</v>
      </c>
      <c r="E183" s="684">
        <v>200000</v>
      </c>
      <c r="F183" s="685">
        <v>1</v>
      </c>
      <c r="G183" s="687"/>
      <c r="H183" s="680"/>
      <c r="I183" s="681"/>
    </row>
    <row r="184" spans="1:9" ht="23.25" customHeight="1">
      <c r="A184" s="875"/>
      <c r="B184" s="1106"/>
      <c r="C184" s="1104"/>
      <c r="D184" s="241" t="s">
        <v>463</v>
      </c>
      <c r="E184" s="684">
        <v>200000</v>
      </c>
      <c r="F184" s="685"/>
      <c r="G184" s="687"/>
      <c r="H184" s="680"/>
      <c r="I184" s="681"/>
    </row>
    <row r="185" spans="1:9" ht="23.25" customHeight="1">
      <c r="A185" s="876"/>
      <c r="B185" s="1107"/>
      <c r="C185" s="1098"/>
      <c r="D185" s="241" t="s">
        <v>464</v>
      </c>
      <c r="E185" s="684">
        <v>200000</v>
      </c>
      <c r="F185" s="685"/>
      <c r="G185" s="687"/>
      <c r="H185" s="680"/>
      <c r="I185" s="681"/>
    </row>
    <row r="186" spans="1:9" ht="23.25" customHeight="1">
      <c r="A186" s="674">
        <v>7</v>
      </c>
      <c r="B186" s="728" t="s">
        <v>199</v>
      </c>
      <c r="C186" s="683" t="s">
        <v>29</v>
      </c>
      <c r="D186" s="821"/>
      <c r="E186" s="684"/>
      <c r="F186" s="685">
        <v>1</v>
      </c>
      <c r="G186" s="687"/>
      <c r="H186" s="680"/>
      <c r="I186" s="681"/>
    </row>
    <row r="187" spans="1:9" ht="23.25" customHeight="1">
      <c r="A187" s="1103">
        <v>8</v>
      </c>
      <c r="B187" s="1105" t="s">
        <v>200</v>
      </c>
      <c r="C187" s="1097" t="s">
        <v>29</v>
      </c>
      <c r="D187" s="241" t="s">
        <v>465</v>
      </c>
      <c r="E187" s="684">
        <v>200000</v>
      </c>
      <c r="F187" s="685">
        <v>1</v>
      </c>
      <c r="G187" s="687"/>
      <c r="H187" s="680"/>
      <c r="I187" s="681"/>
    </row>
    <row r="188" spans="1:9" ht="23.25" customHeight="1">
      <c r="A188" s="876"/>
      <c r="B188" s="1107"/>
      <c r="C188" s="1098"/>
      <c r="D188" s="241" t="s">
        <v>466</v>
      </c>
      <c r="E188" s="684">
        <v>200000</v>
      </c>
      <c r="F188" s="685"/>
      <c r="G188" s="687"/>
      <c r="H188" s="680"/>
      <c r="I188" s="681"/>
    </row>
    <row r="189" spans="1:9" ht="23.25" customHeight="1">
      <c r="A189" s="674">
        <v>9</v>
      </c>
      <c r="B189" s="728" t="s">
        <v>1086</v>
      </c>
      <c r="C189" s="683" t="s">
        <v>29</v>
      </c>
      <c r="D189" s="821"/>
      <c r="E189" s="684"/>
      <c r="F189" s="685">
        <v>1</v>
      </c>
      <c r="G189" s="687"/>
      <c r="H189" s="680"/>
      <c r="I189" s="681"/>
    </row>
    <row r="190" spans="1:9" ht="23.25" customHeight="1">
      <c r="A190" s="674">
        <v>10</v>
      </c>
      <c r="B190" s="846" t="s">
        <v>204</v>
      </c>
      <c r="C190" s="683" t="s">
        <v>29</v>
      </c>
      <c r="D190" s="821"/>
      <c r="E190" s="684"/>
      <c r="F190" s="685">
        <v>1</v>
      </c>
      <c r="G190" s="687"/>
      <c r="H190" s="680"/>
      <c r="I190" s="681"/>
    </row>
    <row r="191" spans="1:9" ht="23.25" customHeight="1">
      <c r="A191" s="674">
        <v>11</v>
      </c>
      <c r="B191" s="846" t="s">
        <v>205</v>
      </c>
      <c r="C191" s="683" t="s">
        <v>29</v>
      </c>
      <c r="D191" s="821"/>
      <c r="E191" s="684"/>
      <c r="F191" s="685">
        <v>1</v>
      </c>
      <c r="G191" s="687"/>
      <c r="H191" s="680"/>
      <c r="I191" s="681"/>
    </row>
    <row r="192" spans="1:9" ht="23.25" customHeight="1">
      <c r="A192" s="674">
        <v>13</v>
      </c>
      <c r="B192" s="846" t="s">
        <v>1087</v>
      </c>
      <c r="C192" s="683" t="s">
        <v>29</v>
      </c>
      <c r="D192" s="821" t="s">
        <v>1110</v>
      </c>
      <c r="E192" s="733">
        <v>200000</v>
      </c>
      <c r="F192" s="685">
        <v>1</v>
      </c>
      <c r="G192" s="687"/>
      <c r="H192" s="680"/>
      <c r="I192" s="681"/>
    </row>
    <row r="193" spans="1:9" ht="23.25" customHeight="1">
      <c r="A193" s="674"/>
      <c r="B193" s="835" t="s">
        <v>215</v>
      </c>
      <c r="C193" s="688"/>
      <c r="D193" s="822"/>
      <c r="E193" s="689">
        <f>SUM(E194:E221)</f>
        <v>5200000</v>
      </c>
      <c r="F193" s="690">
        <f>SUM(F194:F220)</f>
        <v>14</v>
      </c>
      <c r="G193" s="695"/>
      <c r="H193" s="680"/>
      <c r="I193" s="681"/>
    </row>
    <row r="194" spans="1:9" ht="23.25" customHeight="1">
      <c r="A194" s="1103">
        <v>1</v>
      </c>
      <c r="B194" s="1159" t="s">
        <v>218</v>
      </c>
      <c r="C194" s="1097" t="s">
        <v>89</v>
      </c>
      <c r="D194" s="241" t="s">
        <v>473</v>
      </c>
      <c r="E194" s="684">
        <v>200000</v>
      </c>
      <c r="F194" s="685">
        <v>1</v>
      </c>
      <c r="G194" s="687"/>
      <c r="H194" s="680"/>
      <c r="I194" s="681"/>
    </row>
    <row r="195" spans="1:9" ht="23.25" customHeight="1">
      <c r="A195" s="876"/>
      <c r="B195" s="1160"/>
      <c r="C195" s="1098"/>
      <c r="D195" s="241" t="s">
        <v>474</v>
      </c>
      <c r="E195" s="684">
        <v>200000</v>
      </c>
      <c r="F195" s="685"/>
      <c r="G195" s="687"/>
      <c r="H195" s="680"/>
      <c r="I195" s="681"/>
    </row>
    <row r="196" spans="1:9" ht="23.25" customHeight="1">
      <c r="A196" s="1103">
        <v>2</v>
      </c>
      <c r="B196" s="1159" t="s">
        <v>216</v>
      </c>
      <c r="C196" s="1097" t="s">
        <v>29</v>
      </c>
      <c r="D196" s="241" t="s">
        <v>469</v>
      </c>
      <c r="E196" s="684">
        <v>200000</v>
      </c>
      <c r="F196" s="685">
        <v>1</v>
      </c>
      <c r="G196" s="687"/>
      <c r="H196" s="680"/>
      <c r="I196" s="681"/>
    </row>
    <row r="197" spans="1:9" ht="23.25" customHeight="1">
      <c r="A197" s="876"/>
      <c r="B197" s="1160"/>
      <c r="C197" s="1098"/>
      <c r="D197" s="241" t="s">
        <v>470</v>
      </c>
      <c r="E197" s="684">
        <v>200000</v>
      </c>
      <c r="F197" s="685"/>
      <c r="G197" s="687"/>
      <c r="H197" s="680"/>
      <c r="I197" s="681"/>
    </row>
    <row r="198" spans="1:9" ht="23.25" customHeight="1">
      <c r="A198" s="1103">
        <v>3</v>
      </c>
      <c r="B198" s="1159" t="s">
        <v>217</v>
      </c>
      <c r="C198" s="1097" t="s">
        <v>29</v>
      </c>
      <c r="D198" s="241" t="s">
        <v>471</v>
      </c>
      <c r="E198" s="684">
        <v>200000</v>
      </c>
      <c r="F198" s="685">
        <v>1</v>
      </c>
      <c r="G198" s="687"/>
      <c r="H198" s="680"/>
      <c r="I198" s="681"/>
    </row>
    <row r="199" spans="1:9" ht="23.25" customHeight="1">
      <c r="A199" s="875"/>
      <c r="B199" s="1161"/>
      <c r="C199" s="1104"/>
      <c r="D199" s="241" t="s">
        <v>472</v>
      </c>
      <c r="E199" s="684">
        <v>200000</v>
      </c>
      <c r="F199" s="685"/>
      <c r="G199" s="687"/>
      <c r="H199" s="680"/>
      <c r="I199" s="681"/>
    </row>
    <row r="200" spans="1:9" ht="23.25" customHeight="1">
      <c r="A200" s="674">
        <v>4</v>
      </c>
      <c r="B200" s="738" t="s">
        <v>467</v>
      </c>
      <c r="C200" s="683" t="s">
        <v>29</v>
      </c>
      <c r="D200" s="241" t="s">
        <v>468</v>
      </c>
      <c r="E200" s="684">
        <v>200000</v>
      </c>
      <c r="F200" s="685">
        <v>1</v>
      </c>
      <c r="G200" s="687"/>
      <c r="H200" s="680"/>
      <c r="I200" s="681"/>
    </row>
    <row r="201" spans="1:9" ht="23.25" customHeight="1">
      <c r="A201" s="674">
        <v>5</v>
      </c>
      <c r="B201" s="739" t="s">
        <v>219</v>
      </c>
      <c r="C201" s="683" t="s">
        <v>29</v>
      </c>
      <c r="D201" s="821"/>
      <c r="E201" s="684"/>
      <c r="F201" s="685">
        <v>1</v>
      </c>
      <c r="G201" s="687"/>
      <c r="H201" s="680"/>
      <c r="I201" s="681"/>
    </row>
    <row r="202" spans="1:9" ht="23.25" customHeight="1">
      <c r="A202" s="1103">
        <v>6</v>
      </c>
      <c r="B202" s="1162" t="s">
        <v>220</v>
      </c>
      <c r="C202" s="1097" t="s">
        <v>29</v>
      </c>
      <c r="D202" s="241" t="s">
        <v>475</v>
      </c>
      <c r="E202" s="684">
        <v>200000</v>
      </c>
      <c r="F202" s="685">
        <v>1</v>
      </c>
      <c r="G202" s="687"/>
      <c r="H202" s="680"/>
      <c r="I202" s="681"/>
    </row>
    <row r="203" spans="1:9" ht="23.25" customHeight="1">
      <c r="A203" s="876"/>
      <c r="B203" s="1163"/>
      <c r="C203" s="1098"/>
      <c r="D203" s="241" t="s">
        <v>476</v>
      </c>
      <c r="E203" s="684">
        <v>200000</v>
      </c>
      <c r="F203" s="685"/>
      <c r="G203" s="687"/>
      <c r="H203" s="680"/>
      <c r="I203" s="681"/>
    </row>
    <row r="204" spans="1:9" ht="23.25" customHeight="1">
      <c r="A204" s="1103">
        <v>7</v>
      </c>
      <c r="B204" s="1142" t="s">
        <v>221</v>
      </c>
      <c r="C204" s="1097" t="s">
        <v>29</v>
      </c>
      <c r="D204" s="241" t="s">
        <v>478</v>
      </c>
      <c r="E204" s="684">
        <v>200000</v>
      </c>
      <c r="F204" s="685">
        <v>1</v>
      </c>
      <c r="G204" s="687"/>
      <c r="H204" s="680"/>
      <c r="I204" s="681"/>
    </row>
    <row r="205" spans="1:9" ht="23.25" customHeight="1">
      <c r="A205" s="876"/>
      <c r="B205" s="1143"/>
      <c r="C205" s="1098"/>
      <c r="D205" s="241" t="s">
        <v>479</v>
      </c>
      <c r="E205" s="684">
        <v>200000</v>
      </c>
      <c r="F205" s="685"/>
      <c r="G205" s="687"/>
      <c r="H205" s="680"/>
      <c r="I205" s="681"/>
    </row>
    <row r="206" spans="1:9" ht="23.25" customHeight="1">
      <c r="A206" s="1103">
        <v>8</v>
      </c>
      <c r="B206" s="1154" t="s">
        <v>552</v>
      </c>
      <c r="C206" s="1097" t="s">
        <v>29</v>
      </c>
      <c r="D206" s="241" t="s">
        <v>554</v>
      </c>
      <c r="E206" s="684">
        <v>200000</v>
      </c>
      <c r="F206" s="685">
        <v>1</v>
      </c>
      <c r="G206" s="687"/>
      <c r="H206" s="680"/>
      <c r="I206" s="681"/>
    </row>
    <row r="207" spans="1:9" ht="23.25" customHeight="1">
      <c r="A207" s="876"/>
      <c r="B207" s="1156"/>
      <c r="C207" s="1098"/>
      <c r="D207" s="241" t="s">
        <v>553</v>
      </c>
      <c r="E207" s="684">
        <v>200000</v>
      </c>
      <c r="F207" s="685"/>
      <c r="G207" s="687"/>
      <c r="H207" s="680"/>
      <c r="I207" s="681"/>
    </row>
    <row r="208" spans="1:9" ht="23.25" customHeight="1">
      <c r="A208" s="1103">
        <v>9</v>
      </c>
      <c r="B208" s="1139" t="s">
        <v>223</v>
      </c>
      <c r="C208" s="1097" t="s">
        <v>29</v>
      </c>
      <c r="D208" s="241" t="s">
        <v>676</v>
      </c>
      <c r="E208" s="684">
        <v>200000</v>
      </c>
      <c r="F208" s="685">
        <v>1</v>
      </c>
      <c r="G208" s="687"/>
      <c r="H208" s="680"/>
      <c r="I208" s="681"/>
    </row>
    <row r="209" spans="1:9" ht="23.25" customHeight="1">
      <c r="A209" s="875"/>
      <c r="B209" s="1140"/>
      <c r="C209" s="1104"/>
      <c r="D209" s="241" t="s">
        <v>559</v>
      </c>
      <c r="E209" s="684">
        <v>200000</v>
      </c>
      <c r="F209" s="685"/>
      <c r="G209" s="687"/>
      <c r="H209" s="680"/>
      <c r="I209" s="681"/>
    </row>
    <row r="210" spans="1:9" ht="23.25" customHeight="1">
      <c r="A210" s="876"/>
      <c r="B210" s="1141"/>
      <c r="C210" s="1098"/>
      <c r="D210" s="241" t="s">
        <v>677</v>
      </c>
      <c r="E210" s="684">
        <v>200000</v>
      </c>
      <c r="F210" s="685"/>
      <c r="G210" s="687"/>
      <c r="H210" s="680"/>
      <c r="I210" s="681"/>
    </row>
    <row r="211" spans="1:9" ht="23.25" customHeight="1">
      <c r="A211" s="1103">
        <v>10</v>
      </c>
      <c r="B211" s="1159" t="s">
        <v>224</v>
      </c>
      <c r="C211" s="1097" t="s">
        <v>29</v>
      </c>
      <c r="D211" s="241" t="s">
        <v>421</v>
      </c>
      <c r="E211" s="684">
        <v>200000</v>
      </c>
      <c r="F211" s="685">
        <v>1</v>
      </c>
      <c r="G211" s="687"/>
      <c r="H211" s="680"/>
      <c r="I211" s="681"/>
    </row>
    <row r="212" spans="1:9" ht="23.25" customHeight="1">
      <c r="A212" s="876"/>
      <c r="B212" s="1160"/>
      <c r="C212" s="1098"/>
      <c r="D212" s="241" t="s">
        <v>558</v>
      </c>
      <c r="E212" s="684">
        <v>200000</v>
      </c>
      <c r="F212" s="685"/>
      <c r="G212" s="687"/>
      <c r="H212" s="680"/>
      <c r="I212" s="681"/>
    </row>
    <row r="213" spans="1:9" ht="23.25" customHeight="1">
      <c r="A213" s="674">
        <v>11</v>
      </c>
      <c r="B213" s="735" t="s">
        <v>301</v>
      </c>
      <c r="C213" s="683" t="s">
        <v>29</v>
      </c>
      <c r="D213" s="821"/>
      <c r="E213" s="684"/>
      <c r="F213" s="685">
        <v>1</v>
      </c>
      <c r="G213" s="687"/>
      <c r="H213" s="680"/>
      <c r="I213" s="681"/>
    </row>
    <row r="214" spans="1:9" ht="23.25" customHeight="1">
      <c r="A214" s="674">
        <v>12</v>
      </c>
      <c r="B214" s="736" t="s">
        <v>256</v>
      </c>
      <c r="C214" s="683" t="s">
        <v>29</v>
      </c>
      <c r="D214" s="241" t="s">
        <v>669</v>
      </c>
      <c r="E214" s="684">
        <v>200000</v>
      </c>
      <c r="F214" s="685">
        <v>1</v>
      </c>
      <c r="G214" s="687"/>
      <c r="H214" s="680"/>
      <c r="I214" s="681"/>
    </row>
    <row r="215" spans="1:9" ht="23.25" customHeight="1">
      <c r="A215" s="817"/>
      <c r="B215" s="818"/>
      <c r="C215" s="816"/>
      <c r="D215" s="241" t="s">
        <v>670</v>
      </c>
      <c r="E215" s="684">
        <v>200000</v>
      </c>
      <c r="F215" s="685"/>
      <c r="G215" s="687"/>
      <c r="H215" s="680"/>
      <c r="I215" s="681"/>
    </row>
    <row r="216" spans="1:9" ht="23.25" customHeight="1">
      <c r="A216" s="817"/>
      <c r="B216" s="818"/>
      <c r="C216" s="816"/>
      <c r="D216" s="241" t="s">
        <v>671</v>
      </c>
      <c r="E216" s="684">
        <v>200000</v>
      </c>
      <c r="F216" s="685"/>
      <c r="G216" s="687"/>
      <c r="H216" s="680"/>
      <c r="I216" s="681"/>
    </row>
    <row r="217" spans="1:9" ht="23.25" customHeight="1">
      <c r="A217" s="1103">
        <v>13</v>
      </c>
      <c r="B217" s="1154" t="s">
        <v>257</v>
      </c>
      <c r="C217" s="1097" t="s">
        <v>29</v>
      </c>
      <c r="D217" s="241" t="s">
        <v>669</v>
      </c>
      <c r="E217" s="684">
        <v>200000</v>
      </c>
      <c r="F217" s="685">
        <v>1</v>
      </c>
      <c r="G217" s="687"/>
      <c r="H217" s="680"/>
      <c r="I217" s="681"/>
    </row>
    <row r="218" spans="1:9" ht="23.25" customHeight="1">
      <c r="A218" s="875"/>
      <c r="B218" s="1155"/>
      <c r="C218" s="1104"/>
      <c r="D218" s="241" t="s">
        <v>670</v>
      </c>
      <c r="E218" s="684">
        <v>200000</v>
      </c>
      <c r="F218" s="685"/>
      <c r="G218" s="687"/>
      <c r="H218" s="680"/>
      <c r="I218" s="681"/>
    </row>
    <row r="219" spans="1:9" ht="23.25" customHeight="1">
      <c r="A219" s="876"/>
      <c r="B219" s="1156"/>
      <c r="C219" s="1098"/>
      <c r="D219" s="241" t="s">
        <v>671</v>
      </c>
      <c r="E219" s="684">
        <v>200000</v>
      </c>
      <c r="F219" s="685"/>
      <c r="G219" s="687"/>
      <c r="H219" s="680"/>
      <c r="I219" s="681"/>
    </row>
    <row r="220" spans="1:9" ht="23.25" customHeight="1">
      <c r="A220" s="1103">
        <v>14</v>
      </c>
      <c r="B220" s="1166" t="s">
        <v>1017</v>
      </c>
      <c r="C220" s="1097" t="s">
        <v>29</v>
      </c>
      <c r="D220" s="828" t="s">
        <v>849</v>
      </c>
      <c r="E220" s="684">
        <v>200000</v>
      </c>
      <c r="F220" s="685">
        <v>1</v>
      </c>
      <c r="G220" s="687"/>
      <c r="H220" s="680"/>
      <c r="I220" s="681"/>
    </row>
    <row r="221" spans="1:9" ht="23.25" customHeight="1">
      <c r="A221" s="876"/>
      <c r="B221" s="1167"/>
      <c r="C221" s="1098"/>
      <c r="D221" s="828" t="s">
        <v>850</v>
      </c>
      <c r="E221" s="684">
        <v>200000</v>
      </c>
      <c r="F221" s="685"/>
      <c r="G221" s="687"/>
      <c r="H221" s="680"/>
      <c r="I221" s="681"/>
    </row>
    <row r="222" spans="1:9" ht="23.25" customHeight="1">
      <c r="A222" s="674"/>
      <c r="B222" s="835" t="s">
        <v>69</v>
      </c>
      <c r="C222" s="688"/>
      <c r="D222" s="822"/>
      <c r="E222" s="689">
        <f>SUM(E223:E238)</f>
        <v>2800000</v>
      </c>
      <c r="F222" s="690">
        <f>SUM(F223:F238)</f>
        <v>11</v>
      </c>
      <c r="G222" s="695"/>
      <c r="H222" s="680"/>
      <c r="I222" s="681"/>
    </row>
    <row r="223" spans="1:9" ht="23.25" customHeight="1">
      <c r="A223" s="1103">
        <v>1</v>
      </c>
      <c r="B223" s="1142" t="s">
        <v>225</v>
      </c>
      <c r="C223" s="1097" t="s">
        <v>29</v>
      </c>
      <c r="D223" s="241" t="s">
        <v>482</v>
      </c>
      <c r="E223" s="684">
        <v>200000</v>
      </c>
      <c r="F223" s="685">
        <v>1</v>
      </c>
      <c r="G223" s="687"/>
      <c r="H223" s="680"/>
      <c r="I223" s="681"/>
    </row>
    <row r="224" spans="1:9" ht="23.25" customHeight="1">
      <c r="A224" s="876"/>
      <c r="B224" s="1143"/>
      <c r="C224" s="1098"/>
      <c r="D224" s="241" t="s">
        <v>483</v>
      </c>
      <c r="E224" s="684">
        <v>200000</v>
      </c>
      <c r="F224" s="685"/>
      <c r="G224" s="687"/>
      <c r="H224" s="680"/>
      <c r="I224" s="681"/>
    </row>
    <row r="225" spans="1:9" ht="23.25" customHeight="1">
      <c r="A225" s="1103">
        <v>2</v>
      </c>
      <c r="B225" s="1168" t="s">
        <v>226</v>
      </c>
      <c r="C225" s="1097" t="s">
        <v>29</v>
      </c>
      <c r="D225" s="241" t="s">
        <v>488</v>
      </c>
      <c r="E225" s="684">
        <v>200000</v>
      </c>
      <c r="F225" s="685">
        <v>1</v>
      </c>
      <c r="G225" s="687"/>
      <c r="H225" s="680"/>
      <c r="I225" s="681"/>
    </row>
    <row r="226" spans="1:9" ht="23.25" customHeight="1">
      <c r="A226" s="875"/>
      <c r="B226" s="1169"/>
      <c r="C226" s="1104"/>
      <c r="D226" s="241" t="s">
        <v>489</v>
      </c>
      <c r="E226" s="684">
        <v>200000</v>
      </c>
      <c r="F226" s="685"/>
      <c r="G226" s="687"/>
      <c r="H226" s="680"/>
      <c r="I226" s="681"/>
    </row>
    <row r="227" spans="1:9" ht="23.25" customHeight="1">
      <c r="A227" s="876"/>
      <c r="B227" s="1170"/>
      <c r="C227" s="1098"/>
      <c r="D227" s="241" t="s">
        <v>490</v>
      </c>
      <c r="E227" s="684">
        <v>200000</v>
      </c>
      <c r="F227" s="685"/>
      <c r="G227" s="687"/>
      <c r="H227" s="680"/>
      <c r="I227" s="681"/>
    </row>
    <row r="228" spans="1:9" ht="23.25" customHeight="1">
      <c r="A228" s="674">
        <v>3</v>
      </c>
      <c r="B228" s="743" t="s">
        <v>227</v>
      </c>
      <c r="C228" s="683" t="s">
        <v>29</v>
      </c>
      <c r="D228" s="241" t="s">
        <v>771</v>
      </c>
      <c r="E228" s="684">
        <v>200000</v>
      </c>
      <c r="F228" s="685">
        <v>1</v>
      </c>
      <c r="G228" s="687"/>
      <c r="H228" s="680"/>
      <c r="I228" s="681"/>
    </row>
    <row r="229" spans="1:9" ht="23.25" customHeight="1">
      <c r="A229" s="1103">
        <v>4</v>
      </c>
      <c r="B229" s="1105" t="s">
        <v>228</v>
      </c>
      <c r="C229" s="1097" t="s">
        <v>29</v>
      </c>
      <c r="D229" s="241" t="s">
        <v>484</v>
      </c>
      <c r="E229" s="684">
        <v>200000</v>
      </c>
      <c r="F229" s="685">
        <v>1</v>
      </c>
      <c r="G229" s="687"/>
      <c r="H229" s="680"/>
      <c r="I229" s="681"/>
    </row>
    <row r="230" spans="1:9" ht="23.25" customHeight="1">
      <c r="A230" s="876"/>
      <c r="B230" s="1107"/>
      <c r="C230" s="1098"/>
      <c r="D230" s="241" t="s">
        <v>485</v>
      </c>
      <c r="E230" s="684">
        <v>200000</v>
      </c>
      <c r="F230" s="685"/>
      <c r="G230" s="687"/>
      <c r="H230" s="680"/>
      <c r="I230" s="681"/>
    </row>
    <row r="231" spans="1:9" ht="23.25" customHeight="1">
      <c r="A231" s="1103">
        <v>5</v>
      </c>
      <c r="B231" s="1105" t="s">
        <v>229</v>
      </c>
      <c r="C231" s="1097" t="s">
        <v>29</v>
      </c>
      <c r="D231" s="241" t="s">
        <v>795</v>
      </c>
      <c r="E231" s="684">
        <v>200000</v>
      </c>
      <c r="F231" s="685">
        <v>1</v>
      </c>
      <c r="G231" s="687"/>
      <c r="H231" s="680"/>
      <c r="I231" s="681"/>
    </row>
    <row r="232" spans="1:9" ht="23.25" customHeight="1">
      <c r="A232" s="876"/>
      <c r="B232" s="1107"/>
      <c r="C232" s="1098"/>
      <c r="D232" s="241" t="s">
        <v>796</v>
      </c>
      <c r="E232" s="684">
        <v>200000</v>
      </c>
      <c r="F232" s="685"/>
      <c r="G232" s="687"/>
      <c r="H232" s="680"/>
      <c r="I232" s="681"/>
    </row>
    <row r="233" spans="1:9" ht="22.5" customHeight="1">
      <c r="A233" s="674">
        <v>6</v>
      </c>
      <c r="B233" s="734" t="s">
        <v>230</v>
      </c>
      <c r="C233" s="683" t="s">
        <v>29</v>
      </c>
      <c r="D233" s="241" t="s">
        <v>487</v>
      </c>
      <c r="E233" s="684">
        <v>200000</v>
      </c>
      <c r="F233" s="685">
        <v>1</v>
      </c>
      <c r="G233" s="687"/>
      <c r="H233" s="680"/>
      <c r="I233" s="681"/>
    </row>
    <row r="234" spans="1:9" ht="23.25" customHeight="1">
      <c r="A234" s="674">
        <v>7</v>
      </c>
      <c r="B234" s="743" t="s">
        <v>231</v>
      </c>
      <c r="C234" s="683" t="s">
        <v>29</v>
      </c>
      <c r="D234" s="241" t="s">
        <v>486</v>
      </c>
      <c r="E234" s="684">
        <v>200000</v>
      </c>
      <c r="F234" s="685">
        <v>1</v>
      </c>
      <c r="G234" s="687"/>
      <c r="H234" s="680"/>
      <c r="I234" s="681"/>
    </row>
    <row r="235" spans="1:9" ht="23.25" customHeight="1">
      <c r="A235" s="674">
        <v>8</v>
      </c>
      <c r="B235" s="743" t="s">
        <v>232</v>
      </c>
      <c r="C235" s="683" t="s">
        <v>29</v>
      </c>
      <c r="D235" s="821"/>
      <c r="E235" s="684">
        <v>200000</v>
      </c>
      <c r="F235" s="685">
        <v>1</v>
      </c>
      <c r="G235" s="687"/>
      <c r="H235" s="680"/>
      <c r="I235" s="681"/>
    </row>
    <row r="236" spans="1:9" ht="23.25" customHeight="1">
      <c r="A236" s="674">
        <v>9</v>
      </c>
      <c r="B236" s="734" t="s">
        <v>1088</v>
      </c>
      <c r="C236" s="683" t="s">
        <v>29</v>
      </c>
      <c r="D236" s="821"/>
      <c r="E236" s="684">
        <v>200000</v>
      </c>
      <c r="F236" s="685">
        <v>1</v>
      </c>
      <c r="G236" s="687"/>
      <c r="H236" s="680"/>
      <c r="I236" s="681"/>
    </row>
    <row r="237" spans="1:9" ht="23.25" customHeight="1">
      <c r="A237" s="674">
        <v>10</v>
      </c>
      <c r="B237" s="734" t="s">
        <v>233</v>
      </c>
      <c r="C237" s="683" t="s">
        <v>29</v>
      </c>
      <c r="D237" s="821"/>
      <c r="E237" s="684"/>
      <c r="F237" s="685">
        <v>1</v>
      </c>
      <c r="G237" s="687"/>
      <c r="H237" s="680"/>
      <c r="I237" s="681"/>
    </row>
    <row r="238" spans="1:9" ht="23.25" customHeight="1">
      <c r="A238" s="674">
        <v>11</v>
      </c>
      <c r="B238" s="400" t="s">
        <v>1018</v>
      </c>
      <c r="C238" s="683" t="s">
        <v>29</v>
      </c>
      <c r="D238" s="821"/>
      <c r="E238" s="684"/>
      <c r="F238" s="685">
        <v>1</v>
      </c>
      <c r="G238" s="687"/>
      <c r="H238" s="680"/>
      <c r="I238" s="681"/>
    </row>
    <row r="239" spans="1:9" ht="23.25" customHeight="1">
      <c r="A239" s="674"/>
      <c r="B239" s="835" t="s">
        <v>71</v>
      </c>
      <c r="C239" s="688"/>
      <c r="D239" s="822"/>
      <c r="E239" s="689">
        <f>SUM(E240:E250)</f>
        <v>1800000</v>
      </c>
      <c r="F239" s="690">
        <f>SUM(F240:F250)</f>
        <v>7</v>
      </c>
      <c r="G239" s="695"/>
      <c r="H239" s="680"/>
      <c r="I239" s="681"/>
    </row>
    <row r="240" spans="1:9" ht="23.25" customHeight="1">
      <c r="A240" s="1103">
        <v>1</v>
      </c>
      <c r="B240" s="1164" t="s">
        <v>234</v>
      </c>
      <c r="C240" s="1095" t="s">
        <v>29</v>
      </c>
      <c r="D240" s="241" t="s">
        <v>492</v>
      </c>
      <c r="E240" s="684">
        <v>200000</v>
      </c>
      <c r="F240" s="685">
        <v>1</v>
      </c>
      <c r="G240" s="687"/>
      <c r="H240" s="680"/>
      <c r="I240" s="681"/>
    </row>
    <row r="241" spans="1:9" ht="23.25" customHeight="1">
      <c r="A241" s="876"/>
      <c r="B241" s="1165"/>
      <c r="C241" s="1096"/>
      <c r="D241" s="241" t="s">
        <v>493</v>
      </c>
      <c r="E241" s="684">
        <v>200000</v>
      </c>
      <c r="F241" s="685"/>
      <c r="G241" s="687"/>
      <c r="H241" s="680"/>
      <c r="I241" s="681"/>
    </row>
    <row r="242" spans="1:9" ht="23.25" customHeight="1">
      <c r="A242" s="674">
        <v>2</v>
      </c>
      <c r="B242" s="740" t="s">
        <v>72</v>
      </c>
      <c r="C242" s="742" t="s">
        <v>29</v>
      </c>
      <c r="D242" s="241" t="s">
        <v>499</v>
      </c>
      <c r="E242" s="684">
        <v>200000</v>
      </c>
      <c r="F242" s="685">
        <v>1</v>
      </c>
      <c r="G242" s="687"/>
      <c r="H242" s="680"/>
      <c r="I242" s="681"/>
    </row>
    <row r="243" spans="1:9" ht="23.25" customHeight="1">
      <c r="A243" s="1103">
        <v>3</v>
      </c>
      <c r="B243" s="1171" t="s">
        <v>236</v>
      </c>
      <c r="C243" s="1095" t="s">
        <v>29</v>
      </c>
      <c r="D243" s="241" t="s">
        <v>495</v>
      </c>
      <c r="E243" s="684">
        <v>200000</v>
      </c>
      <c r="F243" s="685">
        <v>1</v>
      </c>
      <c r="G243" s="687"/>
      <c r="H243" s="680"/>
      <c r="I243" s="681"/>
    </row>
    <row r="244" spans="1:9" ht="23.25" customHeight="1">
      <c r="A244" s="876"/>
      <c r="B244" s="1172"/>
      <c r="C244" s="1096"/>
      <c r="D244" s="241" t="s">
        <v>464</v>
      </c>
      <c r="E244" s="684">
        <v>200000</v>
      </c>
      <c r="F244" s="685"/>
      <c r="G244" s="687"/>
      <c r="H244" s="680"/>
      <c r="I244" s="681"/>
    </row>
    <row r="245" spans="1:9" ht="23.25" customHeight="1">
      <c r="A245" s="1103">
        <v>4</v>
      </c>
      <c r="B245" s="1164" t="s">
        <v>237</v>
      </c>
      <c r="C245" s="1095" t="s">
        <v>29</v>
      </c>
      <c r="D245" s="241" t="s">
        <v>496</v>
      </c>
      <c r="E245" s="684">
        <v>200000</v>
      </c>
      <c r="F245" s="685">
        <v>1</v>
      </c>
      <c r="G245" s="687"/>
      <c r="H245" s="680"/>
      <c r="I245" s="681"/>
    </row>
    <row r="246" spans="1:9" ht="23.25" customHeight="1">
      <c r="A246" s="875"/>
      <c r="B246" s="1173"/>
      <c r="C246" s="1138"/>
      <c r="D246" s="241" t="s">
        <v>497</v>
      </c>
      <c r="E246" s="684">
        <v>200000</v>
      </c>
      <c r="F246" s="685"/>
      <c r="G246" s="687"/>
      <c r="H246" s="680"/>
      <c r="I246" s="681"/>
    </row>
    <row r="247" spans="1:9" ht="23.25" customHeight="1">
      <c r="A247" s="876"/>
      <c r="B247" s="1165"/>
      <c r="C247" s="1096"/>
      <c r="D247" s="241" t="s">
        <v>498</v>
      </c>
      <c r="E247" s="684">
        <v>200000</v>
      </c>
      <c r="F247" s="685"/>
      <c r="G247" s="687"/>
      <c r="H247" s="680"/>
      <c r="I247" s="681"/>
    </row>
    <row r="248" spans="1:9" ht="23.25" customHeight="1">
      <c r="A248" s="674">
        <v>5</v>
      </c>
      <c r="B248" s="740" t="s">
        <v>238</v>
      </c>
      <c r="C248" s="742" t="s">
        <v>29</v>
      </c>
      <c r="D248" s="241" t="s">
        <v>494</v>
      </c>
      <c r="E248" s="684">
        <v>200000</v>
      </c>
      <c r="F248" s="685">
        <v>1</v>
      </c>
      <c r="G248" s="687"/>
      <c r="H248" s="680"/>
      <c r="I248" s="681"/>
    </row>
    <row r="249" spans="1:9" ht="23.25" customHeight="1">
      <c r="A249" s="674">
        <v>6</v>
      </c>
      <c r="B249" s="741" t="s">
        <v>1089</v>
      </c>
      <c r="C249" s="742" t="s">
        <v>29</v>
      </c>
      <c r="D249" s="821"/>
      <c r="E249" s="684"/>
      <c r="F249" s="685">
        <v>1</v>
      </c>
      <c r="G249" s="687"/>
      <c r="H249" s="680"/>
      <c r="I249" s="681"/>
    </row>
    <row r="250" spans="1:9" ht="23.25" customHeight="1">
      <c r="A250" s="674">
        <v>7</v>
      </c>
      <c r="B250" s="741" t="s">
        <v>1090</v>
      </c>
      <c r="C250" s="742" t="s">
        <v>29</v>
      </c>
      <c r="D250" s="821"/>
      <c r="E250" s="684"/>
      <c r="F250" s="685">
        <v>1</v>
      </c>
      <c r="G250" s="687"/>
      <c r="H250" s="680"/>
      <c r="I250" s="681"/>
    </row>
    <row r="251" spans="1:9" ht="23.25" customHeight="1">
      <c r="A251" s="674"/>
      <c r="B251" s="835" t="s">
        <v>73</v>
      </c>
      <c r="C251" s="688"/>
      <c r="D251" s="822"/>
      <c r="E251" s="689">
        <f>SUM(E252:E259)</f>
        <v>800000</v>
      </c>
      <c r="F251" s="690">
        <f>SUM(F252:F261)</f>
        <v>7</v>
      </c>
      <c r="G251" s="695"/>
      <c r="H251" s="680"/>
      <c r="I251" s="681"/>
    </row>
    <row r="252" spans="1:9" ht="23.25" customHeight="1">
      <c r="A252" s="1103">
        <v>1</v>
      </c>
      <c r="B252" s="1142" t="s">
        <v>239</v>
      </c>
      <c r="C252" s="1097" t="s">
        <v>29</v>
      </c>
      <c r="D252" s="829" t="s">
        <v>502</v>
      </c>
      <c r="E252" s="684">
        <v>200000</v>
      </c>
      <c r="F252" s="685">
        <v>1</v>
      </c>
      <c r="G252" s="687"/>
      <c r="H252" s="680"/>
      <c r="I252" s="681"/>
    </row>
    <row r="253" spans="1:9" ht="23.25" customHeight="1">
      <c r="A253" s="875"/>
      <c r="B253" s="1146"/>
      <c r="C253" s="1104"/>
      <c r="D253" s="270" t="s">
        <v>503</v>
      </c>
      <c r="E253" s="684"/>
      <c r="F253" s="685"/>
      <c r="G253" s="687"/>
      <c r="H253" s="680"/>
      <c r="I253" s="681"/>
    </row>
    <row r="254" spans="1:9" ht="23.25" customHeight="1">
      <c r="A254" s="876"/>
      <c r="B254" s="1143"/>
      <c r="C254" s="1098"/>
      <c r="D254" s="830" t="s">
        <v>504</v>
      </c>
      <c r="E254" s="684"/>
      <c r="F254" s="685"/>
      <c r="G254" s="687"/>
      <c r="H254" s="680"/>
      <c r="I254" s="681"/>
    </row>
    <row r="255" spans="1:9" ht="23.25" customHeight="1">
      <c r="A255" s="674">
        <v>2</v>
      </c>
      <c r="B255" s="743" t="s">
        <v>240</v>
      </c>
      <c r="C255" s="683" t="s">
        <v>29</v>
      </c>
      <c r="D255" s="241" t="s">
        <v>507</v>
      </c>
      <c r="E255" s="684">
        <v>200000</v>
      </c>
      <c r="F255" s="685">
        <v>1</v>
      </c>
      <c r="G255" s="687"/>
      <c r="H255" s="680"/>
      <c r="I255" s="681"/>
    </row>
    <row r="256" spans="1:9" ht="23.25" customHeight="1">
      <c r="A256" s="1103">
        <v>3</v>
      </c>
      <c r="B256" s="1105" t="s">
        <v>241</v>
      </c>
      <c r="C256" s="1097" t="s">
        <v>29</v>
      </c>
      <c r="D256" s="241" t="s">
        <v>505</v>
      </c>
      <c r="E256" s="684">
        <v>200000</v>
      </c>
      <c r="F256" s="685">
        <v>1</v>
      </c>
      <c r="G256" s="687"/>
      <c r="H256" s="680"/>
      <c r="I256" s="681"/>
    </row>
    <row r="257" spans="1:9" ht="23.25" customHeight="1">
      <c r="A257" s="876"/>
      <c r="B257" s="1107"/>
      <c r="C257" s="1098"/>
      <c r="D257" s="241" t="s">
        <v>506</v>
      </c>
      <c r="E257" s="684"/>
      <c r="F257" s="685"/>
      <c r="G257" s="687"/>
      <c r="H257" s="680"/>
      <c r="I257" s="681"/>
    </row>
    <row r="258" spans="1:9" ht="23.25" customHeight="1">
      <c r="A258" s="674">
        <v>4</v>
      </c>
      <c r="B258" s="743" t="s">
        <v>74</v>
      </c>
      <c r="C258" s="683" t="s">
        <v>29</v>
      </c>
      <c r="D258" s="821"/>
      <c r="E258" s="684"/>
      <c r="F258" s="685">
        <v>1</v>
      </c>
      <c r="G258" s="687"/>
      <c r="H258" s="680"/>
      <c r="I258" s="681"/>
    </row>
    <row r="259" spans="1:9" ht="23.25" customHeight="1">
      <c r="A259" s="674">
        <v>5</v>
      </c>
      <c r="B259" s="734" t="s">
        <v>242</v>
      </c>
      <c r="C259" s="683" t="s">
        <v>29</v>
      </c>
      <c r="D259" s="241" t="s">
        <v>508</v>
      </c>
      <c r="E259" s="684">
        <v>200000</v>
      </c>
      <c r="F259" s="685">
        <v>1</v>
      </c>
      <c r="G259" s="687"/>
      <c r="H259" s="680"/>
      <c r="I259" s="681"/>
    </row>
    <row r="260" spans="1:9" ht="23.25" customHeight="1">
      <c r="A260" s="674">
        <v>6</v>
      </c>
      <c r="B260" s="728" t="s">
        <v>305</v>
      </c>
      <c r="C260" s="683" t="s">
        <v>29</v>
      </c>
      <c r="D260" s="241" t="s">
        <v>797</v>
      </c>
      <c r="E260" s="684"/>
      <c r="F260" s="685">
        <v>1</v>
      </c>
      <c r="G260" s="687"/>
      <c r="H260" s="680"/>
      <c r="I260" s="681"/>
    </row>
    <row r="261" spans="1:9" ht="23.25" customHeight="1">
      <c r="A261" s="674">
        <v>7</v>
      </c>
      <c r="B261" s="728" t="s">
        <v>306</v>
      </c>
      <c r="C261" s="683" t="s">
        <v>29</v>
      </c>
      <c r="D261" s="821"/>
      <c r="E261" s="684"/>
      <c r="F261" s="685">
        <v>1</v>
      </c>
      <c r="G261" s="687"/>
      <c r="H261" s="680"/>
      <c r="I261" s="681"/>
    </row>
    <row r="262" spans="1:9" ht="23.25" customHeight="1">
      <c r="A262" s="674"/>
      <c r="B262" s="835" t="s">
        <v>509</v>
      </c>
      <c r="C262" s="688"/>
      <c r="D262" s="822"/>
      <c r="E262" s="689">
        <f>SUM(E263:E280)</f>
        <v>1600000</v>
      </c>
      <c r="F262" s="690">
        <f>SUM(F263:F282)</f>
        <v>12</v>
      </c>
      <c r="G262" s="695"/>
      <c r="H262" s="680"/>
      <c r="I262" s="681"/>
    </row>
    <row r="263" spans="1:9" ht="23.25" customHeight="1">
      <c r="A263" s="674">
        <v>1</v>
      </c>
      <c r="B263" s="743" t="s">
        <v>76</v>
      </c>
      <c r="C263" s="742" t="s">
        <v>1066</v>
      </c>
      <c r="D263" s="821"/>
      <c r="E263" s="684">
        <v>200000</v>
      </c>
      <c r="F263" s="685">
        <v>1</v>
      </c>
      <c r="G263" s="687"/>
      <c r="H263" s="680"/>
      <c r="I263" s="681"/>
    </row>
    <row r="264" spans="1:9" ht="23.25" customHeight="1">
      <c r="A264" s="674">
        <v>2</v>
      </c>
      <c r="B264" s="743" t="s">
        <v>77</v>
      </c>
      <c r="C264" s="742" t="s">
        <v>29</v>
      </c>
      <c r="D264" s="821"/>
      <c r="E264" s="684"/>
      <c r="F264" s="685">
        <v>1</v>
      </c>
      <c r="G264" s="687"/>
      <c r="H264" s="680"/>
      <c r="I264" s="681"/>
    </row>
    <row r="265" spans="1:9" ht="23.25" customHeight="1">
      <c r="A265" s="1103">
        <v>3</v>
      </c>
      <c r="B265" s="1142" t="s">
        <v>78</v>
      </c>
      <c r="C265" s="1095" t="s">
        <v>29</v>
      </c>
      <c r="D265" s="241" t="s">
        <v>513</v>
      </c>
      <c r="E265" s="684">
        <v>200000</v>
      </c>
      <c r="F265" s="685">
        <v>1</v>
      </c>
      <c r="G265" s="687"/>
      <c r="H265" s="680"/>
      <c r="I265" s="681"/>
    </row>
    <row r="266" spans="1:9" ht="23.25" customHeight="1">
      <c r="A266" s="875"/>
      <c r="B266" s="1146"/>
      <c r="C266" s="1138"/>
      <c r="D266" s="241" t="s">
        <v>514</v>
      </c>
      <c r="E266" s="684"/>
      <c r="F266" s="685"/>
      <c r="G266" s="687"/>
      <c r="H266" s="680"/>
      <c r="I266" s="681"/>
    </row>
    <row r="267" spans="1:9" ht="23.25" customHeight="1">
      <c r="A267" s="876"/>
      <c r="B267" s="1143"/>
      <c r="C267" s="1096"/>
      <c r="D267" s="241" t="s">
        <v>696</v>
      </c>
      <c r="E267" s="684"/>
      <c r="F267" s="685"/>
      <c r="G267" s="687"/>
      <c r="H267" s="680"/>
      <c r="I267" s="681"/>
    </row>
    <row r="268" spans="1:9" ht="23.25" customHeight="1">
      <c r="A268" s="1103">
        <v>4</v>
      </c>
      <c r="B268" s="1142" t="s">
        <v>79</v>
      </c>
      <c r="C268" s="1095" t="s">
        <v>29</v>
      </c>
      <c r="D268" s="825" t="s">
        <v>517</v>
      </c>
      <c r="E268" s="684">
        <v>200000</v>
      </c>
      <c r="F268" s="685">
        <v>1</v>
      </c>
      <c r="G268" s="687"/>
      <c r="H268" s="680"/>
      <c r="I268" s="681"/>
    </row>
    <row r="269" spans="1:9" ht="23.25" customHeight="1">
      <c r="A269" s="875"/>
      <c r="B269" s="1146"/>
      <c r="C269" s="1138"/>
      <c r="D269" s="825" t="s">
        <v>518</v>
      </c>
      <c r="E269" s="684"/>
      <c r="F269" s="685"/>
      <c r="G269" s="687"/>
      <c r="H269" s="680"/>
      <c r="I269" s="681"/>
    </row>
    <row r="270" spans="1:9" ht="23.25" customHeight="1">
      <c r="A270" s="876"/>
      <c r="B270" s="1143"/>
      <c r="C270" s="1096"/>
      <c r="D270" s="825" t="s">
        <v>519</v>
      </c>
      <c r="E270" s="684"/>
      <c r="F270" s="685"/>
      <c r="G270" s="687"/>
      <c r="H270" s="680"/>
      <c r="I270" s="681"/>
    </row>
    <row r="271" spans="1:9" ht="23.25" customHeight="1">
      <c r="A271" s="674">
        <v>5</v>
      </c>
      <c r="B271" s="734" t="s">
        <v>80</v>
      </c>
      <c r="C271" s="742" t="s">
        <v>29</v>
      </c>
      <c r="D271" s="241" t="s">
        <v>516</v>
      </c>
      <c r="E271" s="684">
        <v>200000</v>
      </c>
      <c r="F271" s="685">
        <v>1</v>
      </c>
      <c r="G271" s="687"/>
      <c r="H271" s="680"/>
      <c r="I271" s="681"/>
    </row>
    <row r="272" spans="1:9" ht="23.25" customHeight="1">
      <c r="A272" s="674">
        <v>6</v>
      </c>
      <c r="B272" s="743" t="s">
        <v>81</v>
      </c>
      <c r="C272" s="742" t="s">
        <v>29</v>
      </c>
      <c r="D272" s="821"/>
      <c r="E272" s="684"/>
      <c r="F272" s="685">
        <v>1</v>
      </c>
      <c r="G272" s="687"/>
      <c r="H272" s="680"/>
      <c r="I272" s="681"/>
    </row>
    <row r="273" spans="1:9" ht="23.25" customHeight="1">
      <c r="A273" s="1103">
        <v>7</v>
      </c>
      <c r="B273" s="1142" t="s">
        <v>82</v>
      </c>
      <c r="C273" s="1095" t="s">
        <v>29</v>
      </c>
      <c r="D273" s="241" t="s">
        <v>510</v>
      </c>
      <c r="E273" s="684">
        <v>200000</v>
      </c>
      <c r="F273" s="685">
        <v>1</v>
      </c>
      <c r="G273" s="687"/>
      <c r="H273" s="680"/>
      <c r="I273" s="681"/>
    </row>
    <row r="274" spans="1:9" ht="23.25" customHeight="1">
      <c r="A274" s="875"/>
      <c r="B274" s="1146"/>
      <c r="C274" s="1138"/>
      <c r="D274" s="241" t="s">
        <v>511</v>
      </c>
      <c r="E274" s="684"/>
      <c r="F274" s="685"/>
      <c r="G274" s="687"/>
      <c r="H274" s="680"/>
      <c r="I274" s="681"/>
    </row>
    <row r="275" spans="1:9" ht="23.25" customHeight="1">
      <c r="A275" s="876"/>
      <c r="B275" s="1143"/>
      <c r="C275" s="1096"/>
      <c r="D275" s="241" t="s">
        <v>512</v>
      </c>
      <c r="E275" s="684"/>
      <c r="F275" s="685"/>
      <c r="G275" s="687"/>
      <c r="H275" s="680"/>
      <c r="I275" s="681"/>
    </row>
    <row r="276" spans="1:9" ht="23.25" customHeight="1">
      <c r="A276" s="674">
        <v>8</v>
      </c>
      <c r="B276" s="734" t="s">
        <v>83</v>
      </c>
      <c r="C276" s="742" t="s">
        <v>29</v>
      </c>
      <c r="D276" s="821"/>
      <c r="E276" s="684"/>
      <c r="F276" s="685">
        <v>1</v>
      </c>
      <c r="G276" s="687"/>
      <c r="H276" s="680"/>
      <c r="I276" s="681"/>
    </row>
    <row r="277" spans="1:9" ht="23.25" customHeight="1">
      <c r="A277" s="1103">
        <v>9</v>
      </c>
      <c r="B277" s="1105" t="s">
        <v>84</v>
      </c>
      <c r="C277" s="1095" t="s">
        <v>29</v>
      </c>
      <c r="D277" s="825" t="s">
        <v>521</v>
      </c>
      <c r="E277" s="684">
        <v>200000</v>
      </c>
      <c r="F277" s="685">
        <v>1</v>
      </c>
      <c r="G277" s="687"/>
      <c r="H277" s="680"/>
      <c r="I277" s="681"/>
    </row>
    <row r="278" spans="1:9" ht="23.25" customHeight="1">
      <c r="A278" s="876"/>
      <c r="B278" s="1107"/>
      <c r="C278" s="1096"/>
      <c r="D278" s="241" t="s">
        <v>522</v>
      </c>
      <c r="E278" s="684"/>
      <c r="F278" s="685"/>
      <c r="G278" s="687"/>
      <c r="H278" s="680"/>
      <c r="I278" s="681"/>
    </row>
    <row r="279" spans="1:9" ht="23.25" customHeight="1">
      <c r="A279" s="674">
        <v>10</v>
      </c>
      <c r="B279" s="734" t="s">
        <v>85</v>
      </c>
      <c r="C279" s="742" t="s">
        <v>29</v>
      </c>
      <c r="D279" s="241"/>
      <c r="E279" s="684">
        <v>200000</v>
      </c>
      <c r="F279" s="685">
        <v>1</v>
      </c>
      <c r="G279" s="687"/>
      <c r="H279" s="680"/>
      <c r="I279" s="681"/>
    </row>
    <row r="280" spans="1:9" ht="23.25" customHeight="1">
      <c r="A280" s="1103">
        <v>11</v>
      </c>
      <c r="B280" s="1110" t="s">
        <v>86</v>
      </c>
      <c r="C280" s="1095" t="s">
        <v>29</v>
      </c>
      <c r="D280" s="241" t="s">
        <v>703</v>
      </c>
      <c r="E280" s="684">
        <v>200000</v>
      </c>
      <c r="F280" s="685">
        <v>1</v>
      </c>
      <c r="G280" s="687"/>
      <c r="H280" s="680"/>
      <c r="I280" s="681"/>
    </row>
    <row r="281" spans="1:9" ht="23.25" customHeight="1">
      <c r="A281" s="876"/>
      <c r="B281" s="1111"/>
      <c r="C281" s="1096"/>
      <c r="D281" s="241" t="s">
        <v>705</v>
      </c>
      <c r="E281" s="684"/>
      <c r="F281" s="685"/>
      <c r="G281" s="687"/>
      <c r="H281" s="680"/>
      <c r="I281" s="681"/>
    </row>
    <row r="282" spans="1:9" ht="23.25" customHeight="1">
      <c r="A282" s="1103">
        <v>12</v>
      </c>
      <c r="B282" s="1105" t="s">
        <v>253</v>
      </c>
      <c r="C282" s="1095" t="s">
        <v>29</v>
      </c>
      <c r="D282" s="241" t="s">
        <v>707</v>
      </c>
      <c r="E282" s="684"/>
      <c r="F282" s="685">
        <v>1</v>
      </c>
      <c r="G282" s="687"/>
      <c r="H282" s="680"/>
      <c r="I282" s="681"/>
    </row>
    <row r="283" spans="1:9" ht="23.25" customHeight="1">
      <c r="A283" s="876"/>
      <c r="B283" s="1107"/>
      <c r="C283" s="1096"/>
      <c r="D283" s="241" t="s">
        <v>820</v>
      </c>
      <c r="E283" s="684"/>
      <c r="F283" s="685"/>
      <c r="G283" s="687"/>
      <c r="H283" s="680"/>
      <c r="I283" s="681"/>
    </row>
    <row r="284" spans="1:9" ht="23.25" customHeight="1">
      <c r="A284" s="674"/>
      <c r="B284" s="835" t="s">
        <v>523</v>
      </c>
      <c r="C284" s="688"/>
      <c r="D284" s="822"/>
      <c r="E284" s="689">
        <f>SUM(E285:E295)</f>
        <v>800000</v>
      </c>
      <c r="F284" s="690">
        <f>SUM(F285:F295)</f>
        <v>10</v>
      </c>
      <c r="G284" s="695"/>
      <c r="H284" s="680"/>
      <c r="I284" s="681"/>
    </row>
    <row r="285" spans="1:9" ht="23.25" customHeight="1">
      <c r="A285" s="674">
        <v>1</v>
      </c>
      <c r="B285" s="847" t="s">
        <v>88</v>
      </c>
      <c r="C285" s="683" t="s">
        <v>1066</v>
      </c>
      <c r="D285" s="241" t="s">
        <v>525</v>
      </c>
      <c r="E285" s="684">
        <v>200000</v>
      </c>
      <c r="F285" s="685">
        <v>1</v>
      </c>
      <c r="G285" s="687"/>
      <c r="H285" s="680"/>
      <c r="I285" s="681"/>
    </row>
    <row r="286" spans="1:9" ht="23.25" customHeight="1">
      <c r="A286" s="674">
        <v>2</v>
      </c>
      <c r="B286" s="847" t="s">
        <v>94</v>
      </c>
      <c r="C286" s="683" t="s">
        <v>29</v>
      </c>
      <c r="D286" s="821"/>
      <c r="E286" s="684"/>
      <c r="F286" s="685">
        <v>1</v>
      </c>
      <c r="G286" s="687"/>
      <c r="H286" s="680"/>
      <c r="I286" s="681"/>
    </row>
    <row r="287" spans="1:9" ht="23.25" customHeight="1">
      <c r="A287" s="674">
        <v>3</v>
      </c>
      <c r="B287" s="847" t="s">
        <v>93</v>
      </c>
      <c r="C287" s="683" t="s">
        <v>29</v>
      </c>
      <c r="D287" s="821"/>
      <c r="E287" s="684"/>
      <c r="F287" s="685">
        <v>1</v>
      </c>
      <c r="G287" s="687"/>
      <c r="H287" s="680"/>
      <c r="I287" s="681"/>
    </row>
    <row r="288" spans="1:9" ht="23.25" customHeight="1">
      <c r="A288" s="674">
        <v>4</v>
      </c>
      <c r="B288" s="847" t="s">
        <v>95</v>
      </c>
      <c r="C288" s="683" t="s">
        <v>29</v>
      </c>
      <c r="D288" s="821"/>
      <c r="E288" s="684"/>
      <c r="F288" s="685">
        <v>1</v>
      </c>
      <c r="G288" s="687"/>
      <c r="H288" s="680"/>
      <c r="I288" s="681"/>
    </row>
    <row r="289" spans="1:9" ht="23.25" customHeight="1">
      <c r="A289" s="674">
        <v>5</v>
      </c>
      <c r="B289" s="847" t="s">
        <v>96</v>
      </c>
      <c r="C289" s="683" t="s">
        <v>29</v>
      </c>
      <c r="D289" s="821"/>
      <c r="E289" s="684"/>
      <c r="F289" s="685">
        <v>1</v>
      </c>
      <c r="G289" s="687"/>
      <c r="H289" s="680"/>
      <c r="I289" s="681"/>
    </row>
    <row r="290" spans="1:9" ht="23.25" customHeight="1">
      <c r="A290" s="674">
        <v>6</v>
      </c>
      <c r="B290" s="847" t="s">
        <v>97</v>
      </c>
      <c r="C290" s="683" t="s">
        <v>29</v>
      </c>
      <c r="D290" s="241"/>
      <c r="E290" s="684">
        <v>200000</v>
      </c>
      <c r="F290" s="685">
        <v>1</v>
      </c>
      <c r="G290" s="687"/>
      <c r="H290" s="680"/>
      <c r="I290" s="681"/>
    </row>
    <row r="291" spans="1:9" ht="23.25" customHeight="1">
      <c r="A291" s="674">
        <v>7</v>
      </c>
      <c r="B291" s="847" t="s">
        <v>90</v>
      </c>
      <c r="C291" s="683" t="s">
        <v>29</v>
      </c>
      <c r="D291" s="821"/>
      <c r="E291" s="684"/>
      <c r="F291" s="685">
        <v>1</v>
      </c>
      <c r="G291" s="687"/>
      <c r="H291" s="680"/>
      <c r="I291" s="681"/>
    </row>
    <row r="292" spans="1:9" ht="23.25" customHeight="1">
      <c r="A292" s="674">
        <v>8</v>
      </c>
      <c r="B292" s="847" t="s">
        <v>1071</v>
      </c>
      <c r="C292" s="683" t="s">
        <v>29</v>
      </c>
      <c r="D292" s="821"/>
      <c r="E292" s="684"/>
      <c r="F292" s="685">
        <v>1</v>
      </c>
      <c r="G292" s="687"/>
      <c r="H292" s="680"/>
      <c r="I292" s="681"/>
    </row>
    <row r="293" spans="1:9" ht="23.25" customHeight="1">
      <c r="A293" s="1103">
        <v>9</v>
      </c>
      <c r="B293" s="1093" t="s">
        <v>92</v>
      </c>
      <c r="C293" s="1095" t="s">
        <v>29</v>
      </c>
      <c r="D293" s="450" t="s">
        <v>356</v>
      </c>
      <c r="E293" s="684">
        <v>200000</v>
      </c>
      <c r="F293" s="685">
        <v>1</v>
      </c>
      <c r="G293" s="687"/>
      <c r="H293" s="680"/>
      <c r="I293" s="681"/>
    </row>
    <row r="294" spans="1:9" ht="23.25" customHeight="1">
      <c r="A294" s="876"/>
      <c r="B294" s="1094"/>
      <c r="C294" s="1096"/>
      <c r="D294" s="241" t="s">
        <v>526</v>
      </c>
      <c r="E294" s="684"/>
      <c r="F294" s="685"/>
      <c r="G294" s="687"/>
      <c r="H294" s="680"/>
      <c r="I294" s="681"/>
    </row>
    <row r="295" spans="1:9" ht="23.25" customHeight="1">
      <c r="A295" s="1103">
        <v>10</v>
      </c>
      <c r="B295" s="1093" t="s">
        <v>91</v>
      </c>
      <c r="C295" s="1095" t="s">
        <v>29</v>
      </c>
      <c r="D295" s="241" t="s">
        <v>446</v>
      </c>
      <c r="E295" s="684">
        <v>200000</v>
      </c>
      <c r="F295" s="685">
        <v>1</v>
      </c>
      <c r="G295" s="687"/>
      <c r="H295" s="680"/>
      <c r="I295" s="681"/>
    </row>
    <row r="296" spans="1:9" ht="23.25" customHeight="1">
      <c r="A296" s="876"/>
      <c r="B296" s="1094"/>
      <c r="C296" s="1096"/>
      <c r="D296" s="241" t="s">
        <v>527</v>
      </c>
      <c r="E296" s="684"/>
      <c r="F296" s="685"/>
      <c r="G296" s="687"/>
      <c r="H296" s="680"/>
      <c r="I296" s="681"/>
    </row>
    <row r="297" spans="1:9" ht="23.25" customHeight="1">
      <c r="A297" s="674"/>
      <c r="B297" s="835" t="s">
        <v>1072</v>
      </c>
      <c r="C297" s="688"/>
      <c r="D297" s="822"/>
      <c r="E297" s="689">
        <f>SUM(E298:E303)</f>
        <v>600000</v>
      </c>
      <c r="F297" s="690">
        <f>SUM(F298:F303)</f>
        <v>6</v>
      </c>
      <c r="G297" s="695"/>
      <c r="H297" s="680"/>
      <c r="I297" s="681"/>
    </row>
    <row r="298" spans="1:9" ht="23.25" customHeight="1">
      <c r="A298" s="674">
        <v>1</v>
      </c>
      <c r="B298" s="734" t="s">
        <v>244</v>
      </c>
      <c r="C298" s="683" t="s">
        <v>29</v>
      </c>
      <c r="D298" s="821"/>
      <c r="E298" s="684">
        <v>200000</v>
      </c>
      <c r="F298" s="685">
        <v>1</v>
      </c>
      <c r="G298" s="687"/>
      <c r="H298" s="680"/>
      <c r="I298" s="681"/>
    </row>
    <row r="299" spans="1:9" ht="23.25" customHeight="1">
      <c r="A299" s="674">
        <v>2</v>
      </c>
      <c r="B299" s="848" t="s">
        <v>245</v>
      </c>
      <c r="C299" s="683" t="s">
        <v>29</v>
      </c>
      <c r="D299" s="821"/>
      <c r="E299" s="684">
        <v>200000</v>
      </c>
      <c r="F299" s="685">
        <v>1</v>
      </c>
      <c r="G299" s="687"/>
      <c r="H299" s="680"/>
      <c r="I299" s="681"/>
    </row>
    <row r="300" spans="1:9" ht="23.25" customHeight="1">
      <c r="A300" s="674">
        <v>3</v>
      </c>
      <c r="B300" s="734" t="s">
        <v>1091</v>
      </c>
      <c r="C300" s="683" t="s">
        <v>29</v>
      </c>
      <c r="D300" s="821"/>
      <c r="E300" s="684"/>
      <c r="F300" s="685">
        <v>1</v>
      </c>
      <c r="G300" s="687"/>
      <c r="H300" s="680"/>
      <c r="I300" s="681"/>
    </row>
    <row r="301" spans="1:9" ht="23.25" customHeight="1">
      <c r="A301" s="674">
        <v>4</v>
      </c>
      <c r="B301" s="734" t="s">
        <v>247</v>
      </c>
      <c r="C301" s="683" t="s">
        <v>29</v>
      </c>
      <c r="D301" s="821"/>
      <c r="E301" s="684"/>
      <c r="F301" s="685">
        <v>1</v>
      </c>
      <c r="G301" s="687"/>
      <c r="H301" s="680"/>
      <c r="I301" s="681"/>
    </row>
    <row r="302" spans="1:9" ht="23.25" customHeight="1">
      <c r="A302" s="674">
        <v>5</v>
      </c>
      <c r="B302" s="728" t="s">
        <v>248</v>
      </c>
      <c r="C302" s="683" t="s">
        <v>29</v>
      </c>
      <c r="D302" s="821"/>
      <c r="E302" s="684"/>
      <c r="F302" s="685">
        <v>1</v>
      </c>
      <c r="G302" s="687"/>
      <c r="H302" s="680"/>
      <c r="I302" s="681"/>
    </row>
    <row r="303" spans="1:9" ht="23.25" customHeight="1">
      <c r="A303" s="674">
        <v>6</v>
      </c>
      <c r="B303" s="721" t="s">
        <v>1019</v>
      </c>
      <c r="C303" s="683" t="s">
        <v>29</v>
      </c>
      <c r="D303" s="821"/>
      <c r="E303" s="684">
        <v>200000</v>
      </c>
      <c r="F303" s="685">
        <v>1</v>
      </c>
      <c r="G303" s="687"/>
      <c r="H303" s="680"/>
      <c r="I303" s="681"/>
    </row>
    <row r="304" spans="1:9" ht="23.25" customHeight="1">
      <c r="A304" s="674"/>
      <c r="B304" s="835" t="s">
        <v>1073</v>
      </c>
      <c r="C304" s="688"/>
      <c r="D304" s="822"/>
      <c r="E304" s="689">
        <f>SUM(E305:E316)</f>
        <v>1000000</v>
      </c>
      <c r="F304" s="690">
        <f>SUM(F305:F316)</f>
        <v>7</v>
      </c>
      <c r="G304" s="695"/>
      <c r="H304" s="680"/>
      <c r="I304" s="681"/>
    </row>
    <row r="305" spans="1:9" ht="23.25" customHeight="1">
      <c r="A305" s="674">
        <v>1</v>
      </c>
      <c r="B305" s="743" t="s">
        <v>100</v>
      </c>
      <c r="C305" s="683" t="s">
        <v>101</v>
      </c>
      <c r="D305" s="821"/>
      <c r="E305" s="684"/>
      <c r="F305" s="685">
        <v>1</v>
      </c>
      <c r="G305" s="687"/>
      <c r="H305" s="680"/>
      <c r="I305" s="681"/>
    </row>
    <row r="306" spans="1:9" ht="23.25" customHeight="1">
      <c r="A306" s="1103">
        <v>2</v>
      </c>
      <c r="B306" s="1159" t="s">
        <v>102</v>
      </c>
      <c r="C306" s="1097" t="s">
        <v>29</v>
      </c>
      <c r="D306" s="279" t="s">
        <v>543</v>
      </c>
      <c r="E306" s="684">
        <v>200000</v>
      </c>
      <c r="F306" s="685">
        <v>1</v>
      </c>
      <c r="G306" s="687"/>
      <c r="H306" s="680"/>
      <c r="I306" s="681"/>
    </row>
    <row r="307" spans="1:9" ht="23.25" customHeight="1">
      <c r="A307" s="875"/>
      <c r="B307" s="1161"/>
      <c r="C307" s="1104"/>
      <c r="D307" s="279" t="s">
        <v>389</v>
      </c>
      <c r="E307" s="684"/>
      <c r="F307" s="685"/>
      <c r="G307" s="687"/>
      <c r="H307" s="680"/>
      <c r="I307" s="681"/>
    </row>
    <row r="308" spans="1:9" ht="23.25" customHeight="1">
      <c r="A308" s="876"/>
      <c r="B308" s="1160"/>
      <c r="C308" s="1098"/>
      <c r="D308" s="279" t="s">
        <v>84</v>
      </c>
      <c r="E308" s="684"/>
      <c r="F308" s="685"/>
      <c r="G308" s="687"/>
      <c r="H308" s="680"/>
      <c r="I308" s="681"/>
    </row>
    <row r="309" spans="1:9" ht="23.25" customHeight="1">
      <c r="A309" s="1103">
        <v>3</v>
      </c>
      <c r="B309" s="1159" t="s">
        <v>103</v>
      </c>
      <c r="C309" s="1097" t="s">
        <v>29</v>
      </c>
      <c r="D309" s="279" t="s">
        <v>713</v>
      </c>
      <c r="E309" s="684">
        <v>200000</v>
      </c>
      <c r="F309" s="685">
        <v>1</v>
      </c>
      <c r="G309" s="687"/>
      <c r="H309" s="680"/>
      <c r="I309" s="681"/>
    </row>
    <row r="310" spans="1:9" ht="23.25" customHeight="1">
      <c r="A310" s="876"/>
      <c r="B310" s="1160"/>
      <c r="C310" s="1098"/>
      <c r="D310" s="279" t="s">
        <v>542</v>
      </c>
      <c r="E310" s="684"/>
      <c r="F310" s="685"/>
      <c r="G310" s="687"/>
      <c r="H310" s="680"/>
      <c r="I310" s="681"/>
    </row>
    <row r="311" spans="1:9" ht="23.25" customHeight="1">
      <c r="A311" s="674">
        <v>4</v>
      </c>
      <c r="B311" s="735" t="s">
        <v>104</v>
      </c>
      <c r="C311" s="683" t="s">
        <v>29</v>
      </c>
      <c r="D311" s="279" t="s">
        <v>717</v>
      </c>
      <c r="E311" s="684">
        <v>200000</v>
      </c>
      <c r="F311" s="685">
        <v>1</v>
      </c>
      <c r="G311" s="687"/>
      <c r="H311" s="680"/>
      <c r="I311" s="681"/>
    </row>
    <row r="312" spans="1:9" ht="23.25" customHeight="1">
      <c r="A312" s="1103">
        <v>5</v>
      </c>
      <c r="B312" s="1174" t="s">
        <v>105</v>
      </c>
      <c r="C312" s="1097" t="s">
        <v>29</v>
      </c>
      <c r="D312" s="279" t="s">
        <v>539</v>
      </c>
      <c r="E312" s="684">
        <v>200000</v>
      </c>
      <c r="F312" s="685">
        <v>1</v>
      </c>
      <c r="G312" s="687"/>
      <c r="H312" s="680"/>
      <c r="I312" s="681"/>
    </row>
    <row r="313" spans="1:9" ht="23.25" customHeight="1">
      <c r="A313" s="875"/>
      <c r="B313" s="1175"/>
      <c r="C313" s="1104"/>
      <c r="D313" s="279" t="s">
        <v>540</v>
      </c>
      <c r="E313" s="684"/>
      <c r="F313" s="685"/>
      <c r="G313" s="687"/>
      <c r="H313" s="680"/>
      <c r="I313" s="681"/>
    </row>
    <row r="314" spans="1:9" ht="23.25" customHeight="1">
      <c r="A314" s="876"/>
      <c r="B314" s="1176"/>
      <c r="C314" s="1098"/>
      <c r="D314" s="279" t="s">
        <v>541</v>
      </c>
      <c r="E314" s="684"/>
      <c r="F314" s="685"/>
      <c r="G314" s="687"/>
      <c r="H314" s="680"/>
      <c r="I314" s="681"/>
    </row>
    <row r="315" spans="1:9" ht="23.25" customHeight="1">
      <c r="A315" s="674">
        <v>6</v>
      </c>
      <c r="B315" s="745" t="s">
        <v>304</v>
      </c>
      <c r="C315" s="683" t="s">
        <v>29</v>
      </c>
      <c r="D315" s="279" t="s">
        <v>666</v>
      </c>
      <c r="E315" s="684">
        <v>200000</v>
      </c>
      <c r="F315" s="685">
        <v>1</v>
      </c>
      <c r="G315" s="687"/>
      <c r="H315" s="680"/>
      <c r="I315" s="681"/>
    </row>
    <row r="316" spans="1:9" ht="23.25" customHeight="1">
      <c r="A316" s="1103">
        <v>7</v>
      </c>
      <c r="B316" s="1166" t="s">
        <v>310</v>
      </c>
      <c r="C316" s="1097" t="s">
        <v>29</v>
      </c>
      <c r="D316" s="279" t="s">
        <v>859</v>
      </c>
      <c r="E316" s="684"/>
      <c r="F316" s="685">
        <v>1</v>
      </c>
      <c r="G316" s="687"/>
      <c r="H316" s="680"/>
      <c r="I316" s="681"/>
    </row>
    <row r="317" spans="1:9" ht="23.25" customHeight="1">
      <c r="A317" s="876"/>
      <c r="B317" s="1167"/>
      <c r="C317" s="1098"/>
      <c r="D317" s="279" t="s">
        <v>860</v>
      </c>
      <c r="E317" s="684"/>
      <c r="F317" s="685"/>
      <c r="G317" s="687"/>
      <c r="H317" s="680"/>
      <c r="I317" s="681"/>
    </row>
    <row r="318" spans="1:9" ht="23.25" customHeight="1">
      <c r="A318" s="674"/>
      <c r="B318" s="835" t="s">
        <v>1074</v>
      </c>
      <c r="C318" s="683"/>
      <c r="D318" s="821"/>
      <c r="E318" s="689">
        <f>SUM(E319:E327)</f>
        <v>1200000</v>
      </c>
      <c r="F318" s="690">
        <f>SUM(F319:F329)</f>
        <v>10</v>
      </c>
      <c r="G318" s="687"/>
      <c r="H318" s="680"/>
      <c r="I318" s="681"/>
    </row>
    <row r="319" spans="1:9" ht="23.25" customHeight="1">
      <c r="A319" s="674">
        <v>1</v>
      </c>
      <c r="B319" s="743" t="s">
        <v>109</v>
      </c>
      <c r="C319" s="683" t="s">
        <v>101</v>
      </c>
      <c r="D319" s="821"/>
      <c r="E319" s="684"/>
      <c r="F319" s="685">
        <v>1</v>
      </c>
      <c r="G319" s="687"/>
      <c r="H319" s="680"/>
      <c r="I319" s="681"/>
    </row>
    <row r="320" spans="1:9" ht="23.25" customHeight="1">
      <c r="A320" s="674">
        <v>2</v>
      </c>
      <c r="B320" s="743" t="s">
        <v>110</v>
      </c>
      <c r="C320" s="683" t="s">
        <v>29</v>
      </c>
      <c r="D320" s="278" t="s">
        <v>532</v>
      </c>
      <c r="E320" s="684">
        <v>200000</v>
      </c>
      <c r="F320" s="685">
        <v>1</v>
      </c>
      <c r="G320" s="687"/>
      <c r="H320" s="680"/>
      <c r="I320" s="681"/>
    </row>
    <row r="321" spans="1:9" ht="23.25" customHeight="1">
      <c r="A321" s="674">
        <v>3</v>
      </c>
      <c r="B321" s="735" t="s">
        <v>111</v>
      </c>
      <c r="C321" s="683" t="s">
        <v>29</v>
      </c>
      <c r="D321" s="278" t="s">
        <v>536</v>
      </c>
      <c r="E321" s="684">
        <v>200000</v>
      </c>
      <c r="F321" s="685">
        <v>1</v>
      </c>
      <c r="G321" s="687"/>
      <c r="H321" s="680"/>
      <c r="I321" s="681"/>
    </row>
    <row r="322" spans="1:9" ht="23.25" customHeight="1">
      <c r="A322" s="1147">
        <v>4</v>
      </c>
      <c r="B322" s="1154" t="s">
        <v>113</v>
      </c>
      <c r="C322" s="1095" t="s">
        <v>29</v>
      </c>
      <c r="D322" s="278" t="s">
        <v>530</v>
      </c>
      <c r="E322" s="684">
        <v>200000</v>
      </c>
      <c r="F322" s="685">
        <v>1</v>
      </c>
      <c r="G322" s="687"/>
      <c r="H322" s="680"/>
      <c r="I322" s="681"/>
    </row>
    <row r="323" spans="1:9" ht="23.25" customHeight="1">
      <c r="A323" s="1149"/>
      <c r="B323" s="1156"/>
      <c r="C323" s="1096"/>
      <c r="D323" s="278" t="s">
        <v>531</v>
      </c>
      <c r="E323" s="684"/>
      <c r="F323" s="685"/>
      <c r="G323" s="687"/>
      <c r="H323" s="680"/>
      <c r="I323" s="681"/>
    </row>
    <row r="324" spans="1:9" ht="23.25" customHeight="1">
      <c r="A324" s="674">
        <v>5</v>
      </c>
      <c r="B324" s="744" t="s">
        <v>533</v>
      </c>
      <c r="C324" s="683" t="s">
        <v>29</v>
      </c>
      <c r="D324" s="278" t="s">
        <v>535</v>
      </c>
      <c r="E324" s="684">
        <v>200000</v>
      </c>
      <c r="F324" s="685">
        <v>1</v>
      </c>
      <c r="G324" s="687"/>
      <c r="H324" s="680"/>
      <c r="I324" s="681"/>
    </row>
    <row r="325" spans="1:9" ht="23.25" customHeight="1">
      <c r="A325" s="674">
        <v>6</v>
      </c>
      <c r="B325" s="736" t="s">
        <v>115</v>
      </c>
      <c r="C325" s="683" t="s">
        <v>29</v>
      </c>
      <c r="D325" s="821"/>
      <c r="E325" s="684">
        <v>200000</v>
      </c>
      <c r="F325" s="685">
        <v>1</v>
      </c>
      <c r="G325" s="687"/>
      <c r="H325" s="680"/>
      <c r="I325" s="681"/>
    </row>
    <row r="326" spans="1:9" ht="23.25" customHeight="1">
      <c r="A326" s="674">
        <v>7</v>
      </c>
      <c r="B326" s="736" t="s">
        <v>249</v>
      </c>
      <c r="C326" s="683" t="s">
        <v>29</v>
      </c>
      <c r="D326" s="821"/>
      <c r="E326" s="684">
        <v>200000</v>
      </c>
      <c r="F326" s="685">
        <v>1</v>
      </c>
      <c r="G326" s="687"/>
      <c r="H326" s="680"/>
      <c r="I326" s="681"/>
    </row>
    <row r="327" spans="1:9" ht="23.25" customHeight="1">
      <c r="A327" s="674">
        <v>8</v>
      </c>
      <c r="B327" s="404" t="s">
        <v>115</v>
      </c>
      <c r="C327" s="683" t="s">
        <v>29</v>
      </c>
      <c r="D327" s="821"/>
      <c r="E327" s="684"/>
      <c r="F327" s="685">
        <v>1</v>
      </c>
      <c r="G327" s="687"/>
      <c r="H327" s="680"/>
      <c r="I327" s="681"/>
    </row>
    <row r="328" spans="1:9" ht="23.25" customHeight="1">
      <c r="A328" s="674">
        <v>9</v>
      </c>
      <c r="B328" s="400" t="s">
        <v>1022</v>
      </c>
      <c r="C328" s="683" t="s">
        <v>29</v>
      </c>
      <c r="D328" s="821"/>
      <c r="E328" s="684"/>
      <c r="F328" s="685">
        <v>1</v>
      </c>
      <c r="G328" s="687"/>
      <c r="H328" s="680"/>
      <c r="I328" s="681"/>
    </row>
    <row r="329" spans="1:9" ht="23.25" customHeight="1">
      <c r="A329" s="674">
        <v>10</v>
      </c>
      <c r="B329" s="400" t="s">
        <v>864</v>
      </c>
      <c r="C329" s="683" t="s">
        <v>29</v>
      </c>
      <c r="D329" s="821" t="s">
        <v>867</v>
      </c>
      <c r="E329" s="684"/>
      <c r="F329" s="685">
        <v>1</v>
      </c>
      <c r="G329" s="687"/>
      <c r="H329" s="680"/>
      <c r="I329" s="681"/>
    </row>
    <row r="330" spans="1:9" ht="28.5" customHeight="1">
      <c r="A330" s="674"/>
      <c r="B330" s="835" t="s">
        <v>116</v>
      </c>
      <c r="C330" s="683"/>
      <c r="D330" s="821"/>
      <c r="E330" s="702">
        <f>SUM(E331:E344)</f>
        <v>1400000</v>
      </c>
      <c r="F330" s="703">
        <f>SUM(F331:F349)</f>
        <v>19</v>
      </c>
      <c r="G330" s="687"/>
      <c r="H330" s="680"/>
      <c r="I330" s="681"/>
    </row>
    <row r="331" spans="1:9" ht="23.25" customHeight="1">
      <c r="A331" s="674">
        <v>1</v>
      </c>
      <c r="B331" s="397" t="s">
        <v>117</v>
      </c>
      <c r="C331" s="683" t="s">
        <v>29</v>
      </c>
      <c r="D331" s="821"/>
      <c r="E331" s="684">
        <v>200000</v>
      </c>
      <c r="F331" s="685">
        <v>1</v>
      </c>
      <c r="G331" s="687"/>
      <c r="H331" s="680"/>
      <c r="I331" s="681"/>
    </row>
    <row r="332" spans="1:9" ht="23.25" customHeight="1">
      <c r="A332" s="674">
        <v>2</v>
      </c>
      <c r="B332" s="397" t="s">
        <v>118</v>
      </c>
      <c r="C332" s="683" t="s">
        <v>29</v>
      </c>
      <c r="D332" s="821"/>
      <c r="E332" s="684">
        <v>200000</v>
      </c>
      <c r="F332" s="685">
        <v>1</v>
      </c>
      <c r="G332" s="687"/>
      <c r="H332" s="680"/>
      <c r="I332" s="681"/>
    </row>
    <row r="333" spans="1:9" ht="23.25" customHeight="1">
      <c r="A333" s="674">
        <v>3</v>
      </c>
      <c r="B333" s="397" t="s">
        <v>119</v>
      </c>
      <c r="C333" s="683" t="s">
        <v>29</v>
      </c>
      <c r="D333" s="821"/>
      <c r="E333" s="684">
        <v>200000</v>
      </c>
      <c r="F333" s="685">
        <v>1</v>
      </c>
      <c r="G333" s="687"/>
      <c r="H333" s="680"/>
      <c r="I333" s="681"/>
    </row>
    <row r="334" spans="1:9" ht="23.25" customHeight="1">
      <c r="A334" s="674">
        <v>4</v>
      </c>
      <c r="B334" s="849" t="s">
        <v>120</v>
      </c>
      <c r="C334" s="683" t="s">
        <v>29</v>
      </c>
      <c r="D334" s="821"/>
      <c r="E334" s="684">
        <v>200000</v>
      </c>
      <c r="F334" s="685">
        <v>1</v>
      </c>
      <c r="G334" s="687"/>
      <c r="H334" s="680"/>
      <c r="I334" s="681"/>
    </row>
    <row r="335" spans="1:9" ht="23.25" customHeight="1">
      <c r="A335" s="674">
        <v>5</v>
      </c>
      <c r="B335" s="397" t="s">
        <v>121</v>
      </c>
      <c r="C335" s="683" t="s">
        <v>29</v>
      </c>
      <c r="D335" s="821"/>
      <c r="E335" s="684">
        <v>200000</v>
      </c>
      <c r="F335" s="685">
        <v>1</v>
      </c>
      <c r="G335" s="687"/>
      <c r="H335" s="680"/>
      <c r="I335" s="681"/>
    </row>
    <row r="336" spans="1:9" ht="23.25" customHeight="1">
      <c r="A336" s="674">
        <v>6</v>
      </c>
      <c r="B336" s="397" t="s">
        <v>122</v>
      </c>
      <c r="C336" s="683" t="s">
        <v>29</v>
      </c>
      <c r="D336" s="821"/>
      <c r="E336" s="684"/>
      <c r="F336" s="685">
        <v>1</v>
      </c>
      <c r="G336" s="687"/>
      <c r="H336" s="680"/>
      <c r="I336" s="681"/>
    </row>
    <row r="337" spans="1:9" ht="23.25" customHeight="1">
      <c r="A337" s="674">
        <v>7</v>
      </c>
      <c r="B337" s="397" t="s">
        <v>123</v>
      </c>
      <c r="C337" s="683" t="s">
        <v>29</v>
      </c>
      <c r="D337" s="821"/>
      <c r="E337" s="684"/>
      <c r="F337" s="685">
        <v>1</v>
      </c>
      <c r="G337" s="687"/>
      <c r="H337" s="680"/>
      <c r="I337" s="681"/>
    </row>
    <row r="338" spans="1:9" ht="23.25" customHeight="1">
      <c r="A338" s="674">
        <v>8</v>
      </c>
      <c r="B338" s="849" t="s">
        <v>918</v>
      </c>
      <c r="C338" s="683" t="s">
        <v>29</v>
      </c>
      <c r="D338" s="821"/>
      <c r="E338" s="684"/>
      <c r="F338" s="685">
        <v>1</v>
      </c>
      <c r="G338" s="687"/>
      <c r="H338" s="680"/>
      <c r="I338" s="681"/>
    </row>
    <row r="339" spans="1:9" ht="23.25" customHeight="1">
      <c r="A339" s="674">
        <v>9</v>
      </c>
      <c r="B339" s="397" t="s">
        <v>919</v>
      </c>
      <c r="C339" s="683" t="s">
        <v>29</v>
      </c>
      <c r="D339" s="821"/>
      <c r="E339" s="684"/>
      <c r="F339" s="685">
        <v>1</v>
      </c>
      <c r="G339" s="687"/>
      <c r="H339" s="680"/>
      <c r="I339" s="681"/>
    </row>
    <row r="340" spans="1:9" ht="23.25" customHeight="1">
      <c r="A340" s="674">
        <v>10</v>
      </c>
      <c r="B340" s="728" t="s">
        <v>920</v>
      </c>
      <c r="C340" s="683" t="s">
        <v>29</v>
      </c>
      <c r="D340" s="821"/>
      <c r="E340" s="684"/>
      <c r="F340" s="685">
        <v>1</v>
      </c>
      <c r="G340" s="687"/>
      <c r="H340" s="680"/>
      <c r="I340" s="681"/>
    </row>
    <row r="341" spans="1:9" ht="23.25" customHeight="1">
      <c r="A341" s="674">
        <v>11</v>
      </c>
      <c r="B341" s="397" t="s">
        <v>127</v>
      </c>
      <c r="C341" s="683" t="s">
        <v>29</v>
      </c>
      <c r="D341" s="821"/>
      <c r="E341" s="684"/>
      <c r="F341" s="685">
        <v>1</v>
      </c>
      <c r="G341" s="687"/>
      <c r="H341" s="680"/>
      <c r="I341" s="681"/>
    </row>
    <row r="342" spans="1:9" ht="23.25" customHeight="1">
      <c r="A342" s="674">
        <v>12</v>
      </c>
      <c r="B342" s="849" t="s">
        <v>128</v>
      </c>
      <c r="C342" s="683" t="s">
        <v>29</v>
      </c>
      <c r="D342" s="821"/>
      <c r="E342" s="684">
        <v>200000</v>
      </c>
      <c r="F342" s="685">
        <v>1</v>
      </c>
      <c r="G342" s="687"/>
      <c r="H342" s="680"/>
      <c r="I342" s="681"/>
    </row>
    <row r="343" spans="1:9" ht="23.25" customHeight="1">
      <c r="A343" s="674">
        <v>13</v>
      </c>
      <c r="B343" s="400" t="s">
        <v>309</v>
      </c>
      <c r="C343" s="683" t="s">
        <v>29</v>
      </c>
      <c r="D343" s="821"/>
      <c r="E343" s="684">
        <v>200000</v>
      </c>
      <c r="F343" s="685">
        <v>1</v>
      </c>
      <c r="G343" s="687"/>
      <c r="H343" s="680"/>
      <c r="I343" s="681"/>
    </row>
    <row r="344" spans="1:9" ht="23.25" customHeight="1">
      <c r="A344" s="674">
        <v>14</v>
      </c>
      <c r="B344" s="400" t="s">
        <v>1020</v>
      </c>
      <c r="C344" s="683" t="s">
        <v>29</v>
      </c>
      <c r="D344" s="821"/>
      <c r="E344" s="684"/>
      <c r="F344" s="685">
        <v>1</v>
      </c>
      <c r="G344" s="687"/>
      <c r="H344" s="680"/>
      <c r="I344" s="681"/>
    </row>
    <row r="345" spans="1:9" ht="23.25" customHeight="1">
      <c r="A345" s="674">
        <v>15</v>
      </c>
      <c r="B345" s="400" t="s">
        <v>829</v>
      </c>
      <c r="C345" s="683" t="s">
        <v>29</v>
      </c>
      <c r="D345" s="821"/>
      <c r="E345" s="684"/>
      <c r="F345" s="685">
        <v>1</v>
      </c>
      <c r="G345" s="687"/>
      <c r="H345" s="680"/>
      <c r="I345" s="681"/>
    </row>
    <row r="346" spans="1:9" ht="23.25" customHeight="1">
      <c r="A346" s="674">
        <v>16</v>
      </c>
      <c r="B346" s="400" t="s">
        <v>739</v>
      </c>
      <c r="C346" s="683" t="s">
        <v>29</v>
      </c>
      <c r="D346" s="821"/>
      <c r="E346" s="684"/>
      <c r="F346" s="685">
        <v>1</v>
      </c>
      <c r="G346" s="687"/>
      <c r="H346" s="680"/>
      <c r="I346" s="681"/>
    </row>
    <row r="347" spans="1:9" ht="23.25" customHeight="1">
      <c r="A347" s="674">
        <v>17</v>
      </c>
      <c r="B347" s="400" t="s">
        <v>734</v>
      </c>
      <c r="C347" s="683" t="s">
        <v>29</v>
      </c>
      <c r="D347" s="821"/>
      <c r="E347" s="684"/>
      <c r="F347" s="685">
        <v>1</v>
      </c>
      <c r="G347" s="687"/>
      <c r="H347" s="680"/>
      <c r="I347" s="681"/>
    </row>
    <row r="348" spans="1:9" ht="23.25" customHeight="1">
      <c r="A348" s="674">
        <v>18</v>
      </c>
      <c r="B348" s="400" t="s">
        <v>846</v>
      </c>
      <c r="C348" s="683" t="s">
        <v>29</v>
      </c>
      <c r="D348" s="821"/>
      <c r="E348" s="684"/>
      <c r="F348" s="685">
        <v>1</v>
      </c>
      <c r="G348" s="687"/>
      <c r="H348" s="680"/>
      <c r="I348" s="681"/>
    </row>
    <row r="349" spans="1:9" ht="23.25" customHeight="1">
      <c r="A349" s="674">
        <v>19</v>
      </c>
      <c r="B349" s="400" t="s">
        <v>869</v>
      </c>
      <c r="C349" s="683" t="s">
        <v>29</v>
      </c>
      <c r="D349" s="821"/>
      <c r="E349" s="684"/>
      <c r="F349" s="685">
        <v>1</v>
      </c>
      <c r="G349" s="687"/>
      <c r="H349" s="680"/>
      <c r="I349" s="681"/>
    </row>
    <row r="350" spans="1:9" ht="23.25" customHeight="1">
      <c r="A350" s="674"/>
      <c r="B350" s="850" t="s">
        <v>1075</v>
      </c>
      <c r="C350" s="683"/>
      <c r="D350" s="821"/>
      <c r="E350" s="689">
        <f>SUM(E351:E355)</f>
        <v>600000</v>
      </c>
      <c r="F350" s="690">
        <f>SUM(F351:F361)</f>
        <v>11</v>
      </c>
      <c r="G350" s="687"/>
      <c r="H350" s="680"/>
      <c r="I350" s="681"/>
    </row>
    <row r="351" spans="1:9" ht="23.25" customHeight="1">
      <c r="A351" s="674">
        <v>1</v>
      </c>
      <c r="B351" s="731" t="s">
        <v>927</v>
      </c>
      <c r="C351" s="683" t="s">
        <v>29</v>
      </c>
      <c r="D351" s="821"/>
      <c r="E351" s="684">
        <v>200000</v>
      </c>
      <c r="F351" s="685">
        <v>1</v>
      </c>
      <c r="G351" s="687"/>
      <c r="H351" s="680"/>
      <c r="I351" s="681"/>
    </row>
    <row r="352" spans="1:9" ht="23.25" customHeight="1">
      <c r="A352" s="674">
        <v>2</v>
      </c>
      <c r="B352" s="731" t="s">
        <v>1076</v>
      </c>
      <c r="C352" s="683" t="s">
        <v>29</v>
      </c>
      <c r="D352" s="821"/>
      <c r="E352" s="684">
        <v>200000</v>
      </c>
      <c r="F352" s="685">
        <v>1</v>
      </c>
      <c r="G352" s="687"/>
      <c r="H352" s="680"/>
      <c r="I352" s="681"/>
    </row>
    <row r="353" spans="1:14" ht="23.25" customHeight="1">
      <c r="A353" s="674">
        <v>3</v>
      </c>
      <c r="B353" s="731" t="s">
        <v>250</v>
      </c>
      <c r="C353" s="705" t="s">
        <v>29</v>
      </c>
      <c r="D353" s="831"/>
      <c r="E353" s="684"/>
      <c r="F353" s="685">
        <v>1</v>
      </c>
      <c r="G353" s="687"/>
      <c r="H353" s="680"/>
      <c r="I353" s="681"/>
    </row>
    <row r="354" spans="1:14" ht="23.25" customHeight="1">
      <c r="A354" s="674">
        <v>4</v>
      </c>
      <c r="B354" s="731" t="s">
        <v>1026</v>
      </c>
      <c r="C354" s="683" t="s">
        <v>29</v>
      </c>
      <c r="D354" s="821"/>
      <c r="E354" s="684">
        <v>200000</v>
      </c>
      <c r="F354" s="685">
        <v>1</v>
      </c>
      <c r="G354" s="687"/>
      <c r="H354" s="680"/>
      <c r="I354" s="681"/>
    </row>
    <row r="355" spans="1:14" ht="23.25" customHeight="1">
      <c r="A355" s="674">
        <v>5</v>
      </c>
      <c r="B355" s="731" t="s">
        <v>1092</v>
      </c>
      <c r="C355" s="683" t="s">
        <v>29</v>
      </c>
      <c r="D355" s="821"/>
      <c r="E355" s="684"/>
      <c r="F355" s="685">
        <v>1</v>
      </c>
      <c r="G355" s="687"/>
      <c r="H355" s="680"/>
      <c r="I355" s="681"/>
    </row>
    <row r="356" spans="1:14" ht="23.25" customHeight="1">
      <c r="A356" s="674">
        <v>6</v>
      </c>
      <c r="B356" s="729" t="s">
        <v>1028</v>
      </c>
      <c r="C356" s="683" t="s">
        <v>29</v>
      </c>
      <c r="D356" s="832"/>
      <c r="E356" s="730"/>
      <c r="F356" s="685">
        <v>1</v>
      </c>
      <c r="G356" s="687"/>
      <c r="H356" s="680"/>
      <c r="I356" s="681"/>
    </row>
    <row r="357" spans="1:14" ht="23.25" customHeight="1">
      <c r="A357" s="674">
        <v>7</v>
      </c>
      <c r="B357" s="729" t="s">
        <v>743</v>
      </c>
      <c r="C357" s="683" t="s">
        <v>29</v>
      </c>
      <c r="D357" s="832"/>
      <c r="E357" s="730"/>
      <c r="F357" s="685">
        <v>1</v>
      </c>
      <c r="G357" s="687"/>
      <c r="H357" s="680"/>
      <c r="I357" s="681"/>
    </row>
    <row r="358" spans="1:14" ht="23.25" customHeight="1">
      <c r="A358" s="674">
        <v>8</v>
      </c>
      <c r="B358" s="729" t="s">
        <v>1029</v>
      </c>
      <c r="C358" s="683" t="s">
        <v>29</v>
      </c>
      <c r="D358" s="832"/>
      <c r="E358" s="730"/>
      <c r="F358" s="685">
        <v>1</v>
      </c>
      <c r="G358" s="687"/>
      <c r="H358" s="680"/>
      <c r="I358" s="681"/>
    </row>
    <row r="359" spans="1:14" ht="23.25" customHeight="1">
      <c r="A359" s="674">
        <v>9</v>
      </c>
      <c r="B359" s="729" t="s">
        <v>1034</v>
      </c>
      <c r="C359" s="683" t="s">
        <v>29</v>
      </c>
      <c r="D359" s="832"/>
      <c r="E359" s="730"/>
      <c r="F359" s="685">
        <v>1</v>
      </c>
      <c r="G359" s="687"/>
      <c r="H359" s="680"/>
      <c r="I359" s="681"/>
    </row>
    <row r="360" spans="1:14" ht="23.25" customHeight="1">
      <c r="A360" s="674">
        <v>10</v>
      </c>
      <c r="B360" s="729" t="s">
        <v>1093</v>
      </c>
      <c r="C360" s="683" t="s">
        <v>29</v>
      </c>
      <c r="D360" s="832"/>
      <c r="E360" s="730"/>
      <c r="F360" s="685">
        <v>1</v>
      </c>
      <c r="G360" s="687"/>
      <c r="H360" s="680"/>
      <c r="I360" s="681"/>
    </row>
    <row r="361" spans="1:14" ht="23.25" customHeight="1">
      <c r="A361" s="674">
        <v>11</v>
      </c>
      <c r="B361" s="729" t="s">
        <v>1094</v>
      </c>
      <c r="C361" s="683" t="s">
        <v>29</v>
      </c>
      <c r="D361" s="832"/>
      <c r="E361" s="730"/>
      <c r="F361" s="685">
        <v>1</v>
      </c>
      <c r="G361" s="687"/>
      <c r="H361" s="680"/>
      <c r="I361" s="681"/>
    </row>
    <row r="362" spans="1:14" ht="23.25" customHeight="1">
      <c r="A362" s="1091"/>
      <c r="B362" s="1091"/>
      <c r="C362" s="1091"/>
      <c r="D362" s="1091"/>
      <c r="E362" s="1092"/>
      <c r="F362" s="706">
        <f>F6+F10+F46+F58+F61+F138</f>
        <v>218</v>
      </c>
      <c r="G362" s="687"/>
      <c r="H362" s="680"/>
      <c r="I362" s="681"/>
    </row>
    <row r="363" spans="1:14" ht="23.25" customHeight="1">
      <c r="A363" s="674"/>
      <c r="B363" s="851" t="s">
        <v>280</v>
      </c>
      <c r="C363" s="705"/>
      <c r="D363" s="831"/>
      <c r="E363" s="697"/>
      <c r="F363" s="698">
        <v>8</v>
      </c>
      <c r="G363" s="687" t="s">
        <v>1095</v>
      </c>
      <c r="H363" s="680"/>
      <c r="I363" s="681"/>
    </row>
    <row r="364" spans="1:14" ht="23.25" customHeight="1">
      <c r="A364" s="674"/>
      <c r="B364" s="851" t="s">
        <v>281</v>
      </c>
      <c r="C364" s="705"/>
      <c r="D364" s="831"/>
      <c r="E364" s="697"/>
      <c r="F364" s="698">
        <v>1</v>
      </c>
      <c r="G364" s="687" t="s">
        <v>1077</v>
      </c>
      <c r="H364" s="680"/>
      <c r="I364" s="681"/>
      <c r="N364" s="142">
        <f>220+8+2+4+20+5+2</f>
        <v>261</v>
      </c>
    </row>
    <row r="365" spans="1:14" ht="23.25" customHeight="1">
      <c r="A365" s="674"/>
      <c r="B365" s="851" t="s">
        <v>1078</v>
      </c>
      <c r="C365" s="705"/>
      <c r="D365" s="831"/>
      <c r="E365" s="697"/>
      <c r="F365" s="698">
        <v>4</v>
      </c>
      <c r="G365" s="687"/>
      <c r="H365" s="680"/>
      <c r="I365" s="681"/>
    </row>
    <row r="366" spans="1:14" ht="23.25" customHeight="1">
      <c r="A366" s="674"/>
      <c r="B366" s="851" t="s">
        <v>1079</v>
      </c>
      <c r="C366" s="705"/>
      <c r="D366" s="831"/>
      <c r="E366" s="697">
        <v>200000</v>
      </c>
      <c r="F366" s="698">
        <v>2</v>
      </c>
      <c r="G366" s="687"/>
      <c r="H366" s="680"/>
      <c r="I366" s="681"/>
    </row>
    <row r="367" spans="1:14" ht="23.25" customHeight="1">
      <c r="A367" s="674"/>
      <c r="B367" s="851" t="s">
        <v>1080</v>
      </c>
      <c r="C367" s="705"/>
      <c r="D367" s="831"/>
      <c r="E367" s="697"/>
      <c r="F367" s="698">
        <f>15</f>
        <v>15</v>
      </c>
      <c r="G367" s="687"/>
      <c r="H367" s="680"/>
      <c r="I367" s="681"/>
    </row>
    <row r="368" spans="1:14" ht="23.25" customHeight="1">
      <c r="A368" s="674"/>
      <c r="B368" s="833" t="s">
        <v>129</v>
      </c>
      <c r="C368" s="696"/>
      <c r="D368" s="833"/>
      <c r="E368" s="708">
        <f>E6+E10+E46+E58+E61+E138+E363+E364+E365+E366+E367</f>
        <v>38600000</v>
      </c>
      <c r="F368" s="709">
        <f>F362+F363+F364+F365+F366+F367</f>
        <v>248</v>
      </c>
      <c r="G368" s="686"/>
      <c r="H368" s="710"/>
      <c r="I368" s="711"/>
    </row>
    <row r="369" spans="1:9">
      <c r="A369" s="672"/>
      <c r="B369" s="852"/>
      <c r="C369" s="164"/>
      <c r="D369" s="834"/>
      <c r="E369" s="712"/>
      <c r="F369" s="868" t="s">
        <v>1096</v>
      </c>
      <c r="G369" s="868"/>
      <c r="H369" s="868"/>
      <c r="I369" s="292"/>
    </row>
    <row r="370" spans="1:9">
      <c r="A370" s="137"/>
      <c r="B370" s="811" t="s">
        <v>130</v>
      </c>
      <c r="D370" s="811" t="s">
        <v>131</v>
      </c>
      <c r="E370" s="669" t="s">
        <v>1164</v>
      </c>
      <c r="F370" s="137" t="s">
        <v>1165</v>
      </c>
      <c r="H370" s="137" t="s">
        <v>1081</v>
      </c>
      <c r="I370" s="137"/>
    </row>
    <row r="371" spans="1:9">
      <c r="A371" s="137"/>
      <c r="B371" s="811"/>
      <c r="D371" s="811"/>
      <c r="E371" s="669"/>
      <c r="F371" s="137"/>
      <c r="H371" s="665"/>
      <c r="I371" s="665"/>
    </row>
    <row r="372" spans="1:9">
      <c r="A372" s="137"/>
      <c r="B372" s="811"/>
      <c r="D372" s="811"/>
      <c r="E372" s="669"/>
      <c r="F372" s="137"/>
      <c r="H372" s="665"/>
      <c r="I372" s="665"/>
    </row>
    <row r="373" spans="1:9">
      <c r="A373" s="137"/>
      <c r="B373" s="811"/>
      <c r="D373" s="811"/>
      <c r="E373" s="669"/>
      <c r="F373" s="137"/>
      <c r="H373" s="665"/>
      <c r="I373" s="665"/>
    </row>
    <row r="374" spans="1:9" ht="19.5">
      <c r="A374" s="713"/>
      <c r="B374" s="713"/>
      <c r="D374" s="713"/>
      <c r="E374" s="714"/>
      <c r="F374" s="168"/>
      <c r="H374" s="169"/>
      <c r="I374" s="714"/>
    </row>
    <row r="375" spans="1:9">
      <c r="A375" s="137"/>
      <c r="B375" s="811"/>
      <c r="D375" s="811"/>
      <c r="E375" s="669"/>
      <c r="F375" s="137"/>
      <c r="H375" s="137"/>
      <c r="I375" s="715"/>
    </row>
    <row r="376" spans="1:9">
      <c r="A376" s="137"/>
      <c r="B376" s="811" t="s">
        <v>10</v>
      </c>
      <c r="D376" s="811" t="s">
        <v>1082</v>
      </c>
      <c r="E376" s="715" t="s">
        <v>134</v>
      </c>
      <c r="F376" s="137" t="s">
        <v>134</v>
      </c>
      <c r="H376" s="137" t="s">
        <v>41</v>
      </c>
      <c r="I376" s="137"/>
    </row>
    <row r="377" spans="1:9">
      <c r="G377" s="872"/>
      <c r="H377" s="872"/>
      <c r="I377" s="666"/>
    </row>
    <row r="378" spans="1:9" ht="19.5">
      <c r="A378" s="142"/>
      <c r="B378" s="811"/>
      <c r="H378" s="714"/>
      <c r="I378" s="714"/>
    </row>
    <row r="384" spans="1:9">
      <c r="A384" s="142"/>
      <c r="C384" s="142"/>
      <c r="G384" s="142"/>
    </row>
    <row r="385" spans="1:9">
      <c r="A385" s="142"/>
      <c r="C385" s="142"/>
      <c r="G385" s="142"/>
    </row>
    <row r="386" spans="1:9">
      <c r="A386" s="142"/>
      <c r="C386" s="142"/>
      <c r="G386" s="142"/>
    </row>
    <row r="387" spans="1:9">
      <c r="A387" s="142"/>
      <c r="C387" s="142"/>
      <c r="G387" s="142"/>
    </row>
    <row r="388" spans="1:9">
      <c r="A388" s="142"/>
      <c r="C388" s="142"/>
      <c r="G388" s="142"/>
    </row>
    <row r="389" spans="1:9">
      <c r="A389" s="142"/>
      <c r="C389" s="142"/>
      <c r="G389" s="142"/>
    </row>
    <row r="390" spans="1:9">
      <c r="A390" s="142"/>
      <c r="C390" s="142"/>
      <c r="G390" s="142"/>
      <c r="H390" s="142"/>
      <c r="I390" s="142"/>
    </row>
    <row r="391" spans="1:9">
      <c r="A391" s="142"/>
      <c r="C391" s="142"/>
      <c r="G391" s="142"/>
      <c r="H391" s="142"/>
      <c r="I391" s="142"/>
    </row>
  </sheetData>
  <mergeCells count="271">
    <mergeCell ref="C309:C310"/>
    <mergeCell ref="A309:A310"/>
    <mergeCell ref="C316:C317"/>
    <mergeCell ref="B316:B317"/>
    <mergeCell ref="A316:A317"/>
    <mergeCell ref="C322:C323"/>
    <mergeCell ref="B322:B323"/>
    <mergeCell ref="A322:A323"/>
    <mergeCell ref="C306:C308"/>
    <mergeCell ref="B306:B308"/>
    <mergeCell ref="A306:A308"/>
    <mergeCell ref="C312:C314"/>
    <mergeCell ref="B312:B314"/>
    <mergeCell ref="A312:A314"/>
    <mergeCell ref="B309:B310"/>
    <mergeCell ref="B293:B294"/>
    <mergeCell ref="C293:C294"/>
    <mergeCell ref="A293:A294"/>
    <mergeCell ref="C295:C296"/>
    <mergeCell ref="B295:B296"/>
    <mergeCell ref="A295:A296"/>
    <mergeCell ref="C277:C278"/>
    <mergeCell ref="B277:B278"/>
    <mergeCell ref="A277:A278"/>
    <mergeCell ref="C282:C283"/>
    <mergeCell ref="B282:B283"/>
    <mergeCell ref="A282:A283"/>
    <mergeCell ref="B280:B281"/>
    <mergeCell ref="A280:A281"/>
    <mergeCell ref="C280:C281"/>
    <mergeCell ref="B273:B275"/>
    <mergeCell ref="A273:A275"/>
    <mergeCell ref="C273:C275"/>
    <mergeCell ref="C265:C267"/>
    <mergeCell ref="B265:B267"/>
    <mergeCell ref="A265:A267"/>
    <mergeCell ref="C268:C270"/>
    <mergeCell ref="B268:B270"/>
    <mergeCell ref="A268:A270"/>
    <mergeCell ref="C256:C257"/>
    <mergeCell ref="B256:B257"/>
    <mergeCell ref="A256:A257"/>
    <mergeCell ref="A252:A254"/>
    <mergeCell ref="B252:B254"/>
    <mergeCell ref="C252:C254"/>
    <mergeCell ref="B243:B244"/>
    <mergeCell ref="A243:A244"/>
    <mergeCell ref="C243:C244"/>
    <mergeCell ref="C245:C247"/>
    <mergeCell ref="B245:B247"/>
    <mergeCell ref="A245:A247"/>
    <mergeCell ref="A223:A224"/>
    <mergeCell ref="A229:A230"/>
    <mergeCell ref="C231:C232"/>
    <mergeCell ref="B231:B232"/>
    <mergeCell ref="A231:A232"/>
    <mergeCell ref="C240:C241"/>
    <mergeCell ref="B240:B241"/>
    <mergeCell ref="A240:A241"/>
    <mergeCell ref="C220:C221"/>
    <mergeCell ref="B220:B221"/>
    <mergeCell ref="A220:A221"/>
    <mergeCell ref="C229:C230"/>
    <mergeCell ref="B229:B230"/>
    <mergeCell ref="B223:B224"/>
    <mergeCell ref="C223:C224"/>
    <mergeCell ref="C225:C227"/>
    <mergeCell ref="B225:B227"/>
    <mergeCell ref="A225:A227"/>
    <mergeCell ref="A202:A203"/>
    <mergeCell ref="C194:C195"/>
    <mergeCell ref="B194:B195"/>
    <mergeCell ref="A194:A195"/>
    <mergeCell ref="C204:C205"/>
    <mergeCell ref="B204:B205"/>
    <mergeCell ref="A204:A205"/>
    <mergeCell ref="B211:B212"/>
    <mergeCell ref="A211:A212"/>
    <mergeCell ref="C196:C197"/>
    <mergeCell ref="B196:B197"/>
    <mergeCell ref="A196:A197"/>
    <mergeCell ref="C198:C199"/>
    <mergeCell ref="B198:B199"/>
    <mergeCell ref="A198:A199"/>
    <mergeCell ref="C202:C203"/>
    <mergeCell ref="B202:B203"/>
    <mergeCell ref="C217:C219"/>
    <mergeCell ref="B217:B219"/>
    <mergeCell ref="A217:A219"/>
    <mergeCell ref="C206:C207"/>
    <mergeCell ref="B206:B207"/>
    <mergeCell ref="A206:A207"/>
    <mergeCell ref="C208:C210"/>
    <mergeCell ref="B208:B210"/>
    <mergeCell ref="A208:A210"/>
    <mergeCell ref="C211:C212"/>
    <mergeCell ref="C183:C185"/>
    <mergeCell ref="B183:B185"/>
    <mergeCell ref="A183:A185"/>
    <mergeCell ref="C187:C188"/>
    <mergeCell ref="B187:B188"/>
    <mergeCell ref="A187:A188"/>
    <mergeCell ref="C175:C176"/>
    <mergeCell ref="B175:B176"/>
    <mergeCell ref="A175:A176"/>
    <mergeCell ref="C181:C182"/>
    <mergeCell ref="B181:B182"/>
    <mergeCell ref="A181:A182"/>
    <mergeCell ref="C179:C180"/>
    <mergeCell ref="B179:B180"/>
    <mergeCell ref="C170:C172"/>
    <mergeCell ref="B170:B172"/>
    <mergeCell ref="A170:A172"/>
    <mergeCell ref="C168:C169"/>
    <mergeCell ref="B168:B169"/>
    <mergeCell ref="A168:A169"/>
    <mergeCell ref="C161:C162"/>
    <mergeCell ref="B161:B162"/>
    <mergeCell ref="A161:A162"/>
    <mergeCell ref="C165:C166"/>
    <mergeCell ref="B165:B166"/>
    <mergeCell ref="A165:A166"/>
    <mergeCell ref="C157:C159"/>
    <mergeCell ref="B157:B159"/>
    <mergeCell ref="B155:B156"/>
    <mergeCell ref="B153:B154"/>
    <mergeCell ref="C153:C154"/>
    <mergeCell ref="A153:A154"/>
    <mergeCell ref="A155:A156"/>
    <mergeCell ref="A157:A159"/>
    <mergeCell ref="C155:C156"/>
    <mergeCell ref="C147:C148"/>
    <mergeCell ref="C145:C146"/>
    <mergeCell ref="C143:C144"/>
    <mergeCell ref="B143:B144"/>
    <mergeCell ref="A143:A144"/>
    <mergeCell ref="B145:B146"/>
    <mergeCell ref="A145:A146"/>
    <mergeCell ref="B147:B148"/>
    <mergeCell ref="A147:A148"/>
    <mergeCell ref="C135:C137"/>
    <mergeCell ref="B135:B137"/>
    <mergeCell ref="A135:A137"/>
    <mergeCell ref="C140:C141"/>
    <mergeCell ref="B140:B141"/>
    <mergeCell ref="A140:A141"/>
    <mergeCell ref="C124:C126"/>
    <mergeCell ref="B124:B126"/>
    <mergeCell ref="A124:A126"/>
    <mergeCell ref="C132:C134"/>
    <mergeCell ref="B132:B134"/>
    <mergeCell ref="A132:A134"/>
    <mergeCell ref="C127:C129"/>
    <mergeCell ref="B127:B129"/>
    <mergeCell ref="A127:A129"/>
    <mergeCell ref="C117:C118"/>
    <mergeCell ref="B117:B118"/>
    <mergeCell ref="A117:A118"/>
    <mergeCell ref="C119:C120"/>
    <mergeCell ref="C121:C122"/>
    <mergeCell ref="B119:B120"/>
    <mergeCell ref="A119:A120"/>
    <mergeCell ref="B121:B122"/>
    <mergeCell ref="A121:A122"/>
    <mergeCell ref="C108:C109"/>
    <mergeCell ref="B108:B109"/>
    <mergeCell ref="A108:A109"/>
    <mergeCell ref="A115:A116"/>
    <mergeCell ref="A112:A113"/>
    <mergeCell ref="A110:A111"/>
    <mergeCell ref="B110:B111"/>
    <mergeCell ref="C110:C111"/>
    <mergeCell ref="C100:C102"/>
    <mergeCell ref="B100:B102"/>
    <mergeCell ref="A100:A102"/>
    <mergeCell ref="C115:C116"/>
    <mergeCell ref="C112:C113"/>
    <mergeCell ref="B112:B113"/>
    <mergeCell ref="B115:B116"/>
    <mergeCell ref="C103:C105"/>
    <mergeCell ref="B103:B105"/>
    <mergeCell ref="A103:A105"/>
    <mergeCell ref="B106:B107"/>
    <mergeCell ref="C106:C107"/>
    <mergeCell ref="A106:A107"/>
    <mergeCell ref="C90:C91"/>
    <mergeCell ref="B90:B91"/>
    <mergeCell ref="A90:A91"/>
    <mergeCell ref="C97:C99"/>
    <mergeCell ref="B97:B99"/>
    <mergeCell ref="A97:A99"/>
    <mergeCell ref="A87:A89"/>
    <mergeCell ref="A85:A86"/>
    <mergeCell ref="A79:A80"/>
    <mergeCell ref="A81:A82"/>
    <mergeCell ref="A77:A78"/>
    <mergeCell ref="B81:B82"/>
    <mergeCell ref="C81:C82"/>
    <mergeCell ref="B85:B86"/>
    <mergeCell ref="C85:C86"/>
    <mergeCell ref="C87:C89"/>
    <mergeCell ref="B87:B89"/>
    <mergeCell ref="C69:C71"/>
    <mergeCell ref="B69:B71"/>
    <mergeCell ref="A69:A71"/>
    <mergeCell ref="C79:C80"/>
    <mergeCell ref="C77:C78"/>
    <mergeCell ref="C75:C76"/>
    <mergeCell ref="B75:B76"/>
    <mergeCell ref="B77:B78"/>
    <mergeCell ref="B79:B80"/>
    <mergeCell ref="C51:C52"/>
    <mergeCell ref="B51:B52"/>
    <mergeCell ref="A51:A52"/>
    <mergeCell ref="C65:C67"/>
    <mergeCell ref="B65:B67"/>
    <mergeCell ref="B63:B64"/>
    <mergeCell ref="C63:C64"/>
    <mergeCell ref="A63:A64"/>
    <mergeCell ref="A65:A67"/>
    <mergeCell ref="B16:B17"/>
    <mergeCell ref="C29:C31"/>
    <mergeCell ref="C27:C28"/>
    <mergeCell ref="B27:B28"/>
    <mergeCell ref="B29:B31"/>
    <mergeCell ref="B43:B44"/>
    <mergeCell ref="A43:A44"/>
    <mergeCell ref="C43:C44"/>
    <mergeCell ref="C48:C49"/>
    <mergeCell ref="B48:B49"/>
    <mergeCell ref="A48:A49"/>
    <mergeCell ref="A27:A28"/>
    <mergeCell ref="A22:A23"/>
    <mergeCell ref="A16:A17"/>
    <mergeCell ref="A18:A19"/>
    <mergeCell ref="B18:B19"/>
    <mergeCell ref="C18:C19"/>
    <mergeCell ref="A362:E362"/>
    <mergeCell ref="F369:H369"/>
    <mergeCell ref="G377:H377"/>
    <mergeCell ref="B8:B9"/>
    <mergeCell ref="C8:C9"/>
    <mergeCell ref="C13:C14"/>
    <mergeCell ref="B13:B14"/>
    <mergeCell ref="C11:C12"/>
    <mergeCell ref="B11:B12"/>
    <mergeCell ref="C22:C23"/>
    <mergeCell ref="A13:A14"/>
    <mergeCell ref="A11:A12"/>
    <mergeCell ref="C40:C42"/>
    <mergeCell ref="B40:B42"/>
    <mergeCell ref="A40:A42"/>
    <mergeCell ref="A37:A38"/>
    <mergeCell ref="A32:A33"/>
    <mergeCell ref="A29:A31"/>
    <mergeCell ref="B32:B33"/>
    <mergeCell ref="C32:C33"/>
    <mergeCell ref="C37:C38"/>
    <mergeCell ref="B37:B38"/>
    <mergeCell ref="B22:B23"/>
    <mergeCell ref="C16:C17"/>
    <mergeCell ref="A1:C1"/>
    <mergeCell ref="A2:H2"/>
    <mergeCell ref="A4:A5"/>
    <mergeCell ref="B4:B5"/>
    <mergeCell ref="C4:C5"/>
    <mergeCell ref="E4:E5"/>
    <mergeCell ref="F4:F5"/>
    <mergeCell ref="G4:G5"/>
    <mergeCell ref="H4:H5"/>
    <mergeCell ref="A3:H3"/>
  </mergeCells>
  <pageMargins left="0.70866141732283472" right="0.11811023622047245" top="0.74803149606299213" bottom="0.74803149606299213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2" sqref="A2:G2"/>
    </sheetView>
  </sheetViews>
  <sheetFormatPr defaultRowHeight="18.75"/>
  <cols>
    <col min="1" max="1" width="5.625" style="783" customWidth="1"/>
    <col min="2" max="2" width="5.5" style="783" customWidth="1"/>
    <col min="3" max="3" width="25.875" style="142" customWidth="1"/>
    <col min="4" max="4" width="19" style="783" customWidth="1"/>
    <col min="5" max="5" width="18.5" style="783" customWidth="1"/>
    <col min="6" max="6" width="22" style="783" customWidth="1"/>
    <col min="7" max="7" width="23.875" style="529" customWidth="1"/>
    <col min="8" max="8" width="17.75" style="142" customWidth="1"/>
    <col min="9" max="9" width="9" style="142"/>
    <col min="10" max="10" width="11.75" style="142" bestFit="1" customWidth="1"/>
    <col min="11" max="16384" width="9" style="142"/>
  </cols>
  <sheetData>
    <row r="1" spans="1:9" s="670" customFormat="1" ht="20.25">
      <c r="A1" s="137"/>
      <c r="B1" s="867" t="s">
        <v>136</v>
      </c>
      <c r="C1" s="867"/>
      <c r="D1" s="867"/>
      <c r="E1" s="782"/>
      <c r="F1" s="782"/>
      <c r="G1" s="669"/>
    </row>
    <row r="2" spans="1:9" ht="34.5">
      <c r="A2" s="1177" t="s">
        <v>1148</v>
      </c>
      <c r="B2" s="1177"/>
      <c r="C2" s="1177"/>
      <c r="D2" s="1177"/>
      <c r="E2" s="1177"/>
      <c r="F2" s="1177"/>
      <c r="G2" s="1177"/>
    </row>
    <row r="3" spans="1:9">
      <c r="A3" s="781"/>
      <c r="B3" s="781"/>
      <c r="C3" s="781"/>
      <c r="D3" s="781"/>
      <c r="E3" s="781"/>
      <c r="F3" s="781"/>
      <c r="G3" s="781"/>
    </row>
    <row r="4" spans="1:9" s="171" customFormat="1">
      <c r="A4" s="873" t="s">
        <v>2</v>
      </c>
      <c r="B4" s="873"/>
      <c r="C4" s="870" t="s">
        <v>1057</v>
      </c>
      <c r="D4" s="870" t="s">
        <v>4</v>
      </c>
      <c r="E4" s="870" t="s">
        <v>5</v>
      </c>
      <c r="F4" s="870" t="s">
        <v>1059</v>
      </c>
      <c r="G4" s="1086" t="s">
        <v>7</v>
      </c>
    </row>
    <row r="5" spans="1:9" s="171" customFormat="1">
      <c r="A5" s="873"/>
      <c r="B5" s="873"/>
      <c r="C5" s="871"/>
      <c r="D5" s="871"/>
      <c r="E5" s="871"/>
      <c r="F5" s="871"/>
      <c r="G5" s="1087"/>
    </row>
    <row r="6" spans="1:9" ht="31.5" customHeight="1">
      <c r="A6" s="788" t="s">
        <v>8</v>
      </c>
      <c r="B6" s="674"/>
      <c r="C6" s="675" t="s">
        <v>323</v>
      </c>
      <c r="D6" s="676"/>
      <c r="E6" s="676">
        <f>SUM(E7:E8)</f>
        <v>2000000</v>
      </c>
      <c r="F6" s="679"/>
      <c r="G6" s="680"/>
      <c r="H6" s="148">
        <f>1000000*167</f>
        <v>167000000</v>
      </c>
    </row>
    <row r="7" spans="1:9" ht="27.75" customHeight="1">
      <c r="A7" s="674">
        <v>1</v>
      </c>
      <c r="B7" s="674">
        <v>1</v>
      </c>
      <c r="C7" s="682" t="s">
        <v>1060</v>
      </c>
      <c r="D7" s="683" t="s">
        <v>11</v>
      </c>
      <c r="E7" s="683">
        <v>1000000</v>
      </c>
      <c r="F7" s="686"/>
      <c r="G7" s="680"/>
      <c r="H7" s="148">
        <f>200000*3</f>
        <v>600000</v>
      </c>
    </row>
    <row r="8" spans="1:9" ht="27.75" customHeight="1">
      <c r="A8" s="674">
        <f>A7+1</f>
        <v>2</v>
      </c>
      <c r="B8" s="674">
        <v>2</v>
      </c>
      <c r="C8" s="682" t="s">
        <v>12</v>
      </c>
      <c r="D8" s="683" t="s">
        <v>1061</v>
      </c>
      <c r="E8" s="683">
        <v>1000000</v>
      </c>
      <c r="F8" s="687"/>
      <c r="G8" s="680"/>
      <c r="H8" s="148">
        <f>500000*9</f>
        <v>4500000</v>
      </c>
    </row>
    <row r="9" spans="1:9" ht="27.75" customHeight="1">
      <c r="A9" s="788" t="s">
        <v>14</v>
      </c>
      <c r="B9" s="674"/>
      <c r="C9" s="675" t="s">
        <v>329</v>
      </c>
      <c r="D9" s="688"/>
      <c r="E9" s="688">
        <f>SUM(E10:E34)</f>
        <v>20800000</v>
      </c>
      <c r="F9" s="687"/>
      <c r="G9" s="680"/>
      <c r="H9" s="148">
        <f>300000*33</f>
        <v>9900000</v>
      </c>
    </row>
    <row r="10" spans="1:9" ht="27.75" customHeight="1">
      <c r="A10" s="674">
        <f>A8+1</f>
        <v>3</v>
      </c>
      <c r="B10" s="674">
        <v>1</v>
      </c>
      <c r="C10" s="797" t="s">
        <v>139</v>
      </c>
      <c r="D10" s="683" t="s">
        <v>261</v>
      </c>
      <c r="E10" s="683">
        <v>1000000</v>
      </c>
      <c r="F10" s="687"/>
      <c r="G10" s="680"/>
      <c r="H10" s="148">
        <v>600000</v>
      </c>
    </row>
    <row r="11" spans="1:9" ht="27.75" customHeight="1">
      <c r="A11" s="674">
        <f>A10+1</f>
        <v>4</v>
      </c>
      <c r="B11" s="674">
        <v>2</v>
      </c>
      <c r="C11" s="73" t="s">
        <v>140</v>
      </c>
      <c r="D11" s="683" t="s">
        <v>262</v>
      </c>
      <c r="E11" s="683">
        <v>1000000</v>
      </c>
      <c r="F11" s="687"/>
      <c r="G11" s="680"/>
      <c r="H11" s="148">
        <v>2400000</v>
      </c>
    </row>
    <row r="12" spans="1:9" ht="27.75" customHeight="1">
      <c r="A12" s="674">
        <f t="shared" ref="A12:A34" si="0">A11+1</f>
        <v>5</v>
      </c>
      <c r="B12" s="674">
        <v>3</v>
      </c>
      <c r="C12" s="73" t="s">
        <v>16</v>
      </c>
      <c r="D12" s="683" t="s">
        <v>17</v>
      </c>
      <c r="E12" s="683">
        <v>500000</v>
      </c>
      <c r="F12" s="687"/>
      <c r="G12" s="790" t="s">
        <v>1157</v>
      </c>
      <c r="H12" s="148">
        <f>SUM(H6:H11)</f>
        <v>185000000</v>
      </c>
    </row>
    <row r="13" spans="1:9" ht="27.75" customHeight="1">
      <c r="A13" s="674">
        <f t="shared" si="0"/>
        <v>6</v>
      </c>
      <c r="B13" s="674">
        <v>4</v>
      </c>
      <c r="C13" s="73" t="s">
        <v>19</v>
      </c>
      <c r="D13" s="683" t="s">
        <v>20</v>
      </c>
      <c r="E13" s="683">
        <v>1000000</v>
      </c>
      <c r="F13" s="687"/>
      <c r="G13" s="680"/>
    </row>
    <row r="14" spans="1:9" ht="27.75" customHeight="1">
      <c r="A14" s="674">
        <f t="shared" si="0"/>
        <v>7</v>
      </c>
      <c r="B14" s="674">
        <v>5</v>
      </c>
      <c r="C14" s="73" t="s">
        <v>141</v>
      </c>
      <c r="D14" s="683" t="s">
        <v>17</v>
      </c>
      <c r="E14" s="683">
        <v>1000000</v>
      </c>
      <c r="F14" s="687"/>
      <c r="G14" s="680"/>
      <c r="I14" s="142">
        <f>-M22</f>
        <v>0</v>
      </c>
    </row>
    <row r="15" spans="1:9" ht="27.75" customHeight="1">
      <c r="A15" s="674">
        <f t="shared" si="0"/>
        <v>8</v>
      </c>
      <c r="B15" s="674">
        <v>6</v>
      </c>
      <c r="C15" s="692" t="s">
        <v>142</v>
      </c>
      <c r="D15" s="683" t="s">
        <v>20</v>
      </c>
      <c r="E15" s="683">
        <v>1000000</v>
      </c>
      <c r="F15" s="687"/>
      <c r="G15" s="680"/>
    </row>
    <row r="16" spans="1:9" ht="27.75" customHeight="1">
      <c r="A16" s="674">
        <f t="shared" si="0"/>
        <v>9</v>
      </c>
      <c r="B16" s="674">
        <v>7</v>
      </c>
      <c r="C16" s="73" t="s">
        <v>21</v>
      </c>
      <c r="D16" s="683" t="s">
        <v>20</v>
      </c>
      <c r="E16" s="683">
        <v>1000000</v>
      </c>
      <c r="F16" s="687"/>
      <c r="G16" s="680"/>
    </row>
    <row r="17" spans="1:8" ht="27.75" customHeight="1">
      <c r="A17" s="674">
        <f t="shared" si="0"/>
        <v>10</v>
      </c>
      <c r="B17" s="674">
        <v>8</v>
      </c>
      <c r="C17" s="73" t="s">
        <v>23</v>
      </c>
      <c r="D17" s="683" t="s">
        <v>1031</v>
      </c>
      <c r="E17" s="683">
        <v>500000</v>
      </c>
      <c r="F17" s="687"/>
      <c r="G17" s="790" t="s">
        <v>1158</v>
      </c>
    </row>
    <row r="18" spans="1:8" ht="27.75" customHeight="1">
      <c r="A18" s="674">
        <f t="shared" si="0"/>
        <v>11</v>
      </c>
      <c r="B18" s="674">
        <v>9</v>
      </c>
      <c r="C18" s="73" t="s">
        <v>24</v>
      </c>
      <c r="D18" s="683" t="s">
        <v>20</v>
      </c>
      <c r="E18" s="683">
        <v>1000000</v>
      </c>
      <c r="F18" s="687"/>
      <c r="G18" s="693"/>
    </row>
    <row r="19" spans="1:8" ht="27.75" customHeight="1">
      <c r="A19" s="674">
        <f t="shared" si="0"/>
        <v>12</v>
      </c>
      <c r="B19" s="674">
        <v>10</v>
      </c>
      <c r="C19" s="692" t="s">
        <v>27</v>
      </c>
      <c r="D19" s="683" t="s">
        <v>1062</v>
      </c>
      <c r="E19" s="683">
        <v>1000000</v>
      </c>
      <c r="F19" s="687"/>
      <c r="G19" s="693"/>
    </row>
    <row r="20" spans="1:8" ht="27.75" customHeight="1">
      <c r="A20" s="674">
        <f t="shared" si="0"/>
        <v>13</v>
      </c>
      <c r="B20" s="674">
        <v>11</v>
      </c>
      <c r="C20" s="797" t="s">
        <v>143</v>
      </c>
      <c r="D20" s="683" t="s">
        <v>1062</v>
      </c>
      <c r="E20" s="683">
        <v>1000000</v>
      </c>
      <c r="F20" s="687"/>
      <c r="G20" s="680"/>
    </row>
    <row r="21" spans="1:8" ht="27.75" customHeight="1">
      <c r="A21" s="674">
        <f t="shared" si="0"/>
        <v>14</v>
      </c>
      <c r="B21" s="674">
        <v>12</v>
      </c>
      <c r="C21" s="74" t="s">
        <v>144</v>
      </c>
      <c r="D21" s="683" t="s">
        <v>1062</v>
      </c>
      <c r="E21" s="683">
        <v>1000000</v>
      </c>
      <c r="F21" s="687"/>
      <c r="G21" s="680"/>
    </row>
    <row r="22" spans="1:8" ht="27.75" customHeight="1">
      <c r="A22" s="674">
        <f t="shared" si="0"/>
        <v>15</v>
      </c>
      <c r="B22" s="674">
        <v>13</v>
      </c>
      <c r="C22" s="73" t="s">
        <v>145</v>
      </c>
      <c r="D22" s="683" t="s">
        <v>1151</v>
      </c>
      <c r="E22" s="683">
        <v>1000000</v>
      </c>
      <c r="F22" s="687"/>
      <c r="G22" s="680"/>
    </row>
    <row r="23" spans="1:8" ht="27.75" customHeight="1">
      <c r="A23" s="674">
        <f t="shared" si="0"/>
        <v>16</v>
      </c>
      <c r="B23" s="674">
        <v>14</v>
      </c>
      <c r="C23" s="73" t="s">
        <v>146</v>
      </c>
      <c r="D23" s="683" t="s">
        <v>1151</v>
      </c>
      <c r="E23" s="683">
        <v>1000000</v>
      </c>
      <c r="F23" s="687"/>
      <c r="G23" s="680"/>
    </row>
    <row r="24" spans="1:8" ht="27.75" customHeight="1">
      <c r="A24" s="674">
        <f t="shared" si="0"/>
        <v>17</v>
      </c>
      <c r="B24" s="674">
        <v>15</v>
      </c>
      <c r="C24" s="410" t="s">
        <v>147</v>
      </c>
      <c r="D24" s="683" t="s">
        <v>1151</v>
      </c>
      <c r="E24" s="683">
        <v>1000000</v>
      </c>
      <c r="F24" s="687"/>
      <c r="G24" s="716"/>
      <c r="H24" s="183"/>
    </row>
    <row r="25" spans="1:8" ht="27.75" customHeight="1">
      <c r="A25" s="674">
        <f t="shared" si="0"/>
        <v>18</v>
      </c>
      <c r="B25" s="674">
        <v>16</v>
      </c>
      <c r="C25" s="726" t="s">
        <v>148</v>
      </c>
      <c r="D25" s="683" t="s">
        <v>1151</v>
      </c>
      <c r="E25" s="683">
        <v>1000000</v>
      </c>
      <c r="F25" s="687"/>
      <c r="G25" s="716"/>
    </row>
    <row r="26" spans="1:8" ht="27.75" customHeight="1">
      <c r="A26" s="674">
        <f t="shared" si="0"/>
        <v>19</v>
      </c>
      <c r="B26" s="674">
        <v>17</v>
      </c>
      <c r="C26" s="728" t="s">
        <v>28</v>
      </c>
      <c r="D26" s="683" t="s">
        <v>29</v>
      </c>
      <c r="E26" s="683">
        <v>500000</v>
      </c>
      <c r="F26" s="687"/>
      <c r="G26" s="789" t="s">
        <v>1157</v>
      </c>
    </row>
    <row r="27" spans="1:8" ht="27.75" customHeight="1">
      <c r="A27" s="674">
        <f t="shared" si="0"/>
        <v>20</v>
      </c>
      <c r="B27" s="674">
        <v>18</v>
      </c>
      <c r="C27" s="728" t="s">
        <v>30</v>
      </c>
      <c r="D27" s="683" t="s">
        <v>29</v>
      </c>
      <c r="E27" s="683">
        <v>500000</v>
      </c>
      <c r="F27" s="687"/>
      <c r="G27" s="789" t="s">
        <v>1157</v>
      </c>
    </row>
    <row r="28" spans="1:8" ht="27.75" customHeight="1">
      <c r="A28" s="674">
        <f t="shared" si="0"/>
        <v>21</v>
      </c>
      <c r="B28" s="674">
        <v>19</v>
      </c>
      <c r="C28" s="728" t="s">
        <v>31</v>
      </c>
      <c r="D28" s="683" t="s">
        <v>29</v>
      </c>
      <c r="E28" s="683">
        <v>500000</v>
      </c>
      <c r="F28" s="687"/>
      <c r="G28" s="789" t="s">
        <v>1157</v>
      </c>
    </row>
    <row r="29" spans="1:8" ht="27.75" customHeight="1">
      <c r="A29" s="674">
        <f t="shared" si="0"/>
        <v>22</v>
      </c>
      <c r="B29" s="674">
        <v>20</v>
      </c>
      <c r="C29" s="728" t="s">
        <v>32</v>
      </c>
      <c r="D29" s="683" t="s">
        <v>29</v>
      </c>
      <c r="E29" s="683">
        <v>500000</v>
      </c>
      <c r="F29" s="687"/>
      <c r="G29" s="789" t="s">
        <v>1157</v>
      </c>
    </row>
    <row r="30" spans="1:8" ht="27.75" customHeight="1">
      <c r="A30" s="674">
        <f t="shared" si="0"/>
        <v>23</v>
      </c>
      <c r="B30" s="674">
        <v>21</v>
      </c>
      <c r="C30" s="727" t="s">
        <v>25</v>
      </c>
      <c r="D30" s="683" t="s">
        <v>29</v>
      </c>
      <c r="E30" s="683">
        <v>500000</v>
      </c>
      <c r="F30" s="687"/>
      <c r="G30" s="789" t="s">
        <v>1157</v>
      </c>
    </row>
    <row r="31" spans="1:8" ht="27.75" customHeight="1">
      <c r="A31" s="674">
        <f t="shared" si="0"/>
        <v>24</v>
      </c>
      <c r="B31" s="674">
        <v>22</v>
      </c>
      <c r="C31" s="726" t="s">
        <v>187</v>
      </c>
      <c r="D31" s="683" t="s">
        <v>1152</v>
      </c>
      <c r="E31" s="683">
        <v>1000000</v>
      </c>
      <c r="F31" s="687"/>
      <c r="G31" s="716"/>
    </row>
    <row r="32" spans="1:8" ht="27.75" customHeight="1">
      <c r="A32" s="674">
        <f t="shared" si="0"/>
        <v>25</v>
      </c>
      <c r="B32" s="674">
        <v>23</v>
      </c>
      <c r="C32" s="798" t="s">
        <v>221</v>
      </c>
      <c r="D32" s="683" t="s">
        <v>29</v>
      </c>
      <c r="E32" s="683">
        <v>1000000</v>
      </c>
      <c r="F32" s="687"/>
      <c r="G32" s="716"/>
    </row>
    <row r="33" spans="1:7" ht="27.75" customHeight="1">
      <c r="A33" s="674">
        <f t="shared" si="0"/>
        <v>26</v>
      </c>
      <c r="B33" s="674">
        <v>24</v>
      </c>
      <c r="C33" s="728" t="s">
        <v>552</v>
      </c>
      <c r="D33" s="683" t="s">
        <v>29</v>
      </c>
      <c r="E33" s="683">
        <v>1000000</v>
      </c>
      <c r="F33" s="687"/>
      <c r="G33" s="716"/>
    </row>
    <row r="34" spans="1:7" ht="27.75" customHeight="1">
      <c r="A34" s="674">
        <f t="shared" si="0"/>
        <v>27</v>
      </c>
      <c r="B34" s="674">
        <v>25</v>
      </c>
      <c r="C34" s="799" t="s">
        <v>150</v>
      </c>
      <c r="D34" s="683" t="s">
        <v>29</v>
      </c>
      <c r="E34" s="683">
        <v>300000</v>
      </c>
      <c r="F34" s="687"/>
      <c r="G34" s="789" t="s">
        <v>1150</v>
      </c>
    </row>
    <row r="35" spans="1:7" ht="27.75" customHeight="1">
      <c r="A35" s="788" t="s">
        <v>33</v>
      </c>
      <c r="B35" s="674"/>
      <c r="C35" s="795" t="s">
        <v>1153</v>
      </c>
      <c r="D35" s="688"/>
      <c r="E35" s="688">
        <f>SUM(E36:E43)</f>
        <v>7500000</v>
      </c>
      <c r="F35" s="695"/>
      <c r="G35" s="680"/>
    </row>
    <row r="36" spans="1:7" ht="27.75" customHeight="1">
      <c r="A36" s="674">
        <f>+A34+1</f>
        <v>28</v>
      </c>
      <c r="B36" s="674">
        <v>1</v>
      </c>
      <c r="C36" s="72" t="s">
        <v>153</v>
      </c>
      <c r="D36" s="683" t="s">
        <v>262</v>
      </c>
      <c r="E36" s="683">
        <v>1000000</v>
      </c>
      <c r="F36" s="687"/>
      <c r="G36" s="796"/>
    </row>
    <row r="37" spans="1:7" ht="27.75" customHeight="1">
      <c r="A37" s="674">
        <f>A36+1</f>
        <v>29</v>
      </c>
      <c r="B37" s="674">
        <v>2</v>
      </c>
      <c r="C37" s="73" t="s">
        <v>35</v>
      </c>
      <c r="D37" s="683" t="s">
        <v>36</v>
      </c>
      <c r="E37" s="683">
        <v>1000000</v>
      </c>
      <c r="F37" s="687"/>
      <c r="G37" s="796"/>
    </row>
    <row r="38" spans="1:7" ht="27.75" customHeight="1">
      <c r="A38" s="674">
        <f>A37+1</f>
        <v>30</v>
      </c>
      <c r="B38" s="674">
        <v>3</v>
      </c>
      <c r="C38" s="73" t="s">
        <v>37</v>
      </c>
      <c r="D38" s="683" t="s">
        <v>38</v>
      </c>
      <c r="E38" s="683">
        <v>1000000</v>
      </c>
      <c r="F38" s="687"/>
      <c r="G38" s="796"/>
    </row>
    <row r="39" spans="1:7" ht="27.75" customHeight="1">
      <c r="A39" s="674">
        <f t="shared" ref="A39:A43" si="1">A38+1</f>
        <v>31</v>
      </c>
      <c r="B39" s="674">
        <v>4</v>
      </c>
      <c r="C39" s="73" t="s">
        <v>555</v>
      </c>
      <c r="D39" s="683" t="s">
        <v>40</v>
      </c>
      <c r="E39" s="683">
        <v>1000000</v>
      </c>
      <c r="F39" s="687"/>
      <c r="G39" s="796"/>
    </row>
    <row r="40" spans="1:7" ht="27.75" customHeight="1">
      <c r="A40" s="674">
        <f t="shared" si="1"/>
        <v>32</v>
      </c>
      <c r="B40" s="674">
        <v>5</v>
      </c>
      <c r="C40" s="73" t="s">
        <v>578</v>
      </c>
      <c r="D40" s="683" t="s">
        <v>264</v>
      </c>
      <c r="E40" s="683">
        <v>1000000</v>
      </c>
      <c r="F40" s="687"/>
      <c r="G40" s="796"/>
    </row>
    <row r="41" spans="1:7" ht="27.75" customHeight="1">
      <c r="A41" s="674">
        <f t="shared" si="1"/>
        <v>33</v>
      </c>
      <c r="B41" s="674">
        <v>6</v>
      </c>
      <c r="C41" s="73" t="s">
        <v>152</v>
      </c>
      <c r="D41" s="683" t="s">
        <v>264</v>
      </c>
      <c r="E41" s="683">
        <v>1000000</v>
      </c>
      <c r="F41" s="687"/>
      <c r="G41" s="796"/>
    </row>
    <row r="42" spans="1:7" ht="27.75" customHeight="1">
      <c r="A42" s="674">
        <f t="shared" si="1"/>
        <v>34</v>
      </c>
      <c r="B42" s="674">
        <v>7</v>
      </c>
      <c r="C42" s="724" t="s">
        <v>41</v>
      </c>
      <c r="D42" s="683" t="s">
        <v>40</v>
      </c>
      <c r="E42" s="683">
        <v>500000</v>
      </c>
      <c r="F42" s="687"/>
      <c r="G42" s="790" t="s">
        <v>1159</v>
      </c>
    </row>
    <row r="43" spans="1:7" ht="27.75" customHeight="1">
      <c r="A43" s="674">
        <f t="shared" si="1"/>
        <v>35</v>
      </c>
      <c r="B43" s="674">
        <v>8</v>
      </c>
      <c r="C43" s="724" t="s">
        <v>154</v>
      </c>
      <c r="D43" s="683" t="s">
        <v>166</v>
      </c>
      <c r="E43" s="683">
        <v>1000000</v>
      </c>
      <c r="F43" s="687"/>
      <c r="G43" s="796"/>
    </row>
    <row r="44" spans="1:7" ht="27.75" customHeight="1">
      <c r="A44" s="788" t="s">
        <v>42</v>
      </c>
      <c r="B44" s="674"/>
      <c r="C44" s="675" t="s">
        <v>1065</v>
      </c>
      <c r="D44" s="688"/>
      <c r="E44" s="688">
        <f>SUM(E45:E46)</f>
        <v>2000000</v>
      </c>
      <c r="F44" s="695"/>
      <c r="G44" s="680"/>
    </row>
    <row r="45" spans="1:7" ht="27.75" customHeight="1">
      <c r="A45" s="674">
        <f>A43+1</f>
        <v>36</v>
      </c>
      <c r="B45" s="674">
        <v>1</v>
      </c>
      <c r="C45" s="682" t="s">
        <v>44</v>
      </c>
      <c r="D45" s="683" t="s">
        <v>43</v>
      </c>
      <c r="E45" s="683">
        <v>1000000</v>
      </c>
      <c r="F45" s="687"/>
      <c r="G45" s="680"/>
    </row>
    <row r="46" spans="1:7" ht="27.75" customHeight="1">
      <c r="A46" s="674">
        <f>A45+1</f>
        <v>37</v>
      </c>
      <c r="B46" s="674">
        <v>2</v>
      </c>
      <c r="C46" s="682" t="s">
        <v>45</v>
      </c>
      <c r="D46" s="683" t="s">
        <v>43</v>
      </c>
      <c r="E46" s="683">
        <v>1000000</v>
      </c>
      <c r="F46" s="687"/>
      <c r="G46" s="680"/>
    </row>
    <row r="47" spans="1:7" ht="27.75" customHeight="1">
      <c r="A47" s="788" t="s">
        <v>46</v>
      </c>
      <c r="B47" s="674"/>
      <c r="C47" s="696" t="s">
        <v>361</v>
      </c>
      <c r="D47" s="688"/>
      <c r="E47" s="791">
        <f>E48+E60+E68</f>
        <v>34200000</v>
      </c>
      <c r="F47" s="687"/>
      <c r="G47" s="680"/>
    </row>
    <row r="48" spans="1:7" ht="27.75" customHeight="1">
      <c r="A48" s="674"/>
      <c r="B48" s="674"/>
      <c r="C48" s="675" t="s">
        <v>362</v>
      </c>
      <c r="D48" s="688"/>
      <c r="E48" s="688">
        <f>SUM(E49:E59)</f>
        <v>9600000</v>
      </c>
      <c r="F48" s="695"/>
      <c r="G48" s="680"/>
    </row>
    <row r="49" spans="1:7" ht="27.75" customHeight="1">
      <c r="A49" s="674">
        <f>A46+1</f>
        <v>38</v>
      </c>
      <c r="B49" s="674">
        <v>1</v>
      </c>
      <c r="C49" s="72" t="s">
        <v>155</v>
      </c>
      <c r="D49" s="683" t="s">
        <v>266</v>
      </c>
      <c r="E49" s="683">
        <v>1000000</v>
      </c>
      <c r="F49" s="687"/>
      <c r="G49" s="680"/>
    </row>
    <row r="50" spans="1:7" ht="27.75" customHeight="1">
      <c r="A50" s="674">
        <f>A49+1</f>
        <v>39</v>
      </c>
      <c r="B50" s="674">
        <v>2</v>
      </c>
      <c r="C50" s="72" t="s">
        <v>156</v>
      </c>
      <c r="D50" s="683" t="s">
        <v>267</v>
      </c>
      <c r="E50" s="683">
        <v>1000000</v>
      </c>
      <c r="F50" s="687"/>
      <c r="G50" s="680"/>
    </row>
    <row r="51" spans="1:7" ht="27.75" customHeight="1">
      <c r="A51" s="674">
        <f t="shared" ref="A51:A59" si="2">A50+1</f>
        <v>40</v>
      </c>
      <c r="B51" s="674">
        <v>3</v>
      </c>
      <c r="C51" s="73" t="s">
        <v>48</v>
      </c>
      <c r="D51" s="683" t="s">
        <v>1031</v>
      </c>
      <c r="E51" s="683">
        <v>1000000</v>
      </c>
      <c r="F51" s="687"/>
      <c r="G51" s="680"/>
    </row>
    <row r="52" spans="1:7" ht="27.75" customHeight="1">
      <c r="A52" s="674">
        <f t="shared" si="2"/>
        <v>41</v>
      </c>
      <c r="B52" s="674">
        <v>4</v>
      </c>
      <c r="C52" s="73" t="s">
        <v>49</v>
      </c>
      <c r="D52" s="683" t="s">
        <v>1031</v>
      </c>
      <c r="E52" s="683">
        <v>1000000</v>
      </c>
      <c r="F52" s="687"/>
      <c r="G52" s="790" t="s">
        <v>276</v>
      </c>
    </row>
    <row r="53" spans="1:7" ht="27.75" customHeight="1">
      <c r="A53" s="674">
        <f t="shared" si="2"/>
        <v>42</v>
      </c>
      <c r="B53" s="674">
        <v>5</v>
      </c>
      <c r="C53" s="73" t="s">
        <v>50</v>
      </c>
      <c r="D53" s="683" t="s">
        <v>36</v>
      </c>
      <c r="E53" s="683">
        <v>1000000</v>
      </c>
      <c r="F53" s="687"/>
      <c r="G53" s="680"/>
    </row>
    <row r="54" spans="1:7" ht="27.75" customHeight="1">
      <c r="A54" s="674">
        <f t="shared" si="2"/>
        <v>43</v>
      </c>
      <c r="B54" s="674">
        <v>6</v>
      </c>
      <c r="C54" s="73" t="s">
        <v>51</v>
      </c>
      <c r="D54" s="683" t="s">
        <v>1031</v>
      </c>
      <c r="E54" s="683">
        <v>1000000</v>
      </c>
      <c r="F54" s="687"/>
      <c r="G54" s="680"/>
    </row>
    <row r="55" spans="1:7" ht="27.75" customHeight="1">
      <c r="A55" s="674">
        <f t="shared" si="2"/>
        <v>44</v>
      </c>
      <c r="B55" s="674">
        <v>7</v>
      </c>
      <c r="C55" s="73" t="s">
        <v>52</v>
      </c>
      <c r="D55" s="683" t="s">
        <v>1031</v>
      </c>
      <c r="E55" s="683">
        <v>1000000</v>
      </c>
      <c r="F55" s="687"/>
      <c r="G55" s="680"/>
    </row>
    <row r="56" spans="1:7" ht="27.75" customHeight="1">
      <c r="A56" s="674">
        <f t="shared" si="2"/>
        <v>45</v>
      </c>
      <c r="B56" s="674">
        <v>8</v>
      </c>
      <c r="C56" s="410" t="s">
        <v>53</v>
      </c>
      <c r="D56" s="683" t="s">
        <v>1031</v>
      </c>
      <c r="E56" s="683">
        <v>1000000</v>
      </c>
      <c r="F56" s="687"/>
      <c r="G56" s="680"/>
    </row>
    <row r="57" spans="1:7" ht="27.75" customHeight="1">
      <c r="A57" s="674">
        <f t="shared" si="2"/>
        <v>46</v>
      </c>
      <c r="B57" s="674">
        <v>9</v>
      </c>
      <c r="C57" s="726" t="s">
        <v>55</v>
      </c>
      <c r="D57" s="683" t="s">
        <v>1031</v>
      </c>
      <c r="E57" s="683">
        <v>1000000</v>
      </c>
      <c r="F57" s="687"/>
      <c r="G57" s="680"/>
    </row>
    <row r="58" spans="1:7" ht="27.75" customHeight="1">
      <c r="A58" s="674">
        <f t="shared" si="2"/>
        <v>47</v>
      </c>
      <c r="B58" s="674">
        <v>10</v>
      </c>
      <c r="C58" s="800" t="s">
        <v>1012</v>
      </c>
      <c r="D58" s="683" t="s">
        <v>1031</v>
      </c>
      <c r="E58" s="683">
        <v>300000</v>
      </c>
      <c r="F58" s="687"/>
      <c r="G58" s="790" t="s">
        <v>1149</v>
      </c>
    </row>
    <row r="59" spans="1:7" ht="27.75" customHeight="1">
      <c r="A59" s="674">
        <f t="shared" si="2"/>
        <v>48</v>
      </c>
      <c r="B59" s="674">
        <v>11</v>
      </c>
      <c r="C59" s="800" t="s">
        <v>1013</v>
      </c>
      <c r="D59" s="683" t="s">
        <v>1031</v>
      </c>
      <c r="E59" s="683">
        <v>300000</v>
      </c>
      <c r="F59" s="687"/>
      <c r="G59" s="790" t="s">
        <v>1149</v>
      </c>
    </row>
    <row r="60" spans="1:7" ht="27.75" customHeight="1">
      <c r="A60" s="674"/>
      <c r="B60" s="674"/>
      <c r="C60" s="675" t="s">
        <v>382</v>
      </c>
      <c r="D60" s="688"/>
      <c r="E60" s="688">
        <f>SUM(E61:E67)</f>
        <v>7000000</v>
      </c>
      <c r="F60" s="695"/>
      <c r="G60" s="680"/>
    </row>
    <row r="61" spans="1:7" ht="27.75" customHeight="1">
      <c r="A61" s="674">
        <f>A59+1</f>
        <v>49</v>
      </c>
      <c r="B61" s="674">
        <v>1</v>
      </c>
      <c r="C61" s="792" t="s">
        <v>158</v>
      </c>
      <c r="D61" s="683" t="s">
        <v>1066</v>
      </c>
      <c r="E61" s="683">
        <v>1000000</v>
      </c>
      <c r="F61" s="687"/>
      <c r="G61" s="680"/>
    </row>
    <row r="62" spans="1:7" ht="27.75" customHeight="1">
      <c r="A62" s="674">
        <f>A61+1</f>
        <v>50</v>
      </c>
      <c r="B62" s="674">
        <v>2</v>
      </c>
      <c r="C62" s="792" t="s">
        <v>159</v>
      </c>
      <c r="D62" s="683" t="s">
        <v>157</v>
      </c>
      <c r="E62" s="683">
        <v>1000000</v>
      </c>
      <c r="F62" s="687"/>
      <c r="G62" s="680"/>
    </row>
    <row r="63" spans="1:7" ht="27.75" customHeight="1">
      <c r="A63" s="674">
        <f t="shared" ref="A63:A67" si="3">A62+1</f>
        <v>51</v>
      </c>
      <c r="B63" s="674">
        <v>3</v>
      </c>
      <c r="C63" s="691" t="s">
        <v>160</v>
      </c>
      <c r="D63" s="683" t="s">
        <v>157</v>
      </c>
      <c r="E63" s="683">
        <v>1000000</v>
      </c>
      <c r="F63" s="687"/>
      <c r="G63" s="680"/>
    </row>
    <row r="64" spans="1:7" ht="27.75" customHeight="1">
      <c r="A64" s="674">
        <f t="shared" si="3"/>
        <v>52</v>
      </c>
      <c r="B64" s="674">
        <v>4</v>
      </c>
      <c r="C64" s="699" t="s">
        <v>161</v>
      </c>
      <c r="D64" s="683" t="s">
        <v>157</v>
      </c>
      <c r="E64" s="683">
        <v>1000000</v>
      </c>
      <c r="F64" s="687"/>
      <c r="G64" s="680"/>
    </row>
    <row r="65" spans="1:7" ht="27.75" customHeight="1">
      <c r="A65" s="674">
        <f t="shared" si="3"/>
        <v>53</v>
      </c>
      <c r="B65" s="674">
        <v>5</v>
      </c>
      <c r="C65" s="699" t="s">
        <v>162</v>
      </c>
      <c r="D65" s="683" t="s">
        <v>157</v>
      </c>
      <c r="E65" s="683">
        <v>1000000</v>
      </c>
      <c r="F65" s="687"/>
      <c r="G65" s="680"/>
    </row>
    <row r="66" spans="1:7" ht="27.75" customHeight="1">
      <c r="A66" s="674">
        <f t="shared" si="3"/>
        <v>54</v>
      </c>
      <c r="B66" s="674">
        <v>6</v>
      </c>
      <c r="C66" s="691" t="s">
        <v>163</v>
      </c>
      <c r="D66" s="683" t="s">
        <v>157</v>
      </c>
      <c r="E66" s="683">
        <v>1000000</v>
      </c>
      <c r="F66" s="687"/>
      <c r="G66" s="680"/>
    </row>
    <row r="67" spans="1:7" ht="27.75" customHeight="1">
      <c r="A67" s="674">
        <f t="shared" si="3"/>
        <v>55</v>
      </c>
      <c r="B67" s="674">
        <v>7</v>
      </c>
      <c r="C67" s="700" t="s">
        <v>164</v>
      </c>
      <c r="D67" s="683" t="s">
        <v>157</v>
      </c>
      <c r="E67" s="683">
        <v>1000000</v>
      </c>
      <c r="F67" s="687"/>
      <c r="G67" s="796"/>
    </row>
    <row r="68" spans="1:7" ht="27.75" customHeight="1">
      <c r="A68" s="674"/>
      <c r="B68" s="674"/>
      <c r="C68" s="675" t="s">
        <v>166</v>
      </c>
      <c r="D68" s="688"/>
      <c r="E68" s="688">
        <f>SUM(E69:E87)</f>
        <v>17600000</v>
      </c>
      <c r="F68" s="695"/>
      <c r="G68" s="680"/>
    </row>
    <row r="69" spans="1:7" ht="27.75" customHeight="1">
      <c r="A69" s="674">
        <f>A67+1</f>
        <v>56</v>
      </c>
      <c r="B69" s="674">
        <v>1</v>
      </c>
      <c r="C69" s="72" t="s">
        <v>167</v>
      </c>
      <c r="D69" s="683" t="s">
        <v>166</v>
      </c>
      <c r="E69" s="683">
        <v>1000000</v>
      </c>
      <c r="F69" s="687"/>
      <c r="G69" s="680"/>
    </row>
    <row r="70" spans="1:7" ht="27.75" customHeight="1">
      <c r="A70" s="674">
        <f>A69+1</f>
        <v>57</v>
      </c>
      <c r="B70" s="674">
        <v>2</v>
      </c>
      <c r="C70" s="73" t="s">
        <v>168</v>
      </c>
      <c r="D70" s="683" t="s">
        <v>166</v>
      </c>
      <c r="E70" s="683">
        <v>1000000</v>
      </c>
      <c r="F70" s="687"/>
      <c r="G70" s="680"/>
    </row>
    <row r="71" spans="1:7" ht="27.75" customHeight="1">
      <c r="A71" s="674">
        <f t="shared" ref="A71:A87" si="4">A70+1</f>
        <v>58</v>
      </c>
      <c r="B71" s="674">
        <v>3</v>
      </c>
      <c r="C71" s="72" t="s">
        <v>169</v>
      </c>
      <c r="D71" s="683" t="s">
        <v>166</v>
      </c>
      <c r="E71" s="683">
        <v>1000000</v>
      </c>
      <c r="F71" s="687"/>
      <c r="G71" s="680"/>
    </row>
    <row r="72" spans="1:7" ht="27.75" customHeight="1">
      <c r="A72" s="674">
        <f t="shared" si="4"/>
        <v>59</v>
      </c>
      <c r="B72" s="674">
        <v>4</v>
      </c>
      <c r="C72" s="72" t="s">
        <v>170</v>
      </c>
      <c r="D72" s="683" t="s">
        <v>166</v>
      </c>
      <c r="E72" s="683">
        <v>1000000</v>
      </c>
      <c r="F72" s="687"/>
      <c r="G72" s="680"/>
    </row>
    <row r="73" spans="1:7" ht="27.75" customHeight="1">
      <c r="A73" s="674">
        <f t="shared" si="4"/>
        <v>60</v>
      </c>
      <c r="B73" s="674">
        <v>5</v>
      </c>
      <c r="C73" s="73" t="s">
        <v>171</v>
      </c>
      <c r="D73" s="683" t="s">
        <v>166</v>
      </c>
      <c r="E73" s="683">
        <v>1000000</v>
      </c>
      <c r="F73" s="687"/>
      <c r="G73" s="680"/>
    </row>
    <row r="74" spans="1:7" ht="27.75" customHeight="1">
      <c r="A74" s="674">
        <f t="shared" si="4"/>
        <v>61</v>
      </c>
      <c r="B74" s="674">
        <v>6</v>
      </c>
      <c r="C74" s="72" t="s">
        <v>172</v>
      </c>
      <c r="D74" s="683" t="s">
        <v>166</v>
      </c>
      <c r="E74" s="683">
        <v>1000000</v>
      </c>
      <c r="F74" s="687"/>
      <c r="G74" s="680"/>
    </row>
    <row r="75" spans="1:7" ht="27.75" customHeight="1">
      <c r="A75" s="674">
        <f t="shared" si="4"/>
        <v>62</v>
      </c>
      <c r="B75" s="674">
        <v>7</v>
      </c>
      <c r="C75" s="73" t="s">
        <v>173</v>
      </c>
      <c r="D75" s="683" t="s">
        <v>166</v>
      </c>
      <c r="E75" s="683">
        <v>1000000</v>
      </c>
      <c r="F75" s="687"/>
      <c r="G75" s="680"/>
    </row>
    <row r="76" spans="1:7" ht="27.75" customHeight="1">
      <c r="A76" s="674">
        <f t="shared" si="4"/>
        <v>63</v>
      </c>
      <c r="B76" s="674">
        <v>8</v>
      </c>
      <c r="C76" s="73" t="s">
        <v>174</v>
      </c>
      <c r="D76" s="683" t="s">
        <v>166</v>
      </c>
      <c r="E76" s="683">
        <v>1000000</v>
      </c>
      <c r="F76" s="687"/>
      <c r="G76" s="680"/>
    </row>
    <row r="77" spans="1:7" ht="27.75" customHeight="1">
      <c r="A77" s="674">
        <f t="shared" si="4"/>
        <v>64</v>
      </c>
      <c r="B77" s="674">
        <v>9</v>
      </c>
      <c r="C77" s="73" t="s">
        <v>175</v>
      </c>
      <c r="D77" s="683" t="s">
        <v>166</v>
      </c>
      <c r="E77" s="683">
        <v>1000000</v>
      </c>
      <c r="F77" s="687"/>
      <c r="G77" s="680"/>
    </row>
    <row r="78" spans="1:7" ht="27.75" customHeight="1">
      <c r="A78" s="674">
        <f t="shared" si="4"/>
        <v>65</v>
      </c>
      <c r="B78" s="674">
        <v>10</v>
      </c>
      <c r="C78" s="73" t="s">
        <v>417</v>
      </c>
      <c r="D78" s="683" t="s">
        <v>166</v>
      </c>
      <c r="E78" s="683">
        <v>1000000</v>
      </c>
      <c r="F78" s="687"/>
      <c r="G78" s="680"/>
    </row>
    <row r="79" spans="1:7" ht="27.75" customHeight="1">
      <c r="A79" s="674">
        <f t="shared" si="4"/>
        <v>66</v>
      </c>
      <c r="B79" s="674">
        <v>11</v>
      </c>
      <c r="C79" s="73" t="s">
        <v>179</v>
      </c>
      <c r="D79" s="683" t="s">
        <v>166</v>
      </c>
      <c r="E79" s="683">
        <v>1000000</v>
      </c>
      <c r="F79" s="687"/>
      <c r="G79" s="680"/>
    </row>
    <row r="80" spans="1:7" ht="27.75" customHeight="1">
      <c r="A80" s="674">
        <f t="shared" si="4"/>
        <v>67</v>
      </c>
      <c r="B80" s="674">
        <v>12</v>
      </c>
      <c r="C80" s="73" t="s">
        <v>180</v>
      </c>
      <c r="D80" s="683" t="s">
        <v>166</v>
      </c>
      <c r="E80" s="683">
        <v>1000000</v>
      </c>
      <c r="F80" s="687"/>
      <c r="G80" s="680"/>
    </row>
    <row r="81" spans="1:7" ht="27.75" customHeight="1">
      <c r="A81" s="674">
        <f t="shared" si="4"/>
        <v>68</v>
      </c>
      <c r="B81" s="674">
        <v>13</v>
      </c>
      <c r="C81" s="73" t="s">
        <v>181</v>
      </c>
      <c r="D81" s="683" t="s">
        <v>166</v>
      </c>
      <c r="E81" s="683">
        <v>1000000</v>
      </c>
      <c r="F81" s="687"/>
      <c r="G81" s="680"/>
    </row>
    <row r="82" spans="1:7" ht="27.75" customHeight="1">
      <c r="A82" s="674">
        <f t="shared" si="4"/>
        <v>69</v>
      </c>
      <c r="B82" s="674">
        <v>14</v>
      </c>
      <c r="C82" s="73" t="s">
        <v>182</v>
      </c>
      <c r="D82" s="683" t="s">
        <v>166</v>
      </c>
      <c r="E82" s="683">
        <v>1000000</v>
      </c>
      <c r="F82" s="687"/>
      <c r="G82" s="680"/>
    </row>
    <row r="83" spans="1:7" ht="27.75" customHeight="1">
      <c r="A83" s="674">
        <f t="shared" si="4"/>
        <v>70</v>
      </c>
      <c r="B83" s="674">
        <v>15</v>
      </c>
      <c r="C83" s="73" t="s">
        <v>183</v>
      </c>
      <c r="D83" s="683" t="s">
        <v>166</v>
      </c>
      <c r="E83" s="683">
        <v>1000000</v>
      </c>
      <c r="F83" s="687"/>
      <c r="G83" s="680"/>
    </row>
    <row r="84" spans="1:7" ht="27.75" customHeight="1">
      <c r="A84" s="674">
        <f t="shared" si="4"/>
        <v>71</v>
      </c>
      <c r="B84" s="674">
        <v>16</v>
      </c>
      <c r="C84" s="74" t="s">
        <v>184</v>
      </c>
      <c r="D84" s="683" t="s">
        <v>166</v>
      </c>
      <c r="E84" s="683">
        <v>1000000</v>
      </c>
      <c r="F84" s="687"/>
      <c r="G84" s="680"/>
    </row>
    <row r="85" spans="1:7" ht="27.75" customHeight="1">
      <c r="A85" s="674">
        <f t="shared" si="4"/>
        <v>72</v>
      </c>
      <c r="B85" s="674">
        <v>17</v>
      </c>
      <c r="C85" s="75" t="s">
        <v>185</v>
      </c>
      <c r="D85" s="683" t="s">
        <v>166</v>
      </c>
      <c r="E85" s="683">
        <v>1000000</v>
      </c>
      <c r="F85" s="687"/>
      <c r="G85" s="680"/>
    </row>
    <row r="86" spans="1:7" ht="27.75" customHeight="1">
      <c r="A86" s="674">
        <f t="shared" si="4"/>
        <v>73</v>
      </c>
      <c r="B86" s="674">
        <v>18</v>
      </c>
      <c r="C86" s="800" t="s">
        <v>1014</v>
      </c>
      <c r="D86" s="683" t="s">
        <v>166</v>
      </c>
      <c r="E86" s="683">
        <v>300000</v>
      </c>
      <c r="F86" s="687"/>
      <c r="G86" s="790" t="s">
        <v>1150</v>
      </c>
    </row>
    <row r="87" spans="1:7" ht="27.75" customHeight="1">
      <c r="A87" s="674">
        <f t="shared" si="4"/>
        <v>74</v>
      </c>
      <c r="B87" s="674">
        <v>19</v>
      </c>
      <c r="C87" s="800" t="s">
        <v>1015</v>
      </c>
      <c r="D87" s="683" t="s">
        <v>166</v>
      </c>
      <c r="E87" s="683">
        <v>300000</v>
      </c>
      <c r="F87" s="687"/>
      <c r="G87" s="790" t="s">
        <v>1150</v>
      </c>
    </row>
    <row r="88" spans="1:7" ht="27.75" customHeight="1">
      <c r="A88" s="788" t="s">
        <v>46</v>
      </c>
      <c r="B88" s="674"/>
      <c r="C88" s="696" t="s">
        <v>274</v>
      </c>
      <c r="D88" s="688"/>
      <c r="E88" s="688">
        <f>E89+E101+E110+E125+E138+E150+E156+E164+E177+E188+E195+E203+E213+E231</f>
        <v>115500000</v>
      </c>
      <c r="F88" s="687"/>
      <c r="G88" s="680"/>
    </row>
    <row r="89" spans="1:7" ht="27.75" customHeight="1">
      <c r="A89" s="674"/>
      <c r="B89" s="674"/>
      <c r="C89" s="675" t="s">
        <v>275</v>
      </c>
      <c r="D89" s="688"/>
      <c r="E89" s="688">
        <f>SUM(E90:E100)</f>
        <v>11000000</v>
      </c>
      <c r="F89" s="695"/>
      <c r="G89" s="680"/>
    </row>
    <row r="90" spans="1:7" ht="27.75" customHeight="1">
      <c r="A90" s="674">
        <f>A87+1</f>
        <v>75</v>
      </c>
      <c r="B90" s="674">
        <v>1</v>
      </c>
      <c r="C90" s="58" t="s">
        <v>186</v>
      </c>
      <c r="D90" s="683" t="s">
        <v>1067</v>
      </c>
      <c r="E90" s="683">
        <v>1000000</v>
      </c>
      <c r="F90" s="687"/>
      <c r="G90" s="680"/>
    </row>
    <row r="91" spans="1:7" ht="27.75" customHeight="1">
      <c r="A91" s="674">
        <f>A90+1</f>
        <v>76</v>
      </c>
      <c r="B91" s="674">
        <v>2</v>
      </c>
      <c r="C91" s="58" t="s">
        <v>134</v>
      </c>
      <c r="D91" s="683" t="s">
        <v>63</v>
      </c>
      <c r="E91" s="683">
        <v>1000000</v>
      </c>
      <c r="F91" s="687"/>
      <c r="G91" s="680"/>
    </row>
    <row r="92" spans="1:7" ht="27.75" customHeight="1">
      <c r="A92" s="674">
        <f t="shared" ref="A92:A100" si="5">A91+1</f>
        <v>77</v>
      </c>
      <c r="B92" s="674">
        <v>3</v>
      </c>
      <c r="C92" s="691" t="s">
        <v>62</v>
      </c>
      <c r="D92" s="683" t="s">
        <v>63</v>
      </c>
      <c r="E92" s="683">
        <v>1000000</v>
      </c>
      <c r="F92" s="687"/>
      <c r="G92" s="680"/>
    </row>
    <row r="93" spans="1:7" ht="27.75" customHeight="1">
      <c r="A93" s="674">
        <f t="shared" si="5"/>
        <v>78</v>
      </c>
      <c r="B93" s="674">
        <v>4</v>
      </c>
      <c r="C93" s="691" t="s">
        <v>188</v>
      </c>
      <c r="D93" s="683" t="s">
        <v>1068</v>
      </c>
      <c r="E93" s="683">
        <v>1000000</v>
      </c>
      <c r="F93" s="687"/>
      <c r="G93" s="680"/>
    </row>
    <row r="94" spans="1:7" ht="27.75" customHeight="1">
      <c r="A94" s="674">
        <f t="shared" si="5"/>
        <v>79</v>
      </c>
      <c r="B94" s="674">
        <v>5</v>
      </c>
      <c r="C94" s="691" t="s">
        <v>189</v>
      </c>
      <c r="D94" s="683" t="s">
        <v>1068</v>
      </c>
      <c r="E94" s="683">
        <v>1000000</v>
      </c>
      <c r="F94" s="687"/>
      <c r="G94" s="680"/>
    </row>
    <row r="95" spans="1:7" ht="27.75" customHeight="1">
      <c r="A95" s="674">
        <f t="shared" si="5"/>
        <v>80</v>
      </c>
      <c r="B95" s="674">
        <v>6</v>
      </c>
      <c r="C95" s="403" t="s">
        <v>190</v>
      </c>
      <c r="D95" s="683" t="s">
        <v>1070</v>
      </c>
      <c r="E95" s="683">
        <v>1000000</v>
      </c>
      <c r="F95" s="687"/>
      <c r="G95" s="680"/>
    </row>
    <row r="96" spans="1:7" ht="27.75" customHeight="1">
      <c r="A96" s="674">
        <f t="shared" si="5"/>
        <v>81</v>
      </c>
      <c r="B96" s="674">
        <v>7</v>
      </c>
      <c r="C96" s="691" t="s">
        <v>901</v>
      </c>
      <c r="D96" s="683" t="s">
        <v>22</v>
      </c>
      <c r="E96" s="683">
        <v>1000000</v>
      </c>
      <c r="F96" s="687"/>
      <c r="G96" s="680"/>
    </row>
    <row r="97" spans="1:7" ht="27.75" customHeight="1">
      <c r="A97" s="674">
        <f t="shared" si="5"/>
        <v>82</v>
      </c>
      <c r="B97" s="674">
        <v>8</v>
      </c>
      <c r="C97" s="792" t="s">
        <v>65</v>
      </c>
      <c r="D97" s="683" t="s">
        <v>22</v>
      </c>
      <c r="E97" s="683">
        <v>1000000</v>
      </c>
      <c r="F97" s="687"/>
      <c r="G97" s="680"/>
    </row>
    <row r="98" spans="1:7" ht="27.75" customHeight="1">
      <c r="A98" s="674">
        <f t="shared" si="5"/>
        <v>83</v>
      </c>
      <c r="B98" s="674">
        <v>9</v>
      </c>
      <c r="C98" s="691" t="s">
        <v>66</v>
      </c>
      <c r="D98" s="683" t="s">
        <v>22</v>
      </c>
      <c r="E98" s="683">
        <v>1000000</v>
      </c>
      <c r="F98" s="687"/>
      <c r="G98" s="680"/>
    </row>
    <row r="99" spans="1:7" ht="27.75" customHeight="1">
      <c r="A99" s="674">
        <f t="shared" si="5"/>
        <v>84</v>
      </c>
      <c r="B99" s="674">
        <v>10</v>
      </c>
      <c r="C99" s="793" t="s">
        <v>68</v>
      </c>
      <c r="D99" s="683" t="s">
        <v>22</v>
      </c>
      <c r="E99" s="683">
        <v>1000000</v>
      </c>
      <c r="F99" s="687"/>
      <c r="G99" s="680"/>
    </row>
    <row r="100" spans="1:7" ht="27.75" customHeight="1">
      <c r="A100" s="674">
        <f t="shared" si="5"/>
        <v>85</v>
      </c>
      <c r="B100" s="674">
        <v>11</v>
      </c>
      <c r="C100" s="691" t="s">
        <v>191</v>
      </c>
      <c r="D100" s="683" t="s">
        <v>264</v>
      </c>
      <c r="E100" s="683">
        <v>1000000</v>
      </c>
      <c r="F100" s="687"/>
      <c r="G100" s="680"/>
    </row>
    <row r="101" spans="1:7" ht="27.75" customHeight="1">
      <c r="A101" s="674"/>
      <c r="B101" s="674"/>
      <c r="C101" s="675" t="s">
        <v>448</v>
      </c>
      <c r="D101" s="688"/>
      <c r="E101" s="688">
        <f>SUM(E102:E109)</f>
        <v>7300000</v>
      </c>
      <c r="F101" s="695"/>
      <c r="G101" s="680"/>
    </row>
    <row r="102" spans="1:7" ht="27.75" customHeight="1">
      <c r="A102" s="674">
        <f>A100+1</f>
        <v>86</v>
      </c>
      <c r="B102" s="674">
        <v>1</v>
      </c>
      <c r="C102" s="73" t="s">
        <v>207</v>
      </c>
      <c r="D102" s="807" t="s">
        <v>89</v>
      </c>
      <c r="E102" s="683">
        <v>1000000</v>
      </c>
      <c r="F102" s="687"/>
      <c r="G102" s="680"/>
    </row>
    <row r="103" spans="1:7" ht="27.75" customHeight="1">
      <c r="A103" s="674">
        <f>A102+1</f>
        <v>87</v>
      </c>
      <c r="B103" s="674">
        <v>2</v>
      </c>
      <c r="C103" s="726" t="s">
        <v>208</v>
      </c>
      <c r="D103" s="807" t="s">
        <v>29</v>
      </c>
      <c r="E103" s="683">
        <v>1000000</v>
      </c>
      <c r="F103" s="687"/>
      <c r="G103" s="680"/>
    </row>
    <row r="104" spans="1:7" ht="27.75" customHeight="1">
      <c r="A104" s="674">
        <f t="shared" ref="A104:A109" si="6">A103+1</f>
        <v>88</v>
      </c>
      <c r="B104" s="674">
        <v>3</v>
      </c>
      <c r="C104" s="726" t="s">
        <v>209</v>
      </c>
      <c r="D104" s="807" t="s">
        <v>29</v>
      </c>
      <c r="E104" s="683">
        <v>1000000</v>
      </c>
      <c r="F104" s="687"/>
      <c r="G104" s="680"/>
    </row>
    <row r="105" spans="1:7" ht="27.75" customHeight="1">
      <c r="A105" s="674">
        <f t="shared" si="6"/>
        <v>89</v>
      </c>
      <c r="B105" s="674">
        <v>4</v>
      </c>
      <c r="C105" s="726" t="s">
        <v>210</v>
      </c>
      <c r="D105" s="807" t="s">
        <v>89</v>
      </c>
      <c r="E105" s="683">
        <v>1000000</v>
      </c>
      <c r="F105" s="687"/>
      <c r="G105" s="680"/>
    </row>
    <row r="106" spans="1:7" ht="27.75" customHeight="1">
      <c r="A106" s="674">
        <f t="shared" si="6"/>
        <v>90</v>
      </c>
      <c r="B106" s="674">
        <v>5</v>
      </c>
      <c r="C106" s="724" t="s">
        <v>211</v>
      </c>
      <c r="D106" s="807" t="s">
        <v>29</v>
      </c>
      <c r="E106" s="683">
        <v>1000000</v>
      </c>
      <c r="F106" s="687"/>
      <c r="G106" s="796"/>
    </row>
    <row r="107" spans="1:7" ht="27.75" customHeight="1">
      <c r="A107" s="674">
        <f t="shared" si="6"/>
        <v>91</v>
      </c>
      <c r="B107" s="674">
        <v>6</v>
      </c>
      <c r="C107" s="724" t="s">
        <v>212</v>
      </c>
      <c r="D107" s="807" t="s">
        <v>29</v>
      </c>
      <c r="E107" s="683">
        <v>1000000</v>
      </c>
      <c r="F107" s="687"/>
      <c r="G107" s="796"/>
    </row>
    <row r="108" spans="1:7" ht="27.75" customHeight="1">
      <c r="A108" s="674">
        <f t="shared" si="6"/>
        <v>92</v>
      </c>
      <c r="B108" s="674">
        <v>7</v>
      </c>
      <c r="C108" s="724" t="s">
        <v>213</v>
      </c>
      <c r="D108" s="807" t="s">
        <v>29</v>
      </c>
      <c r="E108" s="683">
        <v>1000000</v>
      </c>
      <c r="F108" s="687"/>
      <c r="G108" s="796"/>
    </row>
    <row r="109" spans="1:7" ht="27.75" customHeight="1">
      <c r="A109" s="674">
        <f t="shared" si="6"/>
        <v>93</v>
      </c>
      <c r="B109" s="674">
        <v>8</v>
      </c>
      <c r="C109" s="80" t="s">
        <v>214</v>
      </c>
      <c r="D109" s="807" t="s">
        <v>29</v>
      </c>
      <c r="E109" s="683">
        <v>300000</v>
      </c>
      <c r="F109" s="687"/>
      <c r="G109" s="790" t="s">
        <v>1149</v>
      </c>
    </row>
    <row r="110" spans="1:7" ht="27.75" customHeight="1">
      <c r="A110" s="674"/>
      <c r="B110" s="674"/>
      <c r="C110" s="675" t="s">
        <v>192</v>
      </c>
      <c r="D110" s="688"/>
      <c r="E110" s="688">
        <f>SUM(E111:E124)</f>
        <v>10500000</v>
      </c>
      <c r="F110" s="695"/>
      <c r="G110" s="680"/>
    </row>
    <row r="111" spans="1:7" ht="27.75" customHeight="1">
      <c r="A111" s="674">
        <f>A109+1</f>
        <v>94</v>
      </c>
      <c r="B111" s="674">
        <v>1</v>
      </c>
      <c r="C111" s="73" t="s">
        <v>193</v>
      </c>
      <c r="D111" s="683" t="s">
        <v>89</v>
      </c>
      <c r="E111" s="683">
        <v>1000000</v>
      </c>
      <c r="F111" s="687"/>
      <c r="G111" s="680"/>
    </row>
    <row r="112" spans="1:7" ht="27.75" customHeight="1">
      <c r="A112" s="674">
        <f>A111+1</f>
        <v>95</v>
      </c>
      <c r="B112" s="674">
        <v>2</v>
      </c>
      <c r="C112" s="73" t="s">
        <v>194</v>
      </c>
      <c r="D112" s="683" t="s">
        <v>261</v>
      </c>
      <c r="E112" s="683">
        <v>1000000</v>
      </c>
      <c r="F112" s="687"/>
      <c r="G112" s="680"/>
    </row>
    <row r="113" spans="1:7" ht="27.75" customHeight="1">
      <c r="A113" s="674">
        <f t="shared" ref="A113:A124" si="7">A112+1</f>
        <v>96</v>
      </c>
      <c r="B113" s="674">
        <v>3</v>
      </c>
      <c r="C113" s="801" t="s">
        <v>195</v>
      </c>
      <c r="D113" s="683" t="s">
        <v>29</v>
      </c>
      <c r="E113" s="683">
        <v>1000000</v>
      </c>
      <c r="F113" s="687"/>
      <c r="G113" s="680"/>
    </row>
    <row r="114" spans="1:7" ht="27.75" customHeight="1">
      <c r="A114" s="674">
        <f t="shared" si="7"/>
        <v>97</v>
      </c>
      <c r="B114" s="674">
        <v>4</v>
      </c>
      <c r="C114" s="692" t="s">
        <v>196</v>
      </c>
      <c r="D114" s="683" t="s">
        <v>89</v>
      </c>
      <c r="E114" s="683">
        <v>1000000</v>
      </c>
      <c r="F114" s="687"/>
      <c r="G114" s="796"/>
    </row>
    <row r="115" spans="1:7" ht="27.75" customHeight="1">
      <c r="A115" s="674">
        <f t="shared" si="7"/>
        <v>98</v>
      </c>
      <c r="B115" s="674">
        <v>5</v>
      </c>
      <c r="C115" s="73" t="s">
        <v>197</v>
      </c>
      <c r="D115" s="683" t="s">
        <v>29</v>
      </c>
      <c r="E115" s="683">
        <v>1000000</v>
      </c>
      <c r="F115" s="687"/>
      <c r="G115" s="796"/>
    </row>
    <row r="116" spans="1:7" ht="27.75" customHeight="1">
      <c r="A116" s="674">
        <f t="shared" si="7"/>
        <v>99</v>
      </c>
      <c r="B116" s="674">
        <v>6</v>
      </c>
      <c r="C116" s="726" t="s">
        <v>198</v>
      </c>
      <c r="D116" s="683" t="s">
        <v>29</v>
      </c>
      <c r="E116" s="683">
        <v>1000000</v>
      </c>
      <c r="F116" s="687"/>
      <c r="G116" s="796"/>
    </row>
    <row r="117" spans="1:7" ht="27.75" customHeight="1">
      <c r="A117" s="674">
        <f t="shared" si="7"/>
        <v>100</v>
      </c>
      <c r="B117" s="674">
        <v>7</v>
      </c>
      <c r="C117" s="74" t="s">
        <v>199</v>
      </c>
      <c r="D117" s="683" t="s">
        <v>29</v>
      </c>
      <c r="E117" s="683">
        <v>1000000</v>
      </c>
      <c r="F117" s="687"/>
      <c r="G117" s="796"/>
    </row>
    <row r="118" spans="1:7" ht="27.75" customHeight="1">
      <c r="A118" s="674">
        <f t="shared" si="7"/>
        <v>101</v>
      </c>
      <c r="B118" s="674">
        <v>8</v>
      </c>
      <c r="C118" s="410" t="s">
        <v>200</v>
      </c>
      <c r="D118" s="683" t="s">
        <v>29</v>
      </c>
      <c r="E118" s="683">
        <v>1000000</v>
      </c>
      <c r="F118" s="687"/>
      <c r="G118" s="796"/>
    </row>
    <row r="119" spans="1:7" ht="27.75" customHeight="1">
      <c r="A119" s="674">
        <f t="shared" si="7"/>
        <v>102</v>
      </c>
      <c r="B119" s="674">
        <v>9</v>
      </c>
      <c r="C119" s="74" t="s">
        <v>1086</v>
      </c>
      <c r="D119" s="683" t="s">
        <v>29</v>
      </c>
      <c r="E119" s="683">
        <v>1000000</v>
      </c>
      <c r="F119" s="687"/>
      <c r="G119" s="796"/>
    </row>
    <row r="120" spans="1:7" ht="27.75" customHeight="1">
      <c r="A120" s="674">
        <f t="shared" si="7"/>
        <v>103</v>
      </c>
      <c r="B120" s="674">
        <v>10</v>
      </c>
      <c r="C120" s="79" t="s">
        <v>204</v>
      </c>
      <c r="D120" s="683" t="s">
        <v>29</v>
      </c>
      <c r="E120" s="683">
        <v>500000</v>
      </c>
      <c r="F120" s="687"/>
      <c r="G120" s="790" t="s">
        <v>1157</v>
      </c>
    </row>
    <row r="121" spans="1:7" ht="27.75" customHeight="1">
      <c r="A121" s="674">
        <f t="shared" si="7"/>
        <v>104</v>
      </c>
      <c r="B121" s="674">
        <v>11</v>
      </c>
      <c r="C121" s="79" t="s">
        <v>205</v>
      </c>
      <c r="D121" s="683" t="s">
        <v>29</v>
      </c>
      <c r="E121" s="683">
        <v>300000</v>
      </c>
      <c r="F121" s="687"/>
      <c r="G121" s="790" t="s">
        <v>1150</v>
      </c>
    </row>
    <row r="122" spans="1:7" ht="27.75" customHeight="1">
      <c r="A122" s="674">
        <f t="shared" si="7"/>
        <v>105</v>
      </c>
      <c r="B122" s="674">
        <v>12</v>
      </c>
      <c r="C122" s="79" t="s">
        <v>1087</v>
      </c>
      <c r="D122" s="683" t="s">
        <v>29</v>
      </c>
      <c r="E122" s="683">
        <v>300000</v>
      </c>
      <c r="F122" s="687"/>
      <c r="G122" s="790" t="s">
        <v>1150</v>
      </c>
    </row>
    <row r="123" spans="1:7" ht="27.75" customHeight="1">
      <c r="A123" s="674">
        <f t="shared" si="7"/>
        <v>106</v>
      </c>
      <c r="B123" s="674">
        <v>13</v>
      </c>
      <c r="C123" s="802" t="s">
        <v>1154</v>
      </c>
      <c r="D123" s="683" t="s">
        <v>29</v>
      </c>
      <c r="E123" s="683">
        <v>200000</v>
      </c>
      <c r="F123" s="687"/>
      <c r="G123" s="790" t="s">
        <v>1160</v>
      </c>
    </row>
    <row r="124" spans="1:7" ht="27.75" customHeight="1">
      <c r="A124" s="674">
        <f t="shared" si="7"/>
        <v>107</v>
      </c>
      <c r="B124" s="674">
        <v>14</v>
      </c>
      <c r="C124" s="802" t="s">
        <v>1155</v>
      </c>
      <c r="D124" s="683" t="s">
        <v>29</v>
      </c>
      <c r="E124" s="683">
        <v>200000</v>
      </c>
      <c r="F124" s="687"/>
      <c r="G124" s="790" t="s">
        <v>1160</v>
      </c>
    </row>
    <row r="125" spans="1:7" ht="27.75" customHeight="1">
      <c r="A125" s="674"/>
      <c r="B125" s="674"/>
      <c r="C125" s="675" t="s">
        <v>215</v>
      </c>
      <c r="D125" s="688"/>
      <c r="E125" s="688">
        <f>SUM(E126:E137)</f>
        <v>9200000</v>
      </c>
      <c r="F125" s="695"/>
      <c r="G125" s="680"/>
    </row>
    <row r="126" spans="1:7" ht="27.75" customHeight="1">
      <c r="A126" s="674">
        <f>A124+1</f>
        <v>108</v>
      </c>
      <c r="B126" s="674">
        <v>1</v>
      </c>
      <c r="C126" s="83" t="s">
        <v>218</v>
      </c>
      <c r="D126" s="683" t="s">
        <v>89</v>
      </c>
      <c r="E126" s="683">
        <v>1000000</v>
      </c>
      <c r="F126" s="687"/>
      <c r="G126" s="680"/>
    </row>
    <row r="127" spans="1:7" ht="27.75" customHeight="1">
      <c r="A127" s="674">
        <f>A126+1</f>
        <v>109</v>
      </c>
      <c r="B127" s="674">
        <v>2</v>
      </c>
      <c r="C127" s="73" t="s">
        <v>467</v>
      </c>
      <c r="D127" s="683" t="s">
        <v>29</v>
      </c>
      <c r="E127" s="683">
        <v>1000000</v>
      </c>
      <c r="F127" s="687"/>
      <c r="G127" s="680"/>
    </row>
    <row r="128" spans="1:7" ht="27.75" customHeight="1">
      <c r="A128" s="674">
        <f t="shared" ref="A128:A137" si="8">A127+1</f>
        <v>110</v>
      </c>
      <c r="B128" s="674">
        <v>3</v>
      </c>
      <c r="C128" s="726" t="s">
        <v>216</v>
      </c>
      <c r="D128" s="683" t="s">
        <v>29</v>
      </c>
      <c r="E128" s="683">
        <v>1000000</v>
      </c>
      <c r="F128" s="687"/>
      <c r="G128" s="680"/>
    </row>
    <row r="129" spans="1:7" ht="27.75" customHeight="1">
      <c r="A129" s="674">
        <f t="shared" si="8"/>
        <v>111</v>
      </c>
      <c r="B129" s="674">
        <v>4</v>
      </c>
      <c r="C129" s="83" t="s">
        <v>217</v>
      </c>
      <c r="D129" s="683" t="s">
        <v>29</v>
      </c>
      <c r="E129" s="683">
        <v>1000000</v>
      </c>
      <c r="F129" s="687"/>
      <c r="G129" s="680"/>
    </row>
    <row r="130" spans="1:7" ht="27.75" customHeight="1">
      <c r="A130" s="674">
        <f t="shared" si="8"/>
        <v>112</v>
      </c>
      <c r="B130" s="674">
        <v>5</v>
      </c>
      <c r="C130" s="797" t="s">
        <v>219</v>
      </c>
      <c r="D130" s="683" t="s">
        <v>29</v>
      </c>
      <c r="E130" s="683">
        <v>1000000</v>
      </c>
      <c r="F130" s="687"/>
      <c r="G130" s="680"/>
    </row>
    <row r="131" spans="1:7" ht="27.75" customHeight="1">
      <c r="A131" s="674">
        <f t="shared" si="8"/>
        <v>113</v>
      </c>
      <c r="B131" s="674">
        <v>6</v>
      </c>
      <c r="C131" s="797" t="s">
        <v>220</v>
      </c>
      <c r="D131" s="683" t="s">
        <v>29</v>
      </c>
      <c r="E131" s="683">
        <v>1000000</v>
      </c>
      <c r="F131" s="687"/>
      <c r="G131" s="680"/>
    </row>
    <row r="132" spans="1:7" ht="27.75" customHeight="1">
      <c r="A132" s="674">
        <f t="shared" si="8"/>
        <v>114</v>
      </c>
      <c r="B132" s="674">
        <v>7</v>
      </c>
      <c r="C132" s="72" t="s">
        <v>223</v>
      </c>
      <c r="D132" s="683" t="s">
        <v>29</v>
      </c>
      <c r="E132" s="683">
        <v>1000000</v>
      </c>
      <c r="F132" s="687"/>
      <c r="G132" s="680"/>
    </row>
    <row r="133" spans="1:7" ht="27.75" customHeight="1">
      <c r="A133" s="674">
        <f t="shared" si="8"/>
        <v>115</v>
      </c>
      <c r="B133" s="674">
        <v>8</v>
      </c>
      <c r="C133" s="726" t="s">
        <v>224</v>
      </c>
      <c r="D133" s="683" t="s">
        <v>29</v>
      </c>
      <c r="E133" s="683">
        <v>1000000</v>
      </c>
      <c r="F133" s="687"/>
      <c r="G133" s="680"/>
    </row>
    <row r="134" spans="1:7" ht="27.75" customHeight="1">
      <c r="A134" s="674">
        <f t="shared" si="8"/>
        <v>116</v>
      </c>
      <c r="B134" s="674">
        <v>9</v>
      </c>
      <c r="C134" s="799" t="s">
        <v>301</v>
      </c>
      <c r="D134" s="683" t="s">
        <v>29</v>
      </c>
      <c r="E134" s="683">
        <v>300000</v>
      </c>
      <c r="F134" s="687"/>
      <c r="G134" s="790" t="s">
        <v>1150</v>
      </c>
    </row>
    <row r="135" spans="1:7" ht="27.75" customHeight="1">
      <c r="A135" s="674">
        <f t="shared" si="8"/>
        <v>117</v>
      </c>
      <c r="B135" s="674">
        <v>10</v>
      </c>
      <c r="C135" s="80" t="s">
        <v>256</v>
      </c>
      <c r="D135" s="683" t="s">
        <v>29</v>
      </c>
      <c r="E135" s="683">
        <v>300000</v>
      </c>
      <c r="F135" s="687"/>
      <c r="G135" s="790" t="s">
        <v>1150</v>
      </c>
    </row>
    <row r="136" spans="1:7" ht="27.75" customHeight="1">
      <c r="A136" s="674">
        <f t="shared" si="8"/>
        <v>118</v>
      </c>
      <c r="B136" s="674">
        <v>11</v>
      </c>
      <c r="C136" s="80" t="s">
        <v>257</v>
      </c>
      <c r="D136" s="683" t="s">
        <v>29</v>
      </c>
      <c r="E136" s="683">
        <v>300000</v>
      </c>
      <c r="F136" s="687"/>
      <c r="G136" s="790" t="s">
        <v>1150</v>
      </c>
    </row>
    <row r="137" spans="1:7" ht="27.75" customHeight="1">
      <c r="A137" s="674">
        <f t="shared" si="8"/>
        <v>119</v>
      </c>
      <c r="B137" s="674">
        <v>12</v>
      </c>
      <c r="C137" s="725" t="s">
        <v>1017</v>
      </c>
      <c r="D137" s="683" t="s">
        <v>29</v>
      </c>
      <c r="E137" s="683">
        <v>300000</v>
      </c>
      <c r="F137" s="687"/>
      <c r="G137" s="790" t="s">
        <v>1150</v>
      </c>
    </row>
    <row r="138" spans="1:7" ht="27.75" customHeight="1">
      <c r="A138" s="674"/>
      <c r="B138" s="674"/>
      <c r="C138" s="675" t="s">
        <v>69</v>
      </c>
      <c r="D138" s="688"/>
      <c r="E138" s="688">
        <f>SUM(E139:E149)</f>
        <v>9600000</v>
      </c>
      <c r="F138" s="695"/>
      <c r="G138" s="680"/>
    </row>
    <row r="139" spans="1:7" ht="27.75" customHeight="1">
      <c r="A139" s="674">
        <f>A137+1</f>
        <v>120</v>
      </c>
      <c r="B139" s="674">
        <v>1</v>
      </c>
      <c r="C139" s="73" t="s">
        <v>225</v>
      </c>
      <c r="D139" s="683" t="s">
        <v>89</v>
      </c>
      <c r="E139" s="683">
        <v>1000000</v>
      </c>
      <c r="F139" s="687"/>
      <c r="G139" s="680"/>
    </row>
    <row r="140" spans="1:7" ht="27.75" customHeight="1">
      <c r="A140" s="674">
        <f>A139+1</f>
        <v>121</v>
      </c>
      <c r="B140" s="674">
        <v>2</v>
      </c>
      <c r="C140" s="803" t="s">
        <v>226</v>
      </c>
      <c r="D140" s="683" t="s">
        <v>29</v>
      </c>
      <c r="E140" s="683">
        <v>1000000</v>
      </c>
      <c r="F140" s="687"/>
      <c r="G140" s="680"/>
    </row>
    <row r="141" spans="1:7" ht="27.75" customHeight="1">
      <c r="A141" s="674">
        <f t="shared" ref="A141:A149" si="9">A140+1</f>
        <v>122</v>
      </c>
      <c r="B141" s="674">
        <v>3</v>
      </c>
      <c r="C141" s="73" t="s">
        <v>227</v>
      </c>
      <c r="D141" s="683" t="s">
        <v>29</v>
      </c>
      <c r="E141" s="683">
        <v>1000000</v>
      </c>
      <c r="F141" s="687"/>
      <c r="G141" s="680"/>
    </row>
    <row r="142" spans="1:7" ht="27.75" customHeight="1">
      <c r="A142" s="674">
        <f t="shared" si="9"/>
        <v>123</v>
      </c>
      <c r="B142" s="674">
        <v>4</v>
      </c>
      <c r="C142" s="410" t="s">
        <v>228</v>
      </c>
      <c r="D142" s="683" t="s">
        <v>29</v>
      </c>
      <c r="E142" s="683">
        <v>1000000</v>
      </c>
      <c r="F142" s="687"/>
      <c r="G142" s="680"/>
    </row>
    <row r="143" spans="1:7" ht="27.75" customHeight="1">
      <c r="A143" s="674">
        <f t="shared" si="9"/>
        <v>124</v>
      </c>
      <c r="B143" s="674">
        <v>5</v>
      </c>
      <c r="C143" s="410" t="s">
        <v>229</v>
      </c>
      <c r="D143" s="683" t="s">
        <v>29</v>
      </c>
      <c r="E143" s="683">
        <v>1000000</v>
      </c>
      <c r="F143" s="687"/>
      <c r="G143" s="680"/>
    </row>
    <row r="144" spans="1:7" ht="27.75" customHeight="1">
      <c r="A144" s="674">
        <f t="shared" si="9"/>
        <v>125</v>
      </c>
      <c r="B144" s="674">
        <v>6</v>
      </c>
      <c r="C144" s="726" t="s">
        <v>230</v>
      </c>
      <c r="D144" s="683" t="s">
        <v>29</v>
      </c>
      <c r="E144" s="683">
        <v>1000000</v>
      </c>
      <c r="F144" s="687"/>
      <c r="G144" s="680"/>
    </row>
    <row r="145" spans="1:7" ht="27.75" customHeight="1">
      <c r="A145" s="674">
        <f t="shared" si="9"/>
        <v>126</v>
      </c>
      <c r="B145" s="674">
        <v>7</v>
      </c>
      <c r="C145" s="73" t="s">
        <v>231</v>
      </c>
      <c r="D145" s="683" t="s">
        <v>29</v>
      </c>
      <c r="E145" s="683">
        <v>1000000</v>
      </c>
      <c r="F145" s="687"/>
      <c r="G145" s="680"/>
    </row>
    <row r="146" spans="1:7" ht="27.75" customHeight="1">
      <c r="A146" s="674">
        <f t="shared" si="9"/>
        <v>127</v>
      </c>
      <c r="B146" s="674">
        <v>8</v>
      </c>
      <c r="C146" s="73" t="s">
        <v>232</v>
      </c>
      <c r="D146" s="683" t="s">
        <v>29</v>
      </c>
      <c r="E146" s="683">
        <v>1000000</v>
      </c>
      <c r="F146" s="687"/>
      <c r="G146" s="680"/>
    </row>
    <row r="147" spans="1:7" ht="27.75" customHeight="1">
      <c r="A147" s="674">
        <f t="shared" si="9"/>
        <v>128</v>
      </c>
      <c r="B147" s="674">
        <v>9</v>
      </c>
      <c r="C147" s="410" t="s">
        <v>1088</v>
      </c>
      <c r="D147" s="683" t="s">
        <v>29</v>
      </c>
      <c r="E147" s="683">
        <v>1000000</v>
      </c>
      <c r="F147" s="687"/>
      <c r="G147" s="680"/>
    </row>
    <row r="148" spans="1:7" ht="27.75" customHeight="1">
      <c r="A148" s="674">
        <f t="shared" si="9"/>
        <v>129</v>
      </c>
      <c r="B148" s="674">
        <v>10</v>
      </c>
      <c r="C148" s="799" t="s">
        <v>233</v>
      </c>
      <c r="D148" s="683" t="s">
        <v>29</v>
      </c>
      <c r="E148" s="683">
        <v>300000</v>
      </c>
      <c r="F148" s="687"/>
      <c r="G148" s="790" t="s">
        <v>1150</v>
      </c>
    </row>
    <row r="149" spans="1:7" ht="27.75" customHeight="1">
      <c r="A149" s="674">
        <f t="shared" si="9"/>
        <v>130</v>
      </c>
      <c r="B149" s="674">
        <v>11</v>
      </c>
      <c r="C149" s="800" t="s">
        <v>1018</v>
      </c>
      <c r="D149" s="683" t="s">
        <v>29</v>
      </c>
      <c r="E149" s="683">
        <v>300000</v>
      </c>
      <c r="F149" s="687"/>
      <c r="G149" s="790" t="s">
        <v>1150</v>
      </c>
    </row>
    <row r="150" spans="1:7" ht="27.75" customHeight="1">
      <c r="A150" s="674"/>
      <c r="B150" s="674"/>
      <c r="C150" s="675" t="s">
        <v>71</v>
      </c>
      <c r="D150" s="688"/>
      <c r="E150" s="688">
        <f>SUM(E151:E155)</f>
        <v>5000000</v>
      </c>
      <c r="F150" s="695"/>
      <c r="G150" s="680"/>
    </row>
    <row r="151" spans="1:7" ht="27.75" customHeight="1">
      <c r="A151" s="674">
        <f>A149+1</f>
        <v>131</v>
      </c>
      <c r="B151" s="674">
        <v>1</v>
      </c>
      <c r="C151" s="73" t="s">
        <v>234</v>
      </c>
      <c r="D151" s="683" t="s">
        <v>89</v>
      </c>
      <c r="E151" s="683">
        <v>1000000</v>
      </c>
      <c r="F151" s="687"/>
      <c r="G151" s="680"/>
    </row>
    <row r="152" spans="1:7" ht="27.75" customHeight="1">
      <c r="A152" s="674">
        <f>A151+1</f>
        <v>132</v>
      </c>
      <c r="B152" s="674">
        <v>2</v>
      </c>
      <c r="C152" s="73" t="s">
        <v>303</v>
      </c>
      <c r="D152" s="683" t="s">
        <v>29</v>
      </c>
      <c r="E152" s="683">
        <v>1000000</v>
      </c>
      <c r="F152" s="687"/>
      <c r="G152" s="680"/>
    </row>
    <row r="153" spans="1:7" ht="27.75" customHeight="1">
      <c r="A153" s="674">
        <f t="shared" ref="A153:A155" si="10">A152+1</f>
        <v>133</v>
      </c>
      <c r="B153" s="674">
        <v>3</v>
      </c>
      <c r="C153" s="804" t="s">
        <v>236</v>
      </c>
      <c r="D153" s="683" t="s">
        <v>29</v>
      </c>
      <c r="E153" s="683">
        <v>1000000</v>
      </c>
      <c r="F153" s="687"/>
      <c r="G153" s="680"/>
    </row>
    <row r="154" spans="1:7" ht="27.75" customHeight="1">
      <c r="A154" s="674">
        <f t="shared" si="10"/>
        <v>134</v>
      </c>
      <c r="B154" s="674">
        <v>4</v>
      </c>
      <c r="C154" s="73" t="s">
        <v>237</v>
      </c>
      <c r="D154" s="683" t="s">
        <v>29</v>
      </c>
      <c r="E154" s="683">
        <v>1000000</v>
      </c>
      <c r="F154" s="687"/>
      <c r="G154" s="680"/>
    </row>
    <row r="155" spans="1:7" ht="27.75" customHeight="1">
      <c r="A155" s="674">
        <f t="shared" si="10"/>
        <v>135</v>
      </c>
      <c r="B155" s="674">
        <v>5</v>
      </c>
      <c r="C155" s="73" t="s">
        <v>238</v>
      </c>
      <c r="D155" s="683" t="s">
        <v>29</v>
      </c>
      <c r="E155" s="683">
        <v>1000000</v>
      </c>
      <c r="F155" s="687"/>
      <c r="G155" s="680"/>
    </row>
    <row r="156" spans="1:7" ht="27.75" customHeight="1">
      <c r="A156" s="674"/>
      <c r="B156" s="674"/>
      <c r="C156" s="675" t="s">
        <v>73</v>
      </c>
      <c r="D156" s="688"/>
      <c r="E156" s="688">
        <f>SUM(E157:E163)</f>
        <v>5600000</v>
      </c>
      <c r="F156" s="695"/>
      <c r="G156" s="680"/>
    </row>
    <row r="157" spans="1:7" ht="27.75" customHeight="1">
      <c r="A157" s="674">
        <f>A155+1</f>
        <v>136</v>
      </c>
      <c r="B157" s="674">
        <v>1</v>
      </c>
      <c r="C157" s="73" t="s">
        <v>239</v>
      </c>
      <c r="D157" s="683" t="s">
        <v>89</v>
      </c>
      <c r="E157" s="683">
        <v>1000000</v>
      </c>
      <c r="F157" s="687"/>
      <c r="G157" s="680"/>
    </row>
    <row r="158" spans="1:7" ht="27.75" customHeight="1">
      <c r="A158" s="674">
        <f>A157+1</f>
        <v>137</v>
      </c>
      <c r="B158" s="674">
        <v>2</v>
      </c>
      <c r="C158" s="73" t="s">
        <v>240</v>
      </c>
      <c r="D158" s="683" t="s">
        <v>29</v>
      </c>
      <c r="E158" s="683">
        <v>1000000</v>
      </c>
      <c r="F158" s="687"/>
      <c r="G158" s="680"/>
    </row>
    <row r="159" spans="1:7" ht="27.75" customHeight="1">
      <c r="A159" s="674">
        <f t="shared" ref="A159:A163" si="11">A158+1</f>
        <v>138</v>
      </c>
      <c r="B159" s="674">
        <v>3</v>
      </c>
      <c r="C159" s="726" t="s">
        <v>241</v>
      </c>
      <c r="D159" s="683" t="s">
        <v>29</v>
      </c>
      <c r="E159" s="683">
        <v>1000000</v>
      </c>
      <c r="F159" s="687"/>
      <c r="G159" s="680"/>
    </row>
    <row r="160" spans="1:7" ht="27.75" customHeight="1">
      <c r="A160" s="674">
        <f t="shared" si="11"/>
        <v>139</v>
      </c>
      <c r="B160" s="674">
        <v>4</v>
      </c>
      <c r="C160" s="73" t="s">
        <v>74</v>
      </c>
      <c r="D160" s="683" t="s">
        <v>29</v>
      </c>
      <c r="E160" s="683">
        <v>1000000</v>
      </c>
      <c r="F160" s="687"/>
      <c r="G160" s="680"/>
    </row>
    <row r="161" spans="1:7" ht="27.75" customHeight="1">
      <c r="A161" s="674">
        <f t="shared" si="11"/>
        <v>140</v>
      </c>
      <c r="B161" s="674">
        <v>5</v>
      </c>
      <c r="C161" s="726" t="s">
        <v>242</v>
      </c>
      <c r="D161" s="683" t="s">
        <v>29</v>
      </c>
      <c r="E161" s="683">
        <v>1000000</v>
      </c>
      <c r="F161" s="687"/>
      <c r="G161" s="680"/>
    </row>
    <row r="162" spans="1:7" ht="27.75" customHeight="1">
      <c r="A162" s="674">
        <f t="shared" si="11"/>
        <v>141</v>
      </c>
      <c r="B162" s="674">
        <v>6</v>
      </c>
      <c r="C162" s="80" t="s">
        <v>305</v>
      </c>
      <c r="D162" s="683" t="s">
        <v>29</v>
      </c>
      <c r="E162" s="683">
        <v>300000</v>
      </c>
      <c r="F162" s="687"/>
      <c r="G162" s="790" t="s">
        <v>1150</v>
      </c>
    </row>
    <row r="163" spans="1:7" ht="27.75" customHeight="1">
      <c r="A163" s="674">
        <f t="shared" si="11"/>
        <v>142</v>
      </c>
      <c r="B163" s="674">
        <v>7</v>
      </c>
      <c r="C163" s="80" t="s">
        <v>306</v>
      </c>
      <c r="D163" s="683" t="s">
        <v>29</v>
      </c>
      <c r="E163" s="683">
        <v>300000</v>
      </c>
      <c r="F163" s="687"/>
      <c r="G163" s="790" t="s">
        <v>1150</v>
      </c>
    </row>
    <row r="164" spans="1:7" ht="27.75" customHeight="1">
      <c r="A164" s="674"/>
      <c r="B164" s="674"/>
      <c r="C164" s="675" t="s">
        <v>509</v>
      </c>
      <c r="D164" s="688"/>
      <c r="E164" s="688">
        <f>SUM(E165:E176)</f>
        <v>11300000</v>
      </c>
      <c r="F164" s="695"/>
      <c r="G164" s="680"/>
    </row>
    <row r="165" spans="1:7" ht="27.75" customHeight="1">
      <c r="A165" s="674">
        <f>A163+1</f>
        <v>143</v>
      </c>
      <c r="B165" s="674">
        <v>1</v>
      </c>
      <c r="C165" s="73" t="s">
        <v>76</v>
      </c>
      <c r="D165" s="683" t="s">
        <v>1066</v>
      </c>
      <c r="E165" s="683">
        <v>1000000</v>
      </c>
      <c r="F165" s="687"/>
      <c r="G165" s="680"/>
    </row>
    <row r="166" spans="1:7" ht="27.75" customHeight="1">
      <c r="A166" s="674">
        <f>A165+1</f>
        <v>144</v>
      </c>
      <c r="B166" s="674">
        <v>2</v>
      </c>
      <c r="C166" s="73" t="s">
        <v>77</v>
      </c>
      <c r="D166" s="683" t="s">
        <v>29</v>
      </c>
      <c r="E166" s="683">
        <v>1000000</v>
      </c>
      <c r="F166" s="687"/>
      <c r="G166" s="680"/>
    </row>
    <row r="167" spans="1:7" ht="27.75" customHeight="1">
      <c r="A167" s="674">
        <f t="shared" ref="A167:A176" si="12">A166+1</f>
        <v>145</v>
      </c>
      <c r="B167" s="674">
        <v>3</v>
      </c>
      <c r="C167" s="73" t="s">
        <v>78</v>
      </c>
      <c r="D167" s="683" t="s">
        <v>29</v>
      </c>
      <c r="E167" s="683">
        <v>1000000</v>
      </c>
      <c r="F167" s="687"/>
      <c r="G167" s="796"/>
    </row>
    <row r="168" spans="1:7" ht="27.75" customHeight="1">
      <c r="A168" s="674">
        <f t="shared" si="12"/>
        <v>146</v>
      </c>
      <c r="B168" s="674">
        <v>4</v>
      </c>
      <c r="C168" s="73" t="s">
        <v>79</v>
      </c>
      <c r="D168" s="683" t="s">
        <v>29</v>
      </c>
      <c r="E168" s="683">
        <v>1000000</v>
      </c>
      <c r="F168" s="687"/>
      <c r="G168" s="796"/>
    </row>
    <row r="169" spans="1:7" ht="27.75" customHeight="1">
      <c r="A169" s="674">
        <f t="shared" si="12"/>
        <v>147</v>
      </c>
      <c r="B169" s="674">
        <v>5</v>
      </c>
      <c r="C169" s="726" t="s">
        <v>80</v>
      </c>
      <c r="D169" s="683" t="s">
        <v>29</v>
      </c>
      <c r="E169" s="683">
        <v>1000000</v>
      </c>
      <c r="F169" s="687"/>
      <c r="G169" s="796"/>
    </row>
    <row r="170" spans="1:7" ht="27.75" customHeight="1">
      <c r="A170" s="674">
        <f t="shared" si="12"/>
        <v>148</v>
      </c>
      <c r="B170" s="674">
        <v>6</v>
      </c>
      <c r="C170" s="73" t="s">
        <v>81</v>
      </c>
      <c r="D170" s="683" t="s">
        <v>29</v>
      </c>
      <c r="E170" s="683">
        <v>1000000</v>
      </c>
      <c r="F170" s="687"/>
      <c r="G170" s="796"/>
    </row>
    <row r="171" spans="1:7" ht="27.75" customHeight="1">
      <c r="A171" s="674">
        <f t="shared" si="12"/>
        <v>149</v>
      </c>
      <c r="B171" s="674">
        <v>7</v>
      </c>
      <c r="C171" s="73" t="s">
        <v>82</v>
      </c>
      <c r="D171" s="683" t="s">
        <v>29</v>
      </c>
      <c r="E171" s="683">
        <v>1000000</v>
      </c>
      <c r="F171" s="687"/>
      <c r="G171" s="796"/>
    </row>
    <row r="172" spans="1:7" ht="27.75" customHeight="1">
      <c r="A172" s="674">
        <f t="shared" si="12"/>
        <v>150</v>
      </c>
      <c r="B172" s="674">
        <v>8</v>
      </c>
      <c r="C172" s="410" t="s">
        <v>83</v>
      </c>
      <c r="D172" s="683" t="s">
        <v>29</v>
      </c>
      <c r="E172" s="683">
        <v>1000000</v>
      </c>
      <c r="F172" s="687"/>
      <c r="G172" s="796"/>
    </row>
    <row r="173" spans="1:7" ht="27.75" customHeight="1">
      <c r="A173" s="674">
        <f t="shared" si="12"/>
        <v>151</v>
      </c>
      <c r="B173" s="674">
        <v>9</v>
      </c>
      <c r="C173" s="726" t="s">
        <v>84</v>
      </c>
      <c r="D173" s="683" t="s">
        <v>1066</v>
      </c>
      <c r="E173" s="683">
        <v>1000000</v>
      </c>
      <c r="F173" s="687"/>
      <c r="G173" s="796"/>
    </row>
    <row r="174" spans="1:7" ht="27.75" customHeight="1">
      <c r="A174" s="674">
        <f t="shared" si="12"/>
        <v>152</v>
      </c>
      <c r="B174" s="674">
        <v>10</v>
      </c>
      <c r="C174" s="410" t="s">
        <v>85</v>
      </c>
      <c r="D174" s="683" t="s">
        <v>29</v>
      </c>
      <c r="E174" s="683">
        <v>1000000</v>
      </c>
      <c r="F174" s="687"/>
      <c r="G174" s="796"/>
    </row>
    <row r="175" spans="1:7" ht="27.75" customHeight="1">
      <c r="A175" s="674">
        <f t="shared" si="12"/>
        <v>153</v>
      </c>
      <c r="B175" s="674">
        <v>11</v>
      </c>
      <c r="C175" s="724" t="s">
        <v>86</v>
      </c>
      <c r="D175" s="683" t="s">
        <v>29</v>
      </c>
      <c r="E175" s="683">
        <v>1000000</v>
      </c>
      <c r="F175" s="687"/>
      <c r="G175" s="796"/>
    </row>
    <row r="176" spans="1:7" ht="27.75" customHeight="1">
      <c r="A176" s="674">
        <f t="shared" si="12"/>
        <v>154</v>
      </c>
      <c r="B176" s="674">
        <v>12</v>
      </c>
      <c r="C176" s="805" t="s">
        <v>253</v>
      </c>
      <c r="D176" s="683" t="s">
        <v>29</v>
      </c>
      <c r="E176" s="683">
        <v>300000</v>
      </c>
      <c r="F176" s="687"/>
      <c r="G176" s="790" t="s">
        <v>1149</v>
      </c>
    </row>
    <row r="177" spans="1:8" ht="27.75" customHeight="1">
      <c r="A177" s="674"/>
      <c r="B177" s="674"/>
      <c r="C177" s="675" t="s">
        <v>523</v>
      </c>
      <c r="D177" s="688"/>
      <c r="E177" s="688">
        <f>SUM(E178:E187)</f>
        <v>10000000</v>
      </c>
      <c r="F177" s="695"/>
      <c r="G177" s="680"/>
    </row>
    <row r="178" spans="1:8" ht="27.75" customHeight="1">
      <c r="A178" s="674">
        <f>A176+1</f>
        <v>155</v>
      </c>
      <c r="B178" s="674">
        <v>1</v>
      </c>
      <c r="C178" s="73" t="s">
        <v>88</v>
      </c>
      <c r="D178" s="683" t="s">
        <v>1066</v>
      </c>
      <c r="E178" s="683">
        <v>1000000</v>
      </c>
      <c r="F178" s="687"/>
      <c r="G178" s="680"/>
    </row>
    <row r="179" spans="1:8" ht="27.75" customHeight="1">
      <c r="A179" s="674">
        <f>A178+1</f>
        <v>156</v>
      </c>
      <c r="B179" s="674">
        <v>2</v>
      </c>
      <c r="C179" s="73" t="s">
        <v>90</v>
      </c>
      <c r="D179" s="683" t="s">
        <v>29</v>
      </c>
      <c r="E179" s="683">
        <v>1000000</v>
      </c>
      <c r="F179" s="687"/>
      <c r="G179" s="680"/>
    </row>
    <row r="180" spans="1:8" ht="27.75" customHeight="1">
      <c r="A180" s="674">
        <f t="shared" ref="A180:A187" si="13">A179+1</f>
        <v>157</v>
      </c>
      <c r="B180" s="674">
        <v>3</v>
      </c>
      <c r="C180" s="73" t="s">
        <v>91</v>
      </c>
      <c r="D180" s="683" t="s">
        <v>29</v>
      </c>
      <c r="E180" s="683">
        <v>1000000</v>
      </c>
      <c r="F180" s="687"/>
      <c r="G180" s="680"/>
    </row>
    <row r="181" spans="1:8" ht="27.75" customHeight="1">
      <c r="A181" s="674">
        <f t="shared" si="13"/>
        <v>158</v>
      </c>
      <c r="B181" s="674">
        <v>4</v>
      </c>
      <c r="C181" s="73" t="s">
        <v>92</v>
      </c>
      <c r="D181" s="683" t="s">
        <v>29</v>
      </c>
      <c r="E181" s="683">
        <v>1000000</v>
      </c>
      <c r="F181" s="687"/>
      <c r="G181" s="680"/>
    </row>
    <row r="182" spans="1:8" ht="27.75" customHeight="1">
      <c r="A182" s="674">
        <f t="shared" si="13"/>
        <v>159</v>
      </c>
      <c r="B182" s="674">
        <v>5</v>
      </c>
      <c r="C182" s="73" t="s">
        <v>93</v>
      </c>
      <c r="D182" s="683" t="s">
        <v>29</v>
      </c>
      <c r="E182" s="683">
        <v>1000000</v>
      </c>
      <c r="F182" s="687"/>
      <c r="G182" s="680"/>
    </row>
    <row r="183" spans="1:8" ht="27.75" customHeight="1">
      <c r="A183" s="674">
        <f t="shared" si="13"/>
        <v>160</v>
      </c>
      <c r="B183" s="674">
        <v>6</v>
      </c>
      <c r="C183" s="73" t="s">
        <v>94</v>
      </c>
      <c r="D183" s="683" t="s">
        <v>29</v>
      </c>
      <c r="E183" s="683">
        <v>1000000</v>
      </c>
      <c r="F183" s="687"/>
      <c r="G183" s="680"/>
    </row>
    <row r="184" spans="1:8" ht="27.75" customHeight="1">
      <c r="A184" s="674">
        <f t="shared" si="13"/>
        <v>161</v>
      </c>
      <c r="B184" s="674">
        <v>7</v>
      </c>
      <c r="C184" s="73" t="s">
        <v>95</v>
      </c>
      <c r="D184" s="683" t="s">
        <v>29</v>
      </c>
      <c r="E184" s="683">
        <v>1000000</v>
      </c>
      <c r="F184" s="687"/>
      <c r="G184" s="680"/>
    </row>
    <row r="185" spans="1:8" ht="27.75" customHeight="1">
      <c r="A185" s="674">
        <f t="shared" si="13"/>
        <v>162</v>
      </c>
      <c r="B185" s="674">
        <v>8</v>
      </c>
      <c r="C185" s="73" t="s">
        <v>96</v>
      </c>
      <c r="D185" s="683" t="s">
        <v>29</v>
      </c>
      <c r="E185" s="683">
        <v>1000000</v>
      </c>
      <c r="F185" s="687"/>
      <c r="G185" s="680"/>
    </row>
    <row r="186" spans="1:8" ht="27.75" customHeight="1">
      <c r="A186" s="674">
        <f t="shared" si="13"/>
        <v>163</v>
      </c>
      <c r="B186" s="674">
        <v>9</v>
      </c>
      <c r="C186" s="410" t="s">
        <v>97</v>
      </c>
      <c r="D186" s="683" t="s">
        <v>29</v>
      </c>
      <c r="E186" s="683">
        <v>1000000</v>
      </c>
      <c r="F186" s="687"/>
      <c r="G186" s="680"/>
    </row>
    <row r="187" spans="1:8" ht="27.75" customHeight="1">
      <c r="A187" s="674">
        <f t="shared" si="13"/>
        <v>164</v>
      </c>
      <c r="B187" s="674">
        <v>10</v>
      </c>
      <c r="C187" s="73" t="s">
        <v>98</v>
      </c>
      <c r="D187" s="683" t="s">
        <v>29</v>
      </c>
      <c r="E187" s="683">
        <v>1000000</v>
      </c>
      <c r="F187" s="687"/>
      <c r="G187" s="680"/>
    </row>
    <row r="188" spans="1:8" ht="27.75" customHeight="1">
      <c r="A188" s="674"/>
      <c r="B188" s="674"/>
      <c r="C188" s="675" t="s">
        <v>1072</v>
      </c>
      <c r="D188" s="688"/>
      <c r="E188" s="688">
        <f>SUM(E189:E194)</f>
        <v>5200000</v>
      </c>
      <c r="F188" s="695"/>
      <c r="G188" s="680"/>
    </row>
    <row r="189" spans="1:8" ht="27.75" customHeight="1">
      <c r="A189" s="674">
        <f>A187+1</f>
        <v>165</v>
      </c>
      <c r="B189" s="674">
        <v>1</v>
      </c>
      <c r="C189" s="726" t="s">
        <v>244</v>
      </c>
      <c r="D189" s="683" t="s">
        <v>29</v>
      </c>
      <c r="E189" s="683">
        <v>1000000</v>
      </c>
      <c r="F189" s="687"/>
      <c r="G189" s="680"/>
    </row>
    <row r="190" spans="1:8" ht="27.75" customHeight="1">
      <c r="A190" s="674">
        <f>A189+1</f>
        <v>166</v>
      </c>
      <c r="B190" s="674">
        <v>2</v>
      </c>
      <c r="C190" s="806" t="s">
        <v>245</v>
      </c>
      <c r="D190" s="683" t="s">
        <v>29</v>
      </c>
      <c r="E190" s="683">
        <v>1000000</v>
      </c>
      <c r="F190" s="687"/>
      <c r="G190" s="680"/>
    </row>
    <row r="191" spans="1:8" ht="27.75" customHeight="1">
      <c r="A191" s="674">
        <f t="shared" ref="A191:A194" si="14">A190+1</f>
        <v>167</v>
      </c>
      <c r="B191" s="674">
        <v>3</v>
      </c>
      <c r="C191" s="726" t="s">
        <v>1091</v>
      </c>
      <c r="D191" s="683" t="s">
        <v>29</v>
      </c>
      <c r="E191" s="683">
        <v>1000000</v>
      </c>
      <c r="F191" s="687"/>
      <c r="G191" s="680"/>
    </row>
    <row r="192" spans="1:8" ht="27.75" customHeight="1">
      <c r="A192" s="674">
        <f t="shared" si="14"/>
        <v>168</v>
      </c>
      <c r="B192" s="674">
        <v>4</v>
      </c>
      <c r="C192" s="410" t="s">
        <v>247</v>
      </c>
      <c r="D192" s="683" t="s">
        <v>29</v>
      </c>
      <c r="E192" s="683">
        <v>1000000</v>
      </c>
      <c r="F192" s="687"/>
      <c r="G192" s="680"/>
      <c r="H192" s="148"/>
    </row>
    <row r="193" spans="1:7" ht="27.75" customHeight="1">
      <c r="A193" s="674">
        <f t="shared" si="14"/>
        <v>169</v>
      </c>
      <c r="B193" s="674">
        <v>5</v>
      </c>
      <c r="C193" s="728" t="s">
        <v>248</v>
      </c>
      <c r="D193" s="683" t="s">
        <v>29</v>
      </c>
      <c r="E193" s="683">
        <v>1000000</v>
      </c>
      <c r="F193" s="687"/>
      <c r="G193" s="680"/>
    </row>
    <row r="194" spans="1:7" ht="27.75" customHeight="1">
      <c r="A194" s="674">
        <f t="shared" si="14"/>
        <v>170</v>
      </c>
      <c r="B194" s="674">
        <v>6</v>
      </c>
      <c r="C194" s="802" t="s">
        <v>1156</v>
      </c>
      <c r="D194" s="683" t="s">
        <v>29</v>
      </c>
      <c r="E194" s="683">
        <v>200000</v>
      </c>
      <c r="F194" s="687"/>
      <c r="G194" s="790" t="s">
        <v>1160</v>
      </c>
    </row>
    <row r="195" spans="1:7" ht="27.75" customHeight="1">
      <c r="A195" s="674"/>
      <c r="B195" s="674"/>
      <c r="C195" s="675" t="s">
        <v>1073</v>
      </c>
      <c r="D195" s="688"/>
      <c r="E195" s="688">
        <f>SUM(E196:E202)</f>
        <v>5600000</v>
      </c>
      <c r="F195" s="695"/>
      <c r="G195" s="680"/>
    </row>
    <row r="196" spans="1:7" ht="27.75" customHeight="1">
      <c r="A196" s="674">
        <f>A194+1</f>
        <v>171</v>
      </c>
      <c r="B196" s="674">
        <v>1</v>
      </c>
      <c r="C196" s="73" t="s">
        <v>100</v>
      </c>
      <c r="D196" s="683" t="s">
        <v>101</v>
      </c>
      <c r="E196" s="683">
        <v>1000000</v>
      </c>
      <c r="F196" s="687"/>
      <c r="G196" s="680"/>
    </row>
    <row r="197" spans="1:7" ht="27.75" customHeight="1">
      <c r="A197" s="674">
        <f>A196+1</f>
        <v>172</v>
      </c>
      <c r="B197" s="674">
        <v>2</v>
      </c>
      <c r="C197" s="726" t="s">
        <v>102</v>
      </c>
      <c r="D197" s="683" t="s">
        <v>29</v>
      </c>
      <c r="E197" s="683">
        <v>1000000</v>
      </c>
      <c r="F197" s="687"/>
      <c r="G197" s="796"/>
    </row>
    <row r="198" spans="1:7" ht="27.75" customHeight="1">
      <c r="A198" s="674">
        <f t="shared" ref="A198:A202" si="15">A197+1</f>
        <v>173</v>
      </c>
      <c r="B198" s="674">
        <v>3</v>
      </c>
      <c r="C198" s="410" t="s">
        <v>103</v>
      </c>
      <c r="D198" s="683" t="s">
        <v>29</v>
      </c>
      <c r="E198" s="683">
        <v>1000000</v>
      </c>
      <c r="F198" s="687"/>
      <c r="G198" s="680"/>
    </row>
    <row r="199" spans="1:7" ht="27.75" customHeight="1">
      <c r="A199" s="674">
        <f t="shared" si="15"/>
        <v>174</v>
      </c>
      <c r="B199" s="674">
        <v>4</v>
      </c>
      <c r="C199" s="726" t="s">
        <v>104</v>
      </c>
      <c r="D199" s="683" t="s">
        <v>29</v>
      </c>
      <c r="E199" s="683">
        <v>1000000</v>
      </c>
      <c r="F199" s="687"/>
      <c r="G199" s="680"/>
    </row>
    <row r="200" spans="1:7" ht="27.75" customHeight="1">
      <c r="A200" s="674">
        <f t="shared" si="15"/>
        <v>175</v>
      </c>
      <c r="B200" s="674">
        <v>5</v>
      </c>
      <c r="C200" s="407" t="s">
        <v>105</v>
      </c>
      <c r="D200" s="683" t="s">
        <v>29</v>
      </c>
      <c r="E200" s="683">
        <v>1000000</v>
      </c>
      <c r="F200" s="687"/>
      <c r="G200" s="680"/>
    </row>
    <row r="201" spans="1:7" ht="27.75" customHeight="1">
      <c r="A201" s="674">
        <f t="shared" si="15"/>
        <v>176</v>
      </c>
      <c r="B201" s="674">
        <v>6</v>
      </c>
      <c r="C201" s="805" t="s">
        <v>304</v>
      </c>
      <c r="D201" s="683" t="s">
        <v>29</v>
      </c>
      <c r="E201" s="683">
        <v>300000</v>
      </c>
      <c r="F201" s="687"/>
      <c r="G201" s="790" t="s">
        <v>1150</v>
      </c>
    </row>
    <row r="202" spans="1:7" ht="27.75" customHeight="1">
      <c r="A202" s="674">
        <f t="shared" si="15"/>
        <v>177</v>
      </c>
      <c r="B202" s="674">
        <v>7</v>
      </c>
      <c r="C202" s="800" t="s">
        <v>310</v>
      </c>
      <c r="D202" s="683" t="s">
        <v>29</v>
      </c>
      <c r="E202" s="683">
        <v>300000</v>
      </c>
      <c r="F202" s="687"/>
      <c r="G202" s="790" t="s">
        <v>1150</v>
      </c>
    </row>
    <row r="203" spans="1:7" ht="27.75" customHeight="1">
      <c r="A203" s="674"/>
      <c r="B203" s="674"/>
      <c r="C203" s="675" t="s">
        <v>1074</v>
      </c>
      <c r="D203" s="683"/>
      <c r="E203" s="688">
        <f>SUM(E204:E212)</f>
        <v>6900000</v>
      </c>
      <c r="F203" s="687"/>
      <c r="G203" s="680"/>
    </row>
    <row r="204" spans="1:7" ht="27.75" customHeight="1">
      <c r="A204" s="674">
        <f>A202+1</f>
        <v>178</v>
      </c>
      <c r="B204" s="674">
        <v>1</v>
      </c>
      <c r="C204" s="73" t="s">
        <v>109</v>
      </c>
      <c r="D204" s="683" t="s">
        <v>101</v>
      </c>
      <c r="E204" s="683">
        <v>1000000</v>
      </c>
      <c r="F204" s="687"/>
      <c r="G204" s="680"/>
    </row>
    <row r="205" spans="1:7" ht="27.75" customHeight="1">
      <c r="A205" s="674">
        <f>A204+1</f>
        <v>179</v>
      </c>
      <c r="B205" s="674">
        <v>2</v>
      </c>
      <c r="C205" s="73" t="s">
        <v>110</v>
      </c>
      <c r="D205" s="683" t="s">
        <v>29</v>
      </c>
      <c r="E205" s="683">
        <v>1000000</v>
      </c>
      <c r="F205" s="687"/>
      <c r="G205" s="796"/>
    </row>
    <row r="206" spans="1:7" ht="27.75" customHeight="1">
      <c r="A206" s="674">
        <f t="shared" ref="A206:A212" si="16">A205+1</f>
        <v>180</v>
      </c>
      <c r="B206" s="674">
        <v>3</v>
      </c>
      <c r="C206" s="726" t="s">
        <v>111</v>
      </c>
      <c r="D206" s="683" t="s">
        <v>29</v>
      </c>
      <c r="E206" s="683">
        <v>1000000</v>
      </c>
      <c r="F206" s="687"/>
      <c r="G206" s="680"/>
    </row>
    <row r="207" spans="1:7" ht="27.75" customHeight="1">
      <c r="A207" s="674">
        <f t="shared" si="16"/>
        <v>181</v>
      </c>
      <c r="B207" s="674">
        <v>4</v>
      </c>
      <c r="C207" s="724" t="s">
        <v>113</v>
      </c>
      <c r="D207" s="683" t="s">
        <v>29</v>
      </c>
      <c r="E207" s="683">
        <v>1000000</v>
      </c>
      <c r="F207" s="687"/>
      <c r="G207" s="680"/>
    </row>
    <row r="208" spans="1:7" ht="27.75" customHeight="1">
      <c r="A208" s="674">
        <f t="shared" si="16"/>
        <v>182</v>
      </c>
      <c r="B208" s="674">
        <v>5</v>
      </c>
      <c r="C208" s="72" t="s">
        <v>533</v>
      </c>
      <c r="D208" s="683" t="s">
        <v>29</v>
      </c>
      <c r="E208" s="683">
        <v>1000000</v>
      </c>
      <c r="F208" s="687"/>
      <c r="G208" s="680"/>
    </row>
    <row r="209" spans="1:7" ht="27.75" customHeight="1">
      <c r="A209" s="674">
        <f t="shared" si="16"/>
        <v>183</v>
      </c>
      <c r="B209" s="674">
        <v>6</v>
      </c>
      <c r="C209" s="724" t="s">
        <v>115</v>
      </c>
      <c r="D209" s="683" t="s">
        <v>29</v>
      </c>
      <c r="E209" s="683">
        <v>1000000</v>
      </c>
      <c r="F209" s="687"/>
      <c r="G209" s="680"/>
    </row>
    <row r="210" spans="1:7" ht="27.75" customHeight="1">
      <c r="A210" s="674">
        <f t="shared" si="16"/>
        <v>184</v>
      </c>
      <c r="B210" s="674">
        <v>7</v>
      </c>
      <c r="C210" s="800" t="s">
        <v>1022</v>
      </c>
      <c r="D210" s="683" t="s">
        <v>29</v>
      </c>
      <c r="E210" s="683">
        <v>300000</v>
      </c>
      <c r="F210" s="687"/>
      <c r="G210" s="790" t="s">
        <v>1150</v>
      </c>
    </row>
    <row r="211" spans="1:7" ht="27.75" customHeight="1">
      <c r="A211" s="674">
        <f t="shared" si="16"/>
        <v>185</v>
      </c>
      <c r="B211" s="674">
        <v>8</v>
      </c>
      <c r="C211" s="800" t="s">
        <v>864</v>
      </c>
      <c r="D211" s="683" t="s">
        <v>29</v>
      </c>
      <c r="E211" s="683">
        <v>300000</v>
      </c>
      <c r="F211" s="687"/>
      <c r="G211" s="790" t="s">
        <v>1150</v>
      </c>
    </row>
    <row r="212" spans="1:7" ht="27.75" customHeight="1">
      <c r="A212" s="674">
        <f t="shared" si="16"/>
        <v>186</v>
      </c>
      <c r="B212" s="674">
        <v>9</v>
      </c>
      <c r="C212" s="800" t="s">
        <v>846</v>
      </c>
      <c r="D212" s="683" t="s">
        <v>29</v>
      </c>
      <c r="E212" s="683">
        <v>300000</v>
      </c>
      <c r="F212" s="687"/>
      <c r="G212" s="790" t="s">
        <v>1150</v>
      </c>
    </row>
    <row r="213" spans="1:7" ht="27.75" customHeight="1">
      <c r="A213" s="674"/>
      <c r="B213" s="674"/>
      <c r="C213" s="675" t="s">
        <v>116</v>
      </c>
      <c r="D213" s="683"/>
      <c r="E213" s="161">
        <f>SUM(E214:E230)</f>
        <v>14200000</v>
      </c>
      <c r="F213" s="687"/>
      <c r="G213" s="680"/>
    </row>
    <row r="214" spans="1:7" ht="27.75" customHeight="1">
      <c r="A214" s="674">
        <f>A212+1</f>
        <v>187</v>
      </c>
      <c r="B214" s="674">
        <v>1</v>
      </c>
      <c r="C214" s="726" t="s">
        <v>117</v>
      </c>
      <c r="D214" s="683" t="s">
        <v>29</v>
      </c>
      <c r="E214" s="683">
        <v>1000000</v>
      </c>
      <c r="F214" s="687"/>
      <c r="G214" s="680"/>
    </row>
    <row r="215" spans="1:7" ht="27.75" customHeight="1">
      <c r="A215" s="674">
        <f>A214+1</f>
        <v>188</v>
      </c>
      <c r="B215" s="674">
        <v>2</v>
      </c>
      <c r="C215" s="726" t="s">
        <v>118</v>
      </c>
      <c r="D215" s="683" t="s">
        <v>29</v>
      </c>
      <c r="E215" s="683">
        <v>1000000</v>
      </c>
      <c r="F215" s="687"/>
      <c r="G215" s="680"/>
    </row>
    <row r="216" spans="1:7" ht="27.75" customHeight="1">
      <c r="A216" s="674">
        <f t="shared" ref="A216:A230" si="17">A215+1</f>
        <v>189</v>
      </c>
      <c r="B216" s="674">
        <v>3</v>
      </c>
      <c r="C216" s="726" t="s">
        <v>119</v>
      </c>
      <c r="D216" s="683" t="s">
        <v>29</v>
      </c>
      <c r="E216" s="683">
        <v>1000000</v>
      </c>
      <c r="F216" s="687"/>
      <c r="G216" s="680"/>
    </row>
    <row r="217" spans="1:7" ht="27.75" customHeight="1">
      <c r="A217" s="674">
        <f t="shared" si="17"/>
        <v>190</v>
      </c>
      <c r="B217" s="674">
        <v>4</v>
      </c>
      <c r="C217" s="410" t="s">
        <v>120</v>
      </c>
      <c r="D217" s="683" t="s">
        <v>29</v>
      </c>
      <c r="E217" s="683">
        <v>1000000</v>
      </c>
      <c r="F217" s="687"/>
      <c r="G217" s="680"/>
    </row>
    <row r="218" spans="1:7" ht="27.75" customHeight="1">
      <c r="A218" s="674">
        <f t="shared" si="17"/>
        <v>191</v>
      </c>
      <c r="B218" s="674">
        <v>5</v>
      </c>
      <c r="C218" s="726" t="s">
        <v>121</v>
      </c>
      <c r="D218" s="683" t="s">
        <v>29</v>
      </c>
      <c r="E218" s="683">
        <v>1000000</v>
      </c>
      <c r="F218" s="687"/>
      <c r="G218" s="680"/>
    </row>
    <row r="219" spans="1:7" ht="27.75" customHeight="1">
      <c r="A219" s="674">
        <f t="shared" si="17"/>
        <v>192</v>
      </c>
      <c r="B219" s="674">
        <v>6</v>
      </c>
      <c r="C219" s="726" t="s">
        <v>122</v>
      </c>
      <c r="D219" s="683" t="s">
        <v>29</v>
      </c>
      <c r="E219" s="683">
        <v>1000000</v>
      </c>
      <c r="F219" s="687"/>
      <c r="G219" s="680"/>
    </row>
    <row r="220" spans="1:7" ht="27.75" customHeight="1">
      <c r="A220" s="674">
        <f t="shared" si="17"/>
        <v>193</v>
      </c>
      <c r="B220" s="674">
        <v>7</v>
      </c>
      <c r="C220" s="397" t="s">
        <v>123</v>
      </c>
      <c r="D220" s="683" t="s">
        <v>29</v>
      </c>
      <c r="E220" s="683">
        <v>1000000</v>
      </c>
      <c r="F220" s="687"/>
      <c r="G220" s="680"/>
    </row>
    <row r="221" spans="1:7" ht="27.75" customHeight="1">
      <c r="A221" s="674">
        <f t="shared" si="17"/>
        <v>194</v>
      </c>
      <c r="B221" s="674">
        <v>8</v>
      </c>
      <c r="C221" s="410" t="s">
        <v>918</v>
      </c>
      <c r="D221" s="683" t="s">
        <v>29</v>
      </c>
      <c r="E221" s="683">
        <v>1000000</v>
      </c>
      <c r="F221" s="687"/>
      <c r="G221" s="680"/>
    </row>
    <row r="222" spans="1:7" ht="27.75" customHeight="1">
      <c r="A222" s="674">
        <f t="shared" si="17"/>
        <v>195</v>
      </c>
      <c r="B222" s="674">
        <v>9</v>
      </c>
      <c r="C222" s="726" t="s">
        <v>919</v>
      </c>
      <c r="D222" s="683" t="s">
        <v>29</v>
      </c>
      <c r="E222" s="683">
        <v>1000000</v>
      </c>
      <c r="F222" s="687"/>
      <c r="G222" s="680"/>
    </row>
    <row r="223" spans="1:7" ht="27.75" customHeight="1">
      <c r="A223" s="674">
        <f t="shared" si="17"/>
        <v>196</v>
      </c>
      <c r="B223" s="674">
        <v>10</v>
      </c>
      <c r="C223" s="724" t="s">
        <v>920</v>
      </c>
      <c r="D223" s="683" t="s">
        <v>29</v>
      </c>
      <c r="E223" s="683">
        <v>1000000</v>
      </c>
      <c r="F223" s="687"/>
      <c r="G223" s="680"/>
    </row>
    <row r="224" spans="1:7" ht="27.75" customHeight="1">
      <c r="A224" s="674">
        <f t="shared" si="17"/>
        <v>197</v>
      </c>
      <c r="B224" s="674">
        <v>11</v>
      </c>
      <c r="C224" s="726" t="s">
        <v>127</v>
      </c>
      <c r="D224" s="683" t="s">
        <v>29</v>
      </c>
      <c r="E224" s="683">
        <v>1000000</v>
      </c>
      <c r="F224" s="687"/>
      <c r="G224" s="796"/>
    </row>
    <row r="225" spans="1:7" ht="27.75" customHeight="1">
      <c r="A225" s="674">
        <f t="shared" si="17"/>
        <v>198</v>
      </c>
      <c r="B225" s="674">
        <v>12</v>
      </c>
      <c r="C225" s="410" t="s">
        <v>128</v>
      </c>
      <c r="D225" s="683" t="s">
        <v>29</v>
      </c>
      <c r="E225" s="683">
        <v>1000000</v>
      </c>
      <c r="F225" s="687"/>
      <c r="G225" s="796"/>
    </row>
    <row r="226" spans="1:7" ht="27.75" customHeight="1">
      <c r="A226" s="674">
        <f t="shared" si="17"/>
        <v>199</v>
      </c>
      <c r="B226" s="674">
        <v>13</v>
      </c>
      <c r="C226" s="800" t="s">
        <v>309</v>
      </c>
      <c r="D226" s="683" t="s">
        <v>29</v>
      </c>
      <c r="E226" s="683">
        <v>300000</v>
      </c>
      <c r="F226" s="687"/>
      <c r="G226" s="790" t="s">
        <v>1150</v>
      </c>
    </row>
    <row r="227" spans="1:7" ht="27.75" customHeight="1">
      <c r="A227" s="674">
        <f t="shared" si="17"/>
        <v>200</v>
      </c>
      <c r="B227" s="674">
        <v>14</v>
      </c>
      <c r="C227" s="800" t="s">
        <v>829</v>
      </c>
      <c r="D227" s="683" t="s">
        <v>29</v>
      </c>
      <c r="E227" s="683">
        <v>300000</v>
      </c>
      <c r="F227" s="687"/>
      <c r="G227" s="790" t="s">
        <v>1150</v>
      </c>
    </row>
    <row r="228" spans="1:7" ht="27.75" customHeight="1">
      <c r="A228" s="674">
        <f t="shared" si="17"/>
        <v>201</v>
      </c>
      <c r="B228" s="674">
        <v>15</v>
      </c>
      <c r="C228" s="800" t="s">
        <v>739</v>
      </c>
      <c r="D228" s="683" t="s">
        <v>29</v>
      </c>
      <c r="E228" s="683">
        <v>300000</v>
      </c>
      <c r="F228" s="687"/>
      <c r="G228" s="790" t="s">
        <v>1150</v>
      </c>
    </row>
    <row r="229" spans="1:7" ht="27.75" customHeight="1">
      <c r="A229" s="674">
        <f t="shared" si="17"/>
        <v>202</v>
      </c>
      <c r="B229" s="674">
        <v>16</v>
      </c>
      <c r="C229" s="800" t="s">
        <v>734</v>
      </c>
      <c r="D229" s="683" t="s">
        <v>29</v>
      </c>
      <c r="E229" s="683">
        <v>300000</v>
      </c>
      <c r="F229" s="687"/>
      <c r="G229" s="790" t="s">
        <v>1150</v>
      </c>
    </row>
    <row r="230" spans="1:7" ht="27.75" customHeight="1">
      <c r="A230" s="674">
        <f t="shared" si="17"/>
        <v>203</v>
      </c>
      <c r="B230" s="674">
        <v>3</v>
      </c>
      <c r="C230" s="801" t="s">
        <v>250</v>
      </c>
      <c r="D230" s="705" t="s">
        <v>29</v>
      </c>
      <c r="E230" s="683">
        <v>1000000</v>
      </c>
      <c r="F230" s="687"/>
      <c r="G230" s="680"/>
    </row>
    <row r="231" spans="1:7" ht="27.75" customHeight="1">
      <c r="A231" s="674"/>
      <c r="B231" s="674"/>
      <c r="C231" s="704" t="s">
        <v>1075</v>
      </c>
      <c r="D231" s="683"/>
      <c r="E231" s="688">
        <f>SUM(E232:E240)</f>
        <v>4100000</v>
      </c>
      <c r="F231" s="687"/>
      <c r="G231" s="680"/>
    </row>
    <row r="232" spans="1:7" ht="27.75" customHeight="1">
      <c r="A232" s="674">
        <f>A230+1</f>
        <v>204</v>
      </c>
      <c r="B232" s="674">
        <v>1</v>
      </c>
      <c r="C232" s="806" t="s">
        <v>258</v>
      </c>
      <c r="D232" s="683" t="s">
        <v>29</v>
      </c>
      <c r="E232" s="683">
        <v>1000000</v>
      </c>
      <c r="F232" s="687"/>
      <c r="G232" s="680"/>
    </row>
    <row r="233" spans="1:7" ht="27.75" customHeight="1">
      <c r="A233" s="674">
        <f>A232+1</f>
        <v>205</v>
      </c>
      <c r="B233" s="674">
        <v>2</v>
      </c>
      <c r="C233" s="726" t="s">
        <v>252</v>
      </c>
      <c r="D233" s="683" t="s">
        <v>29</v>
      </c>
      <c r="E233" s="683">
        <v>1000000</v>
      </c>
      <c r="F233" s="687"/>
      <c r="G233" s="680"/>
    </row>
    <row r="234" spans="1:7" ht="27.75" customHeight="1">
      <c r="A234" s="674">
        <f>A233+1</f>
        <v>206</v>
      </c>
      <c r="B234" s="674">
        <v>4</v>
      </c>
      <c r="C234" s="799" t="s">
        <v>1026</v>
      </c>
      <c r="D234" s="683" t="s">
        <v>29</v>
      </c>
      <c r="E234" s="683">
        <v>300000</v>
      </c>
      <c r="F234" s="687"/>
      <c r="G234" s="790" t="s">
        <v>1150</v>
      </c>
    </row>
    <row r="235" spans="1:7" ht="27.75" customHeight="1">
      <c r="A235" s="674">
        <f t="shared" ref="A235:A240" si="18">A234+1</f>
        <v>207</v>
      </c>
      <c r="B235" s="674">
        <v>5</v>
      </c>
      <c r="C235" s="800" t="s">
        <v>1027</v>
      </c>
      <c r="D235" s="683" t="s">
        <v>29</v>
      </c>
      <c r="E235" s="683">
        <v>300000</v>
      </c>
      <c r="F235" s="687"/>
      <c r="G235" s="790" t="s">
        <v>1150</v>
      </c>
    </row>
    <row r="236" spans="1:7" ht="27.75" customHeight="1">
      <c r="A236" s="674">
        <f t="shared" si="18"/>
        <v>208</v>
      </c>
      <c r="B236" s="674">
        <v>6</v>
      </c>
      <c r="C236" s="800" t="s">
        <v>1028</v>
      </c>
      <c r="D236" s="683" t="s">
        <v>29</v>
      </c>
      <c r="E236" s="683">
        <v>300000</v>
      </c>
      <c r="F236" s="687"/>
      <c r="G236" s="790" t="s">
        <v>1150</v>
      </c>
    </row>
    <row r="237" spans="1:7" ht="27.75" customHeight="1">
      <c r="A237" s="674">
        <f t="shared" si="18"/>
        <v>209</v>
      </c>
      <c r="B237" s="674">
        <v>7</v>
      </c>
      <c r="C237" s="800" t="s">
        <v>1029</v>
      </c>
      <c r="D237" s="683" t="s">
        <v>29</v>
      </c>
      <c r="E237" s="683">
        <v>300000</v>
      </c>
      <c r="F237" s="687"/>
      <c r="G237" s="790" t="s">
        <v>1150</v>
      </c>
    </row>
    <row r="238" spans="1:7" ht="27.75" customHeight="1">
      <c r="A238" s="674">
        <f t="shared" si="18"/>
        <v>210</v>
      </c>
      <c r="B238" s="674">
        <v>8</v>
      </c>
      <c r="C238" s="800" t="s">
        <v>1034</v>
      </c>
      <c r="D238" s="683" t="s">
        <v>29</v>
      </c>
      <c r="E238" s="683">
        <v>300000</v>
      </c>
      <c r="F238" s="687"/>
      <c r="G238" s="790" t="s">
        <v>1150</v>
      </c>
    </row>
    <row r="239" spans="1:7" ht="27.75" customHeight="1">
      <c r="A239" s="674">
        <f t="shared" si="18"/>
        <v>211</v>
      </c>
      <c r="B239" s="674">
        <v>9</v>
      </c>
      <c r="C239" s="800" t="s">
        <v>1093</v>
      </c>
      <c r="D239" s="683" t="s">
        <v>29</v>
      </c>
      <c r="E239" s="683">
        <v>300000</v>
      </c>
      <c r="F239" s="687"/>
      <c r="G239" s="790" t="s">
        <v>1150</v>
      </c>
    </row>
    <row r="240" spans="1:7" ht="27.75" customHeight="1">
      <c r="A240" s="674">
        <f t="shared" si="18"/>
        <v>212</v>
      </c>
      <c r="B240" s="674">
        <v>10</v>
      </c>
      <c r="C240" s="800" t="s">
        <v>1094</v>
      </c>
      <c r="D240" s="683" t="s">
        <v>29</v>
      </c>
      <c r="E240" s="683">
        <v>300000</v>
      </c>
      <c r="F240" s="687"/>
      <c r="G240" s="790" t="s">
        <v>1150</v>
      </c>
    </row>
    <row r="241" spans="1:7" ht="27.75" customHeight="1">
      <c r="A241" s="674"/>
      <c r="B241" s="674"/>
      <c r="C241" s="808" t="s">
        <v>280</v>
      </c>
      <c r="D241" s="705"/>
      <c r="E241" s="791">
        <v>2400000</v>
      </c>
      <c r="F241" s="687"/>
      <c r="G241" s="796" t="s">
        <v>1095</v>
      </c>
    </row>
    <row r="242" spans="1:7" ht="27.75" customHeight="1">
      <c r="A242" s="674"/>
      <c r="B242" s="674"/>
      <c r="C242" s="707" t="s">
        <v>281</v>
      </c>
      <c r="D242" s="705"/>
      <c r="E242" s="791">
        <v>600000</v>
      </c>
      <c r="F242" s="687"/>
      <c r="G242" s="680" t="s">
        <v>298</v>
      </c>
    </row>
    <row r="243" spans="1:7" ht="27.75" customHeight="1">
      <c r="A243" s="674"/>
      <c r="B243" s="674"/>
      <c r="C243" s="696" t="s">
        <v>129</v>
      </c>
      <c r="D243" s="696"/>
      <c r="E243" s="794">
        <f>E6+E9+E35+E44+E47+E88+E241+E242</f>
        <v>185000000</v>
      </c>
      <c r="F243" s="686"/>
      <c r="G243" s="710"/>
    </row>
    <row r="244" spans="1:7" ht="27.75" customHeight="1">
      <c r="A244" s="672"/>
      <c r="B244" s="672"/>
      <c r="C244" s="672"/>
      <c r="D244" s="164"/>
      <c r="E244" s="868" t="s">
        <v>1162</v>
      </c>
      <c r="F244" s="868"/>
      <c r="G244" s="868"/>
    </row>
    <row r="245" spans="1:7" ht="20.25">
      <c r="A245" s="786" t="s">
        <v>295</v>
      </c>
      <c r="B245" s="786"/>
      <c r="C245" s="104"/>
      <c r="D245" s="864" t="s">
        <v>296</v>
      </c>
      <c r="E245" s="864"/>
      <c r="F245" s="137"/>
      <c r="G245" s="784" t="s">
        <v>293</v>
      </c>
    </row>
    <row r="246" spans="1:7" ht="20.25">
      <c r="A246" s="104"/>
      <c r="B246" s="106"/>
      <c r="C246" s="106"/>
      <c r="D246" s="106"/>
      <c r="E246" s="106"/>
      <c r="F246" s="785"/>
      <c r="G246" s="785"/>
    </row>
    <row r="247" spans="1:7" ht="20.25">
      <c r="A247" s="104"/>
      <c r="B247" s="106"/>
      <c r="C247" s="106"/>
      <c r="D247" s="106"/>
      <c r="E247" s="106"/>
      <c r="F247" s="785"/>
      <c r="G247" s="785"/>
    </row>
    <row r="248" spans="1:7" ht="20.25">
      <c r="A248" s="104"/>
      <c r="B248" s="106"/>
      <c r="C248" s="106"/>
      <c r="D248" s="106"/>
      <c r="E248" s="106"/>
      <c r="F248" s="785"/>
      <c r="G248" s="785"/>
    </row>
    <row r="249" spans="1:7" ht="20.25">
      <c r="A249" s="104"/>
      <c r="B249" s="106"/>
      <c r="C249" s="106"/>
      <c r="D249" s="106"/>
      <c r="E249" s="106"/>
      <c r="F249" s="785"/>
      <c r="G249" s="785"/>
    </row>
    <row r="250" spans="1:7" ht="20.25">
      <c r="A250" s="104"/>
      <c r="B250" s="106"/>
      <c r="C250" s="106"/>
      <c r="D250" s="106"/>
      <c r="E250" s="106"/>
      <c r="F250" s="785"/>
      <c r="G250" s="785"/>
    </row>
    <row r="251" spans="1:7" ht="20.25">
      <c r="A251" s="104"/>
      <c r="B251" s="108"/>
      <c r="C251" s="108"/>
      <c r="D251" s="108"/>
      <c r="E251" s="109"/>
      <c r="F251" s="109"/>
      <c r="G251" s="109"/>
    </row>
    <row r="252" spans="1:7" ht="20.25">
      <c r="A252" s="104"/>
      <c r="B252" s="106"/>
      <c r="C252" s="106"/>
      <c r="D252" s="106"/>
      <c r="E252" s="106"/>
      <c r="F252" s="785"/>
      <c r="G252" s="106"/>
    </row>
    <row r="253" spans="1:7" ht="20.25">
      <c r="A253" s="787" t="s">
        <v>294</v>
      </c>
      <c r="B253" s="787"/>
      <c r="C253" s="104"/>
      <c r="D253" s="865" t="s">
        <v>1161</v>
      </c>
      <c r="E253" s="865"/>
      <c r="F253" s="106"/>
      <c r="G253" s="106" t="s">
        <v>41</v>
      </c>
    </row>
    <row r="259" spans="1:7">
      <c r="A259" s="142"/>
      <c r="B259" s="142"/>
      <c r="D259" s="142"/>
      <c r="F259" s="142"/>
    </row>
    <row r="260" spans="1:7">
      <c r="A260" s="142"/>
      <c r="B260" s="142"/>
      <c r="D260" s="142"/>
      <c r="F260" s="142"/>
    </row>
    <row r="261" spans="1:7">
      <c r="A261" s="142"/>
      <c r="B261" s="142"/>
      <c r="D261" s="142"/>
      <c r="F261" s="142"/>
    </row>
    <row r="262" spans="1:7">
      <c r="A262" s="142"/>
      <c r="B262" s="142"/>
      <c r="D262" s="142"/>
      <c r="F262" s="142"/>
    </row>
    <row r="263" spans="1:7">
      <c r="A263" s="142"/>
      <c r="B263" s="142"/>
      <c r="D263" s="142"/>
      <c r="F263" s="142"/>
    </row>
    <row r="264" spans="1:7">
      <c r="A264" s="142"/>
      <c r="B264" s="142"/>
      <c r="D264" s="142"/>
      <c r="F264" s="142"/>
    </row>
    <row r="265" spans="1:7">
      <c r="A265" s="142"/>
      <c r="B265" s="142"/>
      <c r="D265" s="142"/>
      <c r="F265" s="142"/>
      <c r="G265" s="142"/>
    </row>
    <row r="266" spans="1:7">
      <c r="A266" s="142"/>
      <c r="B266" s="142"/>
      <c r="D266" s="142"/>
      <c r="F266" s="142"/>
      <c r="G266" s="142"/>
    </row>
  </sheetData>
  <autoFilter ref="A4:H245">
    <filterColumn colId="0" showButton="0"/>
  </autoFilter>
  <mergeCells count="11">
    <mergeCell ref="D245:E245"/>
    <mergeCell ref="D253:E253"/>
    <mergeCell ref="E244:G244"/>
    <mergeCell ref="B1:D1"/>
    <mergeCell ref="A2:G2"/>
    <mergeCell ref="A4:B5"/>
    <mergeCell ref="C4:C5"/>
    <mergeCell ref="D4:D5"/>
    <mergeCell ref="E4:E5"/>
    <mergeCell ref="F4:F5"/>
    <mergeCell ref="G4:G5"/>
  </mergeCells>
  <pageMargins left="0.59055118110236227" right="0.19685039370078741" top="0.39370078740157483" bottom="0.39370078740157483" header="0.31496062992125984" footer="0.31496062992125984"/>
  <pageSetup paperSize="9" scale="73" orientation="portrait" r:id="rId1"/>
  <colBreaks count="1" manualBreakCount="1">
    <brk id="7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5"/>
  <sheetViews>
    <sheetView topLeftCell="A46" workbookViewId="0">
      <selection activeCell="E57" sqref="E57"/>
    </sheetView>
  </sheetViews>
  <sheetFormatPr defaultRowHeight="18.75"/>
  <cols>
    <col min="1" max="1" width="9" style="142"/>
    <col min="2" max="2" width="5.5" style="813" customWidth="1"/>
    <col min="3" max="3" width="25.875" style="139" customWidth="1"/>
    <col min="4" max="4" width="12.125" style="813" customWidth="1"/>
    <col min="5" max="5" width="31.625" style="139" customWidth="1"/>
    <col min="6" max="6" width="15.25" style="529" customWidth="1"/>
    <col min="7" max="7" width="15.25" style="150" customWidth="1"/>
    <col min="8" max="8" width="22.875" style="813" customWidth="1"/>
    <col min="9" max="9" width="22.25" style="529" customWidth="1"/>
    <col min="10" max="10" width="17.5" style="529" customWidth="1"/>
    <col min="11" max="16384" width="9" style="142"/>
  </cols>
  <sheetData>
    <row r="1" spans="1:10" s="670" customFormat="1">
      <c r="B1" s="866" t="s">
        <v>136</v>
      </c>
      <c r="C1" s="866"/>
      <c r="D1" s="866"/>
      <c r="E1" s="811"/>
      <c r="F1" s="669"/>
      <c r="G1" s="137"/>
      <c r="H1" s="810"/>
      <c r="I1" s="669"/>
      <c r="J1" s="669"/>
    </row>
    <row r="2" spans="1:10" ht="25.5">
      <c r="B2" s="1083"/>
      <c r="C2" s="1083"/>
      <c r="D2" s="1083"/>
      <c r="E2" s="1083"/>
      <c r="F2" s="1083"/>
      <c r="G2" s="1083"/>
      <c r="H2" s="1083"/>
      <c r="I2" s="1083"/>
      <c r="J2" s="815"/>
    </row>
    <row r="3" spans="1:10" ht="27">
      <c r="B3" s="1090" t="s">
        <v>1163</v>
      </c>
      <c r="C3" s="1090"/>
      <c r="D3" s="1090"/>
      <c r="E3" s="1090"/>
      <c r="F3" s="1090"/>
      <c r="G3" s="1090"/>
      <c r="H3" s="1090"/>
      <c r="I3" s="1090"/>
      <c r="J3" s="809"/>
    </row>
    <row r="4" spans="1:10" s="171" customFormat="1">
      <c r="B4" s="873"/>
      <c r="C4" s="1084" t="s">
        <v>1057</v>
      </c>
      <c r="D4" s="870" t="s">
        <v>4</v>
      </c>
      <c r="E4" s="812" t="s">
        <v>1097</v>
      </c>
      <c r="F4" s="1086" t="s">
        <v>5</v>
      </c>
      <c r="G4" s="1088" t="s">
        <v>1058</v>
      </c>
      <c r="H4" s="870" t="s">
        <v>1059</v>
      </c>
      <c r="I4" s="1086" t="s">
        <v>7</v>
      </c>
      <c r="J4" s="673"/>
    </row>
    <row r="5" spans="1:10" s="171" customFormat="1">
      <c r="B5" s="873"/>
      <c r="C5" s="1085"/>
      <c r="D5" s="871"/>
      <c r="E5" s="819"/>
      <c r="F5" s="1087"/>
      <c r="G5" s="1089"/>
      <c r="H5" s="871"/>
      <c r="I5" s="1087"/>
      <c r="J5" s="673"/>
    </row>
    <row r="6" spans="1:10">
      <c r="B6" s="674"/>
      <c r="C6" s="835" t="s">
        <v>323</v>
      </c>
      <c r="D6" s="676"/>
      <c r="E6" s="820"/>
      <c r="F6" s="677">
        <f>SUM(F7:F9)</f>
        <v>400000</v>
      </c>
      <c r="G6" s="678">
        <f>SUM(G7:G9)</f>
        <v>2</v>
      </c>
      <c r="H6" s="679"/>
      <c r="I6" s="680"/>
      <c r="J6" s="681"/>
    </row>
    <row r="7" spans="1:10">
      <c r="A7" s="142">
        <v>1</v>
      </c>
      <c r="B7" s="674">
        <v>1</v>
      </c>
      <c r="C7" s="682" t="s">
        <v>1060</v>
      </c>
      <c r="D7" s="683" t="s">
        <v>11</v>
      </c>
      <c r="E7" s="821"/>
      <c r="F7" s="684"/>
      <c r="G7" s="685">
        <v>1</v>
      </c>
      <c r="H7" s="686"/>
      <c r="I7" s="680"/>
      <c r="J7" s="681"/>
    </row>
    <row r="8" spans="1:10">
      <c r="A8" s="1178">
        <f>+A7+1</f>
        <v>2</v>
      </c>
      <c r="B8" s="1103">
        <v>2</v>
      </c>
      <c r="C8" s="1093" t="s">
        <v>12</v>
      </c>
      <c r="D8" s="1095" t="s">
        <v>1061</v>
      </c>
      <c r="E8" s="821" t="s">
        <v>1098</v>
      </c>
      <c r="F8" s="684">
        <v>200000</v>
      </c>
      <c r="G8" s="685"/>
      <c r="H8" s="686"/>
      <c r="I8" s="680"/>
      <c r="J8" s="681"/>
    </row>
    <row r="9" spans="1:10">
      <c r="A9" s="1178"/>
      <c r="B9" s="876"/>
      <c r="C9" s="1094"/>
      <c r="D9" s="1096"/>
      <c r="E9" s="821" t="s">
        <v>327</v>
      </c>
      <c r="F9" s="684">
        <v>200000</v>
      </c>
      <c r="G9" s="685">
        <v>1</v>
      </c>
      <c r="H9" s="687"/>
      <c r="I9" s="680"/>
      <c r="J9" s="681"/>
    </row>
    <row r="10" spans="1:10">
      <c r="B10" s="674"/>
      <c r="C10" s="835" t="s">
        <v>329</v>
      </c>
      <c r="D10" s="688"/>
      <c r="E10" s="822"/>
      <c r="F10" s="689">
        <f>SUM(F11:F45)</f>
        <v>4600000</v>
      </c>
      <c r="G10" s="690">
        <f>SUM(G11:G46)</f>
        <v>23</v>
      </c>
      <c r="H10" s="687"/>
      <c r="I10" s="680"/>
      <c r="J10" s="681"/>
    </row>
    <row r="11" spans="1:10" ht="20.25">
      <c r="A11" s="1178">
        <f>+A8+1</f>
        <v>3</v>
      </c>
      <c r="B11" s="1103">
        <v>1</v>
      </c>
      <c r="C11" s="1101" t="s">
        <v>139</v>
      </c>
      <c r="D11" s="1097" t="s">
        <v>261</v>
      </c>
      <c r="E11" s="616" t="s">
        <v>330</v>
      </c>
      <c r="F11" s="684">
        <v>200000</v>
      </c>
      <c r="G11" s="685">
        <v>1</v>
      </c>
      <c r="H11" s="687"/>
      <c r="I11" s="680"/>
      <c r="J11" s="681"/>
    </row>
    <row r="12" spans="1:10" ht="20.25">
      <c r="A12" s="1178"/>
      <c r="B12" s="876"/>
      <c r="C12" s="1102"/>
      <c r="D12" s="1098"/>
      <c r="E12" s="616" t="s">
        <v>332</v>
      </c>
      <c r="F12" s="684">
        <v>200000</v>
      </c>
      <c r="G12" s="685"/>
      <c r="H12" s="687"/>
      <c r="I12" s="680"/>
      <c r="J12" s="681"/>
    </row>
    <row r="13" spans="1:10" ht="20.25">
      <c r="A13" s="1178">
        <f>+A11+1</f>
        <v>4</v>
      </c>
      <c r="B13" s="1103">
        <v>2</v>
      </c>
      <c r="C13" s="1099" t="s">
        <v>140</v>
      </c>
      <c r="D13" s="1097" t="s">
        <v>262</v>
      </c>
      <c r="E13" s="241" t="s">
        <v>334</v>
      </c>
      <c r="F13" s="684">
        <v>200000</v>
      </c>
      <c r="G13" s="685">
        <v>1</v>
      </c>
      <c r="H13" s="687"/>
      <c r="I13" s="680"/>
      <c r="J13" s="681"/>
    </row>
    <row r="14" spans="1:10" ht="20.25">
      <c r="A14" s="1178"/>
      <c r="B14" s="876"/>
      <c r="C14" s="1100"/>
      <c r="D14" s="1098"/>
      <c r="E14" s="241" t="s">
        <v>336</v>
      </c>
      <c r="F14" s="684">
        <v>200000</v>
      </c>
      <c r="G14" s="685"/>
      <c r="H14" s="687"/>
      <c r="I14" s="680"/>
      <c r="J14" s="681"/>
    </row>
    <row r="15" spans="1:10">
      <c r="A15" s="142">
        <f>+A13+1</f>
        <v>5</v>
      </c>
      <c r="B15" s="674">
        <v>3</v>
      </c>
      <c r="C15" s="836" t="s">
        <v>19</v>
      </c>
      <c r="D15" s="683" t="s">
        <v>20</v>
      </c>
      <c r="E15" s="821"/>
      <c r="F15" s="684"/>
      <c r="G15" s="685">
        <v>1</v>
      </c>
      <c r="H15" s="687"/>
      <c r="I15" s="680"/>
      <c r="J15" s="681"/>
    </row>
    <row r="16" spans="1:10" ht="20.25">
      <c r="A16" s="1178">
        <f>+A15+1</f>
        <v>6</v>
      </c>
      <c r="B16" s="1103">
        <v>4</v>
      </c>
      <c r="C16" s="1112" t="s">
        <v>141</v>
      </c>
      <c r="D16" s="1097" t="s">
        <v>20</v>
      </c>
      <c r="E16" s="241" t="s">
        <v>337</v>
      </c>
      <c r="F16" s="684">
        <v>200000</v>
      </c>
      <c r="G16" s="685">
        <v>1</v>
      </c>
      <c r="H16" s="687"/>
      <c r="I16" s="680"/>
      <c r="J16" s="681"/>
    </row>
    <row r="17" spans="1:10" ht="20.25">
      <c r="A17" s="1178"/>
      <c r="B17" s="876"/>
      <c r="C17" s="1113"/>
      <c r="D17" s="1098"/>
      <c r="E17" s="241" t="s">
        <v>338</v>
      </c>
      <c r="F17" s="684">
        <v>200000</v>
      </c>
      <c r="G17" s="685"/>
      <c r="H17" s="687"/>
      <c r="I17" s="680"/>
      <c r="J17" s="681"/>
    </row>
    <row r="18" spans="1:10" ht="20.25">
      <c r="A18" s="1178">
        <f>+A16+1</f>
        <v>7</v>
      </c>
      <c r="B18" s="1103">
        <v>5</v>
      </c>
      <c r="C18" s="1112" t="s">
        <v>142</v>
      </c>
      <c r="D18" s="1095" t="s">
        <v>20</v>
      </c>
      <c r="E18" s="823" t="s">
        <v>340</v>
      </c>
      <c r="F18" s="684">
        <v>200000</v>
      </c>
      <c r="G18" s="685">
        <v>1</v>
      </c>
      <c r="H18" s="687"/>
      <c r="I18" s="680"/>
      <c r="J18" s="681"/>
    </row>
    <row r="19" spans="1:10" ht="20.25">
      <c r="A19" s="1178"/>
      <c r="B19" s="876"/>
      <c r="C19" s="1113"/>
      <c r="D19" s="1096"/>
      <c r="E19" s="824" t="s">
        <v>776</v>
      </c>
      <c r="F19" s="684">
        <v>200000</v>
      </c>
      <c r="G19" s="685"/>
      <c r="H19" s="687"/>
      <c r="I19" s="680"/>
      <c r="J19" s="681"/>
    </row>
    <row r="20" spans="1:10" ht="20.25">
      <c r="A20" s="142">
        <f>+A18+1</f>
        <v>8</v>
      </c>
      <c r="B20" s="674">
        <v>6</v>
      </c>
      <c r="C20" s="836" t="s">
        <v>21</v>
      </c>
      <c r="D20" s="683" t="s">
        <v>20</v>
      </c>
      <c r="E20" s="241" t="s">
        <v>342</v>
      </c>
      <c r="F20" s="684">
        <v>200000</v>
      </c>
      <c r="G20" s="685">
        <v>1</v>
      </c>
      <c r="H20" s="687"/>
      <c r="I20" s="680"/>
      <c r="J20" s="681"/>
    </row>
    <row r="21" spans="1:10" ht="20.25">
      <c r="A21" s="142">
        <f>+A20+1</f>
        <v>9</v>
      </c>
      <c r="B21" s="674">
        <v>7</v>
      </c>
      <c r="C21" s="837" t="s">
        <v>24</v>
      </c>
      <c r="D21" s="683" t="s">
        <v>20</v>
      </c>
      <c r="E21" s="825" t="s">
        <v>344</v>
      </c>
      <c r="F21" s="733">
        <v>200000</v>
      </c>
      <c r="G21" s="685">
        <v>1</v>
      </c>
      <c r="H21" s="687"/>
      <c r="I21" s="680"/>
      <c r="J21" s="681"/>
    </row>
    <row r="22" spans="1:10" ht="20.25">
      <c r="A22" s="1178">
        <f>+A21+1</f>
        <v>10</v>
      </c>
      <c r="B22" s="1103">
        <v>8</v>
      </c>
      <c r="C22" s="1112" t="s">
        <v>27</v>
      </c>
      <c r="D22" s="1097" t="s">
        <v>20</v>
      </c>
      <c r="E22" s="241" t="s">
        <v>345</v>
      </c>
      <c r="F22" s="733">
        <v>200000</v>
      </c>
      <c r="G22" s="685">
        <v>1</v>
      </c>
      <c r="H22" s="687"/>
      <c r="I22" s="680"/>
      <c r="J22" s="681"/>
    </row>
    <row r="23" spans="1:10" ht="20.25">
      <c r="A23" s="1178"/>
      <c r="B23" s="876"/>
      <c r="C23" s="1113"/>
      <c r="D23" s="1098"/>
      <c r="E23" s="241" t="s">
        <v>347</v>
      </c>
      <c r="F23" s="733">
        <v>200000</v>
      </c>
      <c r="G23" s="685"/>
      <c r="H23" s="687"/>
      <c r="I23" s="680"/>
      <c r="J23" s="681"/>
    </row>
    <row r="24" spans="1:10">
      <c r="A24" s="142">
        <f>+A22+1</f>
        <v>11</v>
      </c>
      <c r="B24" s="674">
        <v>9</v>
      </c>
      <c r="C24" s="838" t="s">
        <v>143</v>
      </c>
      <c r="D24" s="683" t="s">
        <v>20</v>
      </c>
      <c r="E24" s="821"/>
      <c r="F24" s="684"/>
      <c r="G24" s="685">
        <v>1</v>
      </c>
      <c r="H24" s="687"/>
      <c r="I24" s="693"/>
      <c r="J24" s="694"/>
    </row>
    <row r="25" spans="1:10">
      <c r="A25" s="142">
        <f>+A24+1</f>
        <v>12</v>
      </c>
      <c r="B25" s="674">
        <v>10</v>
      </c>
      <c r="C25" s="404" t="s">
        <v>891</v>
      </c>
      <c r="D25" s="683" t="s">
        <v>1062</v>
      </c>
      <c r="E25" s="821"/>
      <c r="F25" s="684"/>
      <c r="G25" s="685">
        <v>1</v>
      </c>
      <c r="H25" s="687"/>
      <c r="I25" s="693"/>
      <c r="J25" s="694"/>
    </row>
    <row r="26" spans="1:10">
      <c r="A26" s="142">
        <f>+A25+1</f>
        <v>13</v>
      </c>
      <c r="B26" s="674">
        <v>11</v>
      </c>
      <c r="C26" s="839" t="s">
        <v>145</v>
      </c>
      <c r="D26" s="683" t="s">
        <v>264</v>
      </c>
      <c r="E26" s="821"/>
      <c r="F26" s="732">
        <v>200000</v>
      </c>
      <c r="G26" s="685">
        <v>1</v>
      </c>
      <c r="H26" s="687"/>
      <c r="I26" s="680"/>
      <c r="J26" s="681"/>
    </row>
    <row r="27" spans="1:10" ht="20.25">
      <c r="A27" s="1178">
        <f>+A26+1</f>
        <v>14</v>
      </c>
      <c r="B27" s="1103">
        <v>12</v>
      </c>
      <c r="C27" s="1099" t="s">
        <v>146</v>
      </c>
      <c r="D27" s="1097" t="s">
        <v>264</v>
      </c>
      <c r="E27" s="241" t="s">
        <v>349</v>
      </c>
      <c r="F27" s="732">
        <v>200000</v>
      </c>
      <c r="G27" s="685">
        <v>1</v>
      </c>
      <c r="H27" s="687"/>
      <c r="I27" s="680"/>
      <c r="J27" s="681"/>
    </row>
    <row r="28" spans="1:10" ht="20.25">
      <c r="A28" s="1178"/>
      <c r="B28" s="876"/>
      <c r="C28" s="1100"/>
      <c r="D28" s="1098"/>
      <c r="E28" s="241" t="s">
        <v>350</v>
      </c>
      <c r="F28" s="732"/>
      <c r="G28" s="685"/>
      <c r="H28" s="687"/>
      <c r="I28" s="680"/>
      <c r="J28" s="681"/>
    </row>
    <row r="29" spans="1:10" ht="20.25">
      <c r="A29" s="1178">
        <f>+A27+1</f>
        <v>15</v>
      </c>
      <c r="B29" s="1103">
        <v>13</v>
      </c>
      <c r="C29" s="1108" t="s">
        <v>147</v>
      </c>
      <c r="D29" s="1097" t="s">
        <v>264</v>
      </c>
      <c r="E29" s="241" t="s">
        <v>351</v>
      </c>
      <c r="F29" s="732">
        <v>200000</v>
      </c>
      <c r="G29" s="685">
        <v>1</v>
      </c>
      <c r="H29" s="687"/>
      <c r="I29" s="680"/>
      <c r="J29" s="681"/>
    </row>
    <row r="30" spans="1:10" ht="20.25">
      <c r="A30" s="1178"/>
      <c r="B30" s="875"/>
      <c r="C30" s="1114"/>
      <c r="D30" s="1104"/>
      <c r="E30" s="241" t="s">
        <v>352</v>
      </c>
      <c r="F30" s="732"/>
      <c r="G30" s="685"/>
      <c r="H30" s="687"/>
      <c r="I30" s="680"/>
      <c r="J30" s="681"/>
    </row>
    <row r="31" spans="1:10" ht="20.25">
      <c r="A31" s="1178"/>
      <c r="B31" s="876"/>
      <c r="C31" s="1109"/>
      <c r="D31" s="1098"/>
      <c r="E31" s="241" t="s">
        <v>353</v>
      </c>
      <c r="F31" s="732"/>
      <c r="G31" s="685"/>
      <c r="H31" s="687"/>
      <c r="I31" s="680"/>
      <c r="J31" s="681"/>
    </row>
    <row r="32" spans="1:10" ht="20.25">
      <c r="A32" s="1178">
        <f>+A29+1</f>
        <v>16</v>
      </c>
      <c r="B32" s="1103">
        <v>14</v>
      </c>
      <c r="C32" s="1108" t="s">
        <v>148</v>
      </c>
      <c r="D32" s="1097" t="s">
        <v>264</v>
      </c>
      <c r="E32" s="823" t="s">
        <v>354</v>
      </c>
      <c r="F32" s="732">
        <v>200000</v>
      </c>
      <c r="G32" s="685">
        <v>1</v>
      </c>
      <c r="H32" s="687"/>
      <c r="I32" s="680"/>
      <c r="J32" s="681"/>
    </row>
    <row r="33" spans="1:10" ht="20.25">
      <c r="A33" s="1178"/>
      <c r="B33" s="876"/>
      <c r="C33" s="1109"/>
      <c r="D33" s="1098"/>
      <c r="E33" s="823" t="s">
        <v>355</v>
      </c>
      <c r="F33" s="732"/>
      <c r="G33" s="685"/>
      <c r="H33" s="687"/>
      <c r="I33" s="680"/>
      <c r="J33" s="681"/>
    </row>
    <row r="34" spans="1:10">
      <c r="A34" s="142">
        <f>+A32+1</f>
        <v>17</v>
      </c>
      <c r="B34" s="674">
        <v>15</v>
      </c>
      <c r="C34" s="728" t="s">
        <v>28</v>
      </c>
      <c r="D34" s="683" t="s">
        <v>1083</v>
      </c>
      <c r="E34" s="821"/>
      <c r="F34" s="733"/>
      <c r="G34" s="685">
        <v>1</v>
      </c>
      <c r="H34" s="687"/>
      <c r="I34" s="693"/>
      <c r="J34" s="694"/>
    </row>
    <row r="35" spans="1:10" ht="20.25">
      <c r="A35" s="142">
        <f>+A34+1</f>
        <v>18</v>
      </c>
      <c r="B35" s="674">
        <v>16</v>
      </c>
      <c r="C35" s="728" t="s">
        <v>30</v>
      </c>
      <c r="D35" s="683" t="s">
        <v>1083</v>
      </c>
      <c r="E35" s="814" t="s">
        <v>793</v>
      </c>
      <c r="F35" s="732">
        <v>200000</v>
      </c>
      <c r="G35" s="685">
        <v>1</v>
      </c>
      <c r="H35" s="687"/>
      <c r="I35" s="693"/>
      <c r="J35" s="694"/>
    </row>
    <row r="36" spans="1:10">
      <c r="A36" s="142">
        <f>+A35+1</f>
        <v>19</v>
      </c>
      <c r="B36" s="674">
        <v>17</v>
      </c>
      <c r="C36" s="728" t="s">
        <v>31</v>
      </c>
      <c r="D36" s="683" t="s">
        <v>1083</v>
      </c>
      <c r="E36" s="821" t="s">
        <v>1099</v>
      </c>
      <c r="F36" s="732">
        <v>200000</v>
      </c>
      <c r="G36" s="685">
        <v>1</v>
      </c>
      <c r="H36" s="687"/>
      <c r="I36" s="693"/>
      <c r="J36" s="694"/>
    </row>
    <row r="37" spans="1:10" ht="20.25">
      <c r="A37" s="1178">
        <f>+A36+1</f>
        <v>20</v>
      </c>
      <c r="B37" s="1103">
        <v>18</v>
      </c>
      <c r="C37" s="1110" t="s">
        <v>32</v>
      </c>
      <c r="D37" s="1097" t="s">
        <v>1083</v>
      </c>
      <c r="E37" s="814" t="s">
        <v>781</v>
      </c>
      <c r="F37" s="732">
        <v>200000</v>
      </c>
      <c r="G37" s="685">
        <v>1</v>
      </c>
      <c r="H37" s="687"/>
      <c r="I37" s="693"/>
      <c r="J37" s="694"/>
    </row>
    <row r="38" spans="1:10" ht="20.25">
      <c r="A38" s="1178"/>
      <c r="B38" s="876"/>
      <c r="C38" s="1111"/>
      <c r="D38" s="1098"/>
      <c r="E38" s="814" t="s">
        <v>783</v>
      </c>
      <c r="F38" s="732"/>
      <c r="G38" s="685"/>
      <c r="H38" s="687"/>
      <c r="I38" s="693"/>
      <c r="J38" s="694"/>
    </row>
    <row r="39" spans="1:10">
      <c r="A39" s="142">
        <f>+A37+1</f>
        <v>21</v>
      </c>
      <c r="B39" s="674">
        <v>19</v>
      </c>
      <c r="C39" s="734" t="s">
        <v>25</v>
      </c>
      <c r="D39" s="683" t="s">
        <v>22</v>
      </c>
      <c r="E39" s="821"/>
      <c r="F39" s="732">
        <v>200000</v>
      </c>
      <c r="G39" s="685">
        <v>1</v>
      </c>
      <c r="H39" s="687"/>
      <c r="I39" s="693"/>
      <c r="J39" s="694"/>
    </row>
    <row r="40" spans="1:10" ht="20.25">
      <c r="A40" s="1178">
        <f>+A39+1</f>
        <v>22</v>
      </c>
      <c r="B40" s="1103">
        <v>20</v>
      </c>
      <c r="C40" s="1105" t="s">
        <v>150</v>
      </c>
      <c r="D40" s="1097" t="s">
        <v>1083</v>
      </c>
      <c r="E40" s="814" t="s">
        <v>788</v>
      </c>
      <c r="F40" s="732">
        <v>200000</v>
      </c>
      <c r="G40" s="685">
        <v>1</v>
      </c>
      <c r="H40" s="687"/>
      <c r="I40" s="693"/>
      <c r="J40" s="694"/>
    </row>
    <row r="41" spans="1:10" ht="20.25">
      <c r="A41" s="1178"/>
      <c r="B41" s="875"/>
      <c r="C41" s="1106"/>
      <c r="D41" s="1104"/>
      <c r="E41" s="814" t="s">
        <v>790</v>
      </c>
      <c r="F41" s="732"/>
      <c r="G41" s="685"/>
      <c r="H41" s="687"/>
      <c r="I41" s="693"/>
      <c r="J41" s="694"/>
    </row>
    <row r="42" spans="1:10" ht="20.25">
      <c r="A42" s="1178"/>
      <c r="B42" s="876"/>
      <c r="C42" s="1107"/>
      <c r="D42" s="1098"/>
      <c r="E42" s="814" t="s">
        <v>791</v>
      </c>
      <c r="F42" s="732"/>
      <c r="G42" s="685"/>
      <c r="H42" s="687"/>
      <c r="I42" s="693"/>
      <c r="J42" s="694"/>
    </row>
    <row r="43" spans="1:10" ht="20.25">
      <c r="A43" s="1178">
        <f>+A40+1</f>
        <v>23</v>
      </c>
      <c r="B43" s="1103">
        <v>21</v>
      </c>
      <c r="C43" s="1115" t="s">
        <v>23</v>
      </c>
      <c r="D43" s="1097" t="s">
        <v>1084</v>
      </c>
      <c r="E43" s="814" t="s">
        <v>784</v>
      </c>
      <c r="F43" s="732">
        <v>200000</v>
      </c>
      <c r="G43" s="685">
        <v>1</v>
      </c>
      <c r="H43" s="687"/>
      <c r="I43" s="693"/>
      <c r="J43" s="694"/>
    </row>
    <row r="44" spans="1:10" ht="20.25">
      <c r="A44" s="1178"/>
      <c r="B44" s="876"/>
      <c r="C44" s="1116"/>
      <c r="D44" s="1098"/>
      <c r="E44" s="814" t="s">
        <v>786</v>
      </c>
      <c r="F44" s="732"/>
      <c r="G44" s="685"/>
      <c r="H44" s="687"/>
      <c r="I44" s="693"/>
      <c r="J44" s="694"/>
    </row>
    <row r="45" spans="1:10">
      <c r="A45" s="142">
        <f>+A43+1</f>
        <v>24</v>
      </c>
      <c r="B45" s="674">
        <v>22</v>
      </c>
      <c r="C45" s="840" t="s">
        <v>16</v>
      </c>
      <c r="D45" s="683" t="s">
        <v>1084</v>
      </c>
      <c r="E45" s="821" t="s">
        <v>794</v>
      </c>
      <c r="F45" s="732">
        <v>200000</v>
      </c>
      <c r="G45" s="685">
        <v>1</v>
      </c>
      <c r="H45" s="687"/>
      <c r="I45" s="693"/>
      <c r="J45" s="694"/>
    </row>
    <row r="46" spans="1:10">
      <c r="A46" s="142">
        <f>+A45+1</f>
        <v>25</v>
      </c>
      <c r="B46" s="674">
        <v>23</v>
      </c>
      <c r="C46" s="840" t="s">
        <v>1166</v>
      </c>
      <c r="D46" s="683" t="s">
        <v>263</v>
      </c>
      <c r="E46" s="821"/>
      <c r="F46" s="732"/>
      <c r="G46" s="685">
        <v>1</v>
      </c>
      <c r="H46" s="687"/>
      <c r="I46" s="693"/>
      <c r="J46" s="694"/>
    </row>
    <row r="47" spans="1:10">
      <c r="A47" s="175"/>
      <c r="B47" s="674"/>
      <c r="C47" s="835" t="s">
        <v>1063</v>
      </c>
      <c r="D47" s="688"/>
      <c r="E47" s="822"/>
      <c r="F47" s="689">
        <f>SUM(F49:F57)</f>
        <v>1000000</v>
      </c>
      <c r="G47" s="690">
        <f>SUM(G48:G57)</f>
        <v>8</v>
      </c>
      <c r="H47" s="695"/>
      <c r="I47" s="680"/>
      <c r="J47" s="681"/>
    </row>
    <row r="48" spans="1:10" s="721" customFormat="1">
      <c r="A48" s="400">
        <f>+A46+1</f>
        <v>26</v>
      </c>
      <c r="B48" s="716">
        <v>1</v>
      </c>
      <c r="C48" s="717" t="s">
        <v>153</v>
      </c>
      <c r="D48" s="723" t="s">
        <v>262</v>
      </c>
      <c r="E48" s="722"/>
      <c r="F48" s="718"/>
      <c r="G48" s="722">
        <v>1</v>
      </c>
      <c r="H48" s="719"/>
      <c r="I48" s="400"/>
      <c r="J48" s="720"/>
    </row>
    <row r="49" spans="1:10">
      <c r="A49" s="1179">
        <f>+A48+1</f>
        <v>27</v>
      </c>
      <c r="B49" s="1119">
        <v>2</v>
      </c>
      <c r="C49" s="1117" t="s">
        <v>37</v>
      </c>
      <c r="D49" s="1097" t="s">
        <v>38</v>
      </c>
      <c r="E49" s="821" t="s">
        <v>357</v>
      </c>
      <c r="F49" s="684">
        <v>200000</v>
      </c>
      <c r="G49" s="685">
        <v>1</v>
      </c>
      <c r="H49" s="687"/>
      <c r="I49" s="680"/>
      <c r="J49" s="681"/>
    </row>
    <row r="50" spans="1:10" ht="20.25">
      <c r="A50" s="1178"/>
      <c r="B50" s="1120"/>
      <c r="C50" s="1118"/>
      <c r="D50" s="1098"/>
      <c r="E50" s="241" t="s">
        <v>358</v>
      </c>
      <c r="F50" s="684"/>
      <c r="G50" s="685"/>
      <c r="H50" s="687"/>
      <c r="I50" s="680"/>
      <c r="J50" s="681"/>
    </row>
    <row r="51" spans="1:10" ht="20.25">
      <c r="A51" s="142">
        <f>+A49+1</f>
        <v>28</v>
      </c>
      <c r="B51" s="716">
        <v>3</v>
      </c>
      <c r="C51" s="682" t="s">
        <v>35</v>
      </c>
      <c r="D51" s="683" t="s">
        <v>36</v>
      </c>
      <c r="E51" s="241" t="s">
        <v>359</v>
      </c>
      <c r="F51" s="684">
        <v>200000</v>
      </c>
      <c r="G51" s="685">
        <v>1</v>
      </c>
      <c r="H51" s="687"/>
      <c r="I51" s="680"/>
      <c r="J51" s="681"/>
    </row>
    <row r="52" spans="1:10" ht="20.25">
      <c r="A52" s="1178">
        <f>+A51+1</f>
        <v>29</v>
      </c>
      <c r="B52" s="1119">
        <v>4</v>
      </c>
      <c r="C52" s="1117" t="s">
        <v>1064</v>
      </c>
      <c r="D52" s="1097" t="s">
        <v>264</v>
      </c>
      <c r="E52" s="241" t="s">
        <v>579</v>
      </c>
      <c r="F52" s="684">
        <v>200000</v>
      </c>
      <c r="G52" s="685">
        <v>1</v>
      </c>
      <c r="H52" s="687"/>
      <c r="I52" s="680"/>
      <c r="J52" s="681"/>
    </row>
    <row r="53" spans="1:10" ht="20.25">
      <c r="A53" s="1178"/>
      <c r="B53" s="1120"/>
      <c r="C53" s="1118"/>
      <c r="D53" s="1098"/>
      <c r="E53" s="241" t="s">
        <v>580</v>
      </c>
      <c r="F53" s="684"/>
      <c r="G53" s="685"/>
      <c r="H53" s="687"/>
      <c r="I53" s="680"/>
      <c r="J53" s="681"/>
    </row>
    <row r="54" spans="1:10">
      <c r="A54" s="142">
        <f>+A52+1</f>
        <v>30</v>
      </c>
      <c r="B54" s="716">
        <v>5</v>
      </c>
      <c r="C54" s="682" t="s">
        <v>39</v>
      </c>
      <c r="D54" s="683" t="s">
        <v>40</v>
      </c>
      <c r="E54" s="821" t="s">
        <v>360</v>
      </c>
      <c r="F54" s="684">
        <v>200000</v>
      </c>
      <c r="G54" s="685">
        <v>1</v>
      </c>
      <c r="H54" s="687"/>
      <c r="I54" s="680"/>
      <c r="J54" s="681"/>
    </row>
    <row r="55" spans="1:10" ht="20.25">
      <c r="A55" s="142">
        <f>+A54+1</f>
        <v>31</v>
      </c>
      <c r="B55" s="716">
        <v>6</v>
      </c>
      <c r="C55" s="682" t="s">
        <v>893</v>
      </c>
      <c r="D55" s="683" t="s">
        <v>264</v>
      </c>
      <c r="E55" s="825" t="s">
        <v>812</v>
      </c>
      <c r="F55" s="684">
        <v>200000</v>
      </c>
      <c r="G55" s="685">
        <v>1</v>
      </c>
      <c r="H55" s="687"/>
      <c r="I55" s="680"/>
      <c r="J55" s="681"/>
    </row>
    <row r="56" spans="1:10">
      <c r="A56" s="142">
        <f>+A55+1</f>
        <v>32</v>
      </c>
      <c r="B56" s="716">
        <v>7</v>
      </c>
      <c r="C56" s="682" t="s">
        <v>41</v>
      </c>
      <c r="D56" s="683" t="s">
        <v>40</v>
      </c>
      <c r="E56" s="821"/>
      <c r="F56" s="684"/>
      <c r="G56" s="685">
        <v>1</v>
      </c>
      <c r="H56" s="687"/>
      <c r="I56" s="680"/>
      <c r="J56" s="681"/>
    </row>
    <row r="57" spans="1:10">
      <c r="A57" s="142">
        <f>+A56+1</f>
        <v>33</v>
      </c>
      <c r="B57" s="716">
        <v>8</v>
      </c>
      <c r="C57" s="682" t="s">
        <v>154</v>
      </c>
      <c r="D57" s="683" t="s">
        <v>166</v>
      </c>
      <c r="E57" s="821"/>
      <c r="F57" s="684"/>
      <c r="G57" s="685">
        <v>1</v>
      </c>
      <c r="H57" s="687"/>
      <c r="I57" s="680"/>
      <c r="J57" s="681"/>
    </row>
    <row r="58" spans="1:10">
      <c r="B58" s="674"/>
      <c r="C58" s="835" t="s">
        <v>1065</v>
      </c>
      <c r="D58" s="688"/>
      <c r="E58" s="822"/>
      <c r="F58" s="689">
        <f>SUM(F59:F60)</f>
        <v>0</v>
      </c>
      <c r="G58" s="690">
        <f>SUM(G59:G60)</f>
        <v>2</v>
      </c>
      <c r="H58" s="695"/>
      <c r="I58" s="680"/>
      <c r="J58" s="681"/>
    </row>
    <row r="59" spans="1:10">
      <c r="A59" s="142">
        <f>+A57+1</f>
        <v>34</v>
      </c>
      <c r="B59" s="674">
        <v>1</v>
      </c>
      <c r="C59" s="682" t="s">
        <v>44</v>
      </c>
      <c r="D59" s="683" t="s">
        <v>43</v>
      </c>
      <c r="E59" s="821"/>
      <c r="F59" s="684"/>
      <c r="G59" s="685">
        <v>1</v>
      </c>
      <c r="H59" s="687"/>
      <c r="I59" s="680"/>
      <c r="J59" s="681"/>
    </row>
    <row r="60" spans="1:10">
      <c r="A60" s="142">
        <f>+A59+1</f>
        <v>35</v>
      </c>
      <c r="B60" s="674">
        <v>2</v>
      </c>
      <c r="C60" s="682" t="s">
        <v>45</v>
      </c>
      <c r="D60" s="683" t="s">
        <v>43</v>
      </c>
      <c r="E60" s="821"/>
      <c r="F60" s="684"/>
      <c r="G60" s="685">
        <v>1</v>
      </c>
      <c r="H60" s="687"/>
      <c r="I60" s="680"/>
      <c r="J60" s="681"/>
    </row>
    <row r="61" spans="1:10" ht="23.25">
      <c r="B61" s="674"/>
      <c r="C61" s="833" t="s">
        <v>361</v>
      </c>
      <c r="D61" s="688"/>
      <c r="E61" s="822"/>
      <c r="F61" s="697">
        <f>F62+F84+F96</f>
        <v>7000000</v>
      </c>
      <c r="G61" s="698">
        <f>G62+G84+G96</f>
        <v>37</v>
      </c>
      <c r="H61" s="687"/>
      <c r="I61" s="680"/>
      <c r="J61" s="681"/>
    </row>
    <row r="62" spans="1:10">
      <c r="B62" s="674"/>
      <c r="C62" s="835" t="s">
        <v>362</v>
      </c>
      <c r="D62" s="688"/>
      <c r="E62" s="822"/>
      <c r="F62" s="689">
        <f>SUM(F63:F83)</f>
        <v>2200000</v>
      </c>
      <c r="G62" s="690">
        <f>SUM(G63:G83)</f>
        <v>11</v>
      </c>
      <c r="H62" s="695"/>
      <c r="I62" s="680"/>
      <c r="J62" s="681"/>
    </row>
    <row r="63" spans="1:10" ht="20.25">
      <c r="A63" s="1178">
        <f>+A60+1</f>
        <v>36</v>
      </c>
      <c r="B63" s="1103">
        <v>1</v>
      </c>
      <c r="C63" s="1121" t="s">
        <v>155</v>
      </c>
      <c r="D63" s="1097" t="s">
        <v>266</v>
      </c>
      <c r="E63" s="241" t="s">
        <v>364</v>
      </c>
      <c r="F63" s="684">
        <v>200000</v>
      </c>
      <c r="G63" s="685">
        <v>1</v>
      </c>
      <c r="H63" s="687"/>
      <c r="I63" s="680"/>
      <c r="J63" s="681"/>
    </row>
    <row r="64" spans="1:10" ht="20.25">
      <c r="A64" s="1178"/>
      <c r="B64" s="876"/>
      <c r="C64" s="1123"/>
      <c r="D64" s="1098"/>
      <c r="E64" s="823" t="s">
        <v>365</v>
      </c>
      <c r="F64" s="684"/>
      <c r="G64" s="685"/>
      <c r="H64" s="687"/>
      <c r="I64" s="680"/>
      <c r="J64" s="681"/>
    </row>
    <row r="65" spans="1:10" ht="20.25">
      <c r="A65" s="1178">
        <f>+A63+1</f>
        <v>37</v>
      </c>
      <c r="B65" s="1103">
        <v>2</v>
      </c>
      <c r="C65" s="1121" t="s">
        <v>156</v>
      </c>
      <c r="D65" s="1097" t="s">
        <v>267</v>
      </c>
      <c r="E65" s="241" t="s">
        <v>366</v>
      </c>
      <c r="F65" s="684">
        <v>200000</v>
      </c>
      <c r="G65" s="685">
        <v>1</v>
      </c>
      <c r="H65" s="687"/>
      <c r="I65" s="680"/>
      <c r="J65" s="681"/>
    </row>
    <row r="66" spans="1:10" ht="20.25">
      <c r="A66" s="1178"/>
      <c r="B66" s="875"/>
      <c r="C66" s="1122"/>
      <c r="D66" s="1104"/>
      <c r="E66" s="241" t="s">
        <v>368</v>
      </c>
      <c r="F66" s="684"/>
      <c r="G66" s="685"/>
      <c r="H66" s="687"/>
      <c r="I66" s="680"/>
      <c r="J66" s="681"/>
    </row>
    <row r="67" spans="1:10" ht="20.25">
      <c r="A67" s="1178"/>
      <c r="B67" s="876"/>
      <c r="C67" s="1123"/>
      <c r="D67" s="1098"/>
      <c r="E67" s="241" t="s">
        <v>369</v>
      </c>
      <c r="F67" s="684"/>
      <c r="G67" s="685"/>
      <c r="H67" s="687"/>
      <c r="I67" s="680"/>
      <c r="J67" s="681"/>
    </row>
    <row r="68" spans="1:10" ht="20.25">
      <c r="A68" s="142">
        <f>+A65+1</f>
        <v>38</v>
      </c>
      <c r="B68" s="674">
        <v>3</v>
      </c>
      <c r="C68" s="841" t="s">
        <v>48</v>
      </c>
      <c r="D68" s="683" t="s">
        <v>267</v>
      </c>
      <c r="E68" s="241" t="s">
        <v>370</v>
      </c>
      <c r="F68" s="684">
        <v>200000</v>
      </c>
      <c r="G68" s="685">
        <v>1</v>
      </c>
      <c r="H68" s="687"/>
      <c r="I68" s="680"/>
      <c r="J68" s="681"/>
    </row>
    <row r="69" spans="1:10" ht="20.25">
      <c r="A69" s="1178">
        <f>+A68+1</f>
        <v>39</v>
      </c>
      <c r="B69" s="1103">
        <v>4</v>
      </c>
      <c r="C69" s="1131" t="s">
        <v>49</v>
      </c>
      <c r="D69" s="1097" t="s">
        <v>1031</v>
      </c>
      <c r="E69" s="241" t="s">
        <v>371</v>
      </c>
      <c r="F69" s="684">
        <v>200000</v>
      </c>
      <c r="G69" s="685">
        <v>1</v>
      </c>
      <c r="H69" s="687"/>
      <c r="I69" s="680"/>
      <c r="J69" s="681"/>
    </row>
    <row r="70" spans="1:10" ht="20.25">
      <c r="A70" s="1178"/>
      <c r="B70" s="875"/>
      <c r="C70" s="1132"/>
      <c r="D70" s="1104"/>
      <c r="E70" s="241" t="s">
        <v>372</v>
      </c>
      <c r="F70" s="684"/>
      <c r="G70" s="685"/>
      <c r="H70" s="687"/>
      <c r="I70" s="680"/>
      <c r="J70" s="681"/>
    </row>
    <row r="71" spans="1:10" ht="20.25">
      <c r="A71" s="1178"/>
      <c r="B71" s="876"/>
      <c r="C71" s="1133"/>
      <c r="D71" s="1098"/>
      <c r="E71" s="241" t="s">
        <v>875</v>
      </c>
      <c r="F71" s="684"/>
      <c r="G71" s="685"/>
      <c r="H71" s="687"/>
      <c r="I71" s="680"/>
      <c r="J71" s="681"/>
    </row>
    <row r="72" spans="1:10" ht="20.25">
      <c r="A72" s="1178">
        <f>+A69+1</f>
        <v>40</v>
      </c>
      <c r="B72" s="674">
        <v>5</v>
      </c>
      <c r="C72" s="841" t="s">
        <v>50</v>
      </c>
      <c r="D72" s="683" t="s">
        <v>1100</v>
      </c>
      <c r="E72" s="241" t="s">
        <v>374</v>
      </c>
      <c r="F72" s="684">
        <v>200000</v>
      </c>
      <c r="G72" s="685">
        <v>1</v>
      </c>
      <c r="H72" s="687"/>
      <c r="I72" s="680"/>
      <c r="J72" s="681"/>
    </row>
    <row r="73" spans="1:10" ht="20.25">
      <c r="A73" s="1178"/>
      <c r="B73" s="674"/>
      <c r="C73" s="841"/>
      <c r="D73" s="683"/>
      <c r="E73" s="241" t="s">
        <v>375</v>
      </c>
      <c r="F73" s="684"/>
      <c r="G73" s="685"/>
      <c r="H73" s="687"/>
      <c r="I73" s="680"/>
      <c r="J73" s="681"/>
    </row>
    <row r="74" spans="1:10" ht="20.25">
      <c r="A74" s="142">
        <f>+A72+1</f>
        <v>41</v>
      </c>
      <c r="B74" s="674">
        <v>6</v>
      </c>
      <c r="C74" s="841" t="s">
        <v>51</v>
      </c>
      <c r="D74" s="683" t="s">
        <v>1031</v>
      </c>
      <c r="E74" s="241" t="s">
        <v>376</v>
      </c>
      <c r="F74" s="684">
        <v>200000</v>
      </c>
      <c r="G74" s="685">
        <v>1</v>
      </c>
      <c r="H74" s="687"/>
      <c r="I74" s="680"/>
      <c r="J74" s="681"/>
    </row>
    <row r="75" spans="1:10" ht="20.25">
      <c r="A75" s="1178">
        <f>+A74+1</f>
        <v>42</v>
      </c>
      <c r="B75" s="674">
        <v>7</v>
      </c>
      <c r="C75" s="1131" t="s">
        <v>52</v>
      </c>
      <c r="D75" s="1097" t="s">
        <v>1031</v>
      </c>
      <c r="E75" s="241" t="s">
        <v>377</v>
      </c>
      <c r="F75" s="684">
        <v>200000</v>
      </c>
      <c r="G75" s="685">
        <v>1</v>
      </c>
      <c r="H75" s="687"/>
      <c r="I75" s="680"/>
      <c r="J75" s="681"/>
    </row>
    <row r="76" spans="1:10" ht="20.25">
      <c r="A76" s="1178"/>
      <c r="B76" s="674"/>
      <c r="C76" s="1133"/>
      <c r="D76" s="1098"/>
      <c r="E76" s="241" t="s">
        <v>582</v>
      </c>
      <c r="F76" s="684"/>
      <c r="G76" s="685"/>
      <c r="H76" s="687"/>
      <c r="I76" s="680"/>
      <c r="J76" s="681"/>
    </row>
    <row r="77" spans="1:10" ht="20.25">
      <c r="A77" s="1178">
        <f>+A75+1</f>
        <v>43</v>
      </c>
      <c r="B77" s="1103">
        <v>8</v>
      </c>
      <c r="C77" s="1134" t="s">
        <v>53</v>
      </c>
      <c r="D77" s="1097" t="s">
        <v>1031</v>
      </c>
      <c r="E77" s="241" t="s">
        <v>378</v>
      </c>
      <c r="F77" s="684">
        <v>200000</v>
      </c>
      <c r="G77" s="685">
        <v>1</v>
      </c>
      <c r="H77" s="687"/>
      <c r="I77" s="680"/>
      <c r="J77" s="681"/>
    </row>
    <row r="78" spans="1:10" ht="20.25">
      <c r="A78" s="1178"/>
      <c r="B78" s="876"/>
      <c r="C78" s="1135"/>
      <c r="D78" s="1098"/>
      <c r="E78" s="241" t="s">
        <v>379</v>
      </c>
      <c r="F78" s="684"/>
      <c r="G78" s="685"/>
      <c r="H78" s="687"/>
      <c r="I78" s="680"/>
      <c r="J78" s="681"/>
    </row>
    <row r="79" spans="1:10" ht="20.25">
      <c r="A79" s="1178">
        <f>+A77+1</f>
        <v>44</v>
      </c>
      <c r="B79" s="1103">
        <v>9</v>
      </c>
      <c r="C79" s="1136" t="s">
        <v>55</v>
      </c>
      <c r="D79" s="1097" t="s">
        <v>1031</v>
      </c>
      <c r="E79" s="241" t="s">
        <v>380</v>
      </c>
      <c r="F79" s="684">
        <v>200000</v>
      </c>
      <c r="G79" s="685">
        <v>1</v>
      </c>
      <c r="H79" s="687"/>
      <c r="I79" s="680"/>
      <c r="J79" s="681"/>
    </row>
    <row r="80" spans="1:10" ht="20.25">
      <c r="A80" s="1178"/>
      <c r="B80" s="876"/>
      <c r="C80" s="1137"/>
      <c r="D80" s="1098"/>
      <c r="E80" s="241" t="s">
        <v>381</v>
      </c>
      <c r="F80" s="684"/>
      <c r="G80" s="685"/>
      <c r="H80" s="687"/>
      <c r="I80" s="680"/>
      <c r="J80" s="681"/>
    </row>
    <row r="81" spans="1:10">
      <c r="A81" s="1178">
        <f>+A79+1</f>
        <v>45</v>
      </c>
      <c r="B81" s="1103">
        <v>10</v>
      </c>
      <c r="C81" s="1124" t="s">
        <v>1012</v>
      </c>
      <c r="D81" s="1097" t="s">
        <v>1031</v>
      </c>
      <c r="E81" s="826" t="s">
        <v>1102</v>
      </c>
      <c r="F81" s="684">
        <v>200000</v>
      </c>
      <c r="G81" s="685">
        <v>1</v>
      </c>
      <c r="H81" s="687"/>
      <c r="I81" s="680"/>
      <c r="J81" s="681"/>
    </row>
    <row r="82" spans="1:10">
      <c r="A82" s="1178"/>
      <c r="B82" s="876"/>
      <c r="C82" s="1125"/>
      <c r="D82" s="1098"/>
      <c r="E82" s="826" t="s">
        <v>1103</v>
      </c>
      <c r="F82" s="684"/>
      <c r="G82" s="685"/>
      <c r="H82" s="687"/>
      <c r="I82" s="680"/>
      <c r="J82" s="681"/>
    </row>
    <row r="83" spans="1:10">
      <c r="A83" s="142">
        <f>+A81+1</f>
        <v>46</v>
      </c>
      <c r="B83" s="674">
        <v>11</v>
      </c>
      <c r="C83" s="400" t="s">
        <v>1013</v>
      </c>
      <c r="D83" s="683" t="s">
        <v>1031</v>
      </c>
      <c r="E83" s="821" t="s">
        <v>1101</v>
      </c>
      <c r="F83" s="684">
        <v>200000</v>
      </c>
      <c r="G83" s="685">
        <v>1</v>
      </c>
      <c r="H83" s="687"/>
      <c r="I83" s="680"/>
      <c r="J83" s="681"/>
    </row>
    <row r="84" spans="1:10">
      <c r="B84" s="674"/>
      <c r="C84" s="835" t="s">
        <v>382</v>
      </c>
      <c r="D84" s="688"/>
      <c r="E84" s="822"/>
      <c r="F84" s="689">
        <f>SUM(F85:F95)</f>
        <v>1200000</v>
      </c>
      <c r="G84" s="690">
        <f>SUM(G85:G95)</f>
        <v>7</v>
      </c>
      <c r="H84" s="695"/>
      <c r="I84" s="680"/>
      <c r="J84" s="681"/>
    </row>
    <row r="85" spans="1:10" ht="20.25">
      <c r="A85" s="1178">
        <f>+A83+1</f>
        <v>47</v>
      </c>
      <c r="B85" s="1103">
        <v>1</v>
      </c>
      <c r="C85" s="1126" t="s">
        <v>158</v>
      </c>
      <c r="D85" s="1095" t="s">
        <v>1066</v>
      </c>
      <c r="E85" s="450" t="s">
        <v>384</v>
      </c>
      <c r="F85" s="684">
        <v>200000</v>
      </c>
      <c r="G85" s="685">
        <v>1</v>
      </c>
      <c r="H85" s="687"/>
      <c r="I85" s="680"/>
      <c r="J85" s="681"/>
    </row>
    <row r="86" spans="1:10" ht="20.25">
      <c r="A86" s="1178"/>
      <c r="B86" s="876"/>
      <c r="C86" s="1127"/>
      <c r="D86" s="1096"/>
      <c r="E86" s="450" t="s">
        <v>385</v>
      </c>
      <c r="F86" s="684"/>
      <c r="G86" s="685"/>
      <c r="H86" s="687"/>
      <c r="I86" s="680"/>
      <c r="J86" s="681"/>
    </row>
    <row r="87" spans="1:10" ht="20.25">
      <c r="A87" s="1178">
        <f>+A85+1</f>
        <v>48</v>
      </c>
      <c r="B87" s="1103">
        <v>2</v>
      </c>
      <c r="C87" s="1128" t="s">
        <v>159</v>
      </c>
      <c r="D87" s="1097" t="s">
        <v>157</v>
      </c>
      <c r="E87" s="450" t="s">
        <v>386</v>
      </c>
      <c r="F87" s="684">
        <v>200000</v>
      </c>
      <c r="G87" s="685">
        <v>1</v>
      </c>
      <c r="H87" s="687"/>
      <c r="I87" s="680"/>
      <c r="J87" s="681"/>
    </row>
    <row r="88" spans="1:10" ht="20.25">
      <c r="A88" s="1178"/>
      <c r="B88" s="875"/>
      <c r="C88" s="1129"/>
      <c r="D88" s="1104"/>
      <c r="E88" s="450" t="s">
        <v>387</v>
      </c>
      <c r="F88" s="684"/>
      <c r="G88" s="685"/>
      <c r="H88" s="687"/>
      <c r="I88" s="680"/>
      <c r="J88" s="681"/>
    </row>
    <row r="89" spans="1:10" ht="20.25">
      <c r="A89" s="1178"/>
      <c r="B89" s="876"/>
      <c r="C89" s="1130"/>
      <c r="D89" s="1098"/>
      <c r="E89" s="450" t="s">
        <v>388</v>
      </c>
      <c r="F89" s="684"/>
      <c r="G89" s="685"/>
      <c r="H89" s="687"/>
      <c r="I89" s="680"/>
      <c r="J89" s="681"/>
    </row>
    <row r="90" spans="1:10" ht="20.25">
      <c r="A90" s="1178">
        <f>+A87+1</f>
        <v>49</v>
      </c>
      <c r="B90" s="1103">
        <v>3</v>
      </c>
      <c r="C90" s="1099" t="s">
        <v>160</v>
      </c>
      <c r="D90" s="1097" t="s">
        <v>157</v>
      </c>
      <c r="E90" s="450" t="s">
        <v>389</v>
      </c>
      <c r="F90" s="684">
        <v>200000</v>
      </c>
      <c r="G90" s="685">
        <v>1</v>
      </c>
      <c r="H90" s="687"/>
      <c r="I90" s="680"/>
      <c r="J90" s="681"/>
    </row>
    <row r="91" spans="1:10" ht="20.25">
      <c r="A91" s="1178"/>
      <c r="B91" s="876"/>
      <c r="C91" s="1100"/>
      <c r="D91" s="1098"/>
      <c r="E91" s="450" t="s">
        <v>390</v>
      </c>
      <c r="F91" s="684"/>
      <c r="G91" s="685"/>
      <c r="H91" s="687"/>
      <c r="I91" s="680"/>
      <c r="J91" s="681"/>
    </row>
    <row r="92" spans="1:10" ht="20.25">
      <c r="A92" s="142">
        <f>+A90+1</f>
        <v>50</v>
      </c>
      <c r="B92" s="674">
        <v>4</v>
      </c>
      <c r="C92" s="842" t="s">
        <v>161</v>
      </c>
      <c r="D92" s="683" t="s">
        <v>157</v>
      </c>
      <c r="E92" s="450" t="s">
        <v>612</v>
      </c>
      <c r="F92" s="684">
        <v>200000</v>
      </c>
      <c r="G92" s="685">
        <v>1</v>
      </c>
      <c r="H92" s="687"/>
      <c r="I92" s="680"/>
      <c r="J92" s="681"/>
    </row>
    <row r="93" spans="1:10">
      <c r="A93" s="142">
        <f>+A92+1</f>
        <v>51</v>
      </c>
      <c r="B93" s="674">
        <v>5</v>
      </c>
      <c r="C93" s="842" t="s">
        <v>162</v>
      </c>
      <c r="D93" s="683" t="s">
        <v>157</v>
      </c>
      <c r="E93" s="821"/>
      <c r="F93" s="684"/>
      <c r="G93" s="685">
        <v>1</v>
      </c>
      <c r="H93" s="687"/>
      <c r="I93" s="680"/>
      <c r="J93" s="681"/>
    </row>
    <row r="94" spans="1:10">
      <c r="A94" s="142">
        <f>+A93+1</f>
        <v>52</v>
      </c>
      <c r="B94" s="674">
        <v>6</v>
      </c>
      <c r="C94" s="839" t="s">
        <v>163</v>
      </c>
      <c r="D94" s="683" t="s">
        <v>157</v>
      </c>
      <c r="E94" s="821"/>
      <c r="F94" s="684">
        <v>200000</v>
      </c>
      <c r="G94" s="685">
        <v>1</v>
      </c>
      <c r="H94" s="687"/>
      <c r="I94" s="680"/>
      <c r="J94" s="681"/>
    </row>
    <row r="95" spans="1:10">
      <c r="A95" s="142">
        <f>+A94+1</f>
        <v>53</v>
      </c>
      <c r="B95" s="674">
        <v>7</v>
      </c>
      <c r="C95" s="843" t="s">
        <v>164</v>
      </c>
      <c r="D95" s="683" t="s">
        <v>157</v>
      </c>
      <c r="E95" s="821" t="str">
        <f>VLOOKUP('Trung Thu'!B95,'01.06'!C77:D85,2,0)</f>
        <v>Vi Kim Ngân</v>
      </c>
      <c r="F95" s="684">
        <v>200000</v>
      </c>
      <c r="G95" s="685">
        <v>1</v>
      </c>
      <c r="H95" s="687"/>
      <c r="I95" s="680"/>
      <c r="J95" s="681"/>
    </row>
    <row r="96" spans="1:10">
      <c r="B96" s="674"/>
      <c r="C96" s="835" t="s">
        <v>166</v>
      </c>
      <c r="D96" s="688"/>
      <c r="E96" s="822"/>
      <c r="F96" s="689">
        <f>SUM(F97:F135)</f>
        <v>3600000</v>
      </c>
      <c r="G96" s="690">
        <f>SUM(G97:G135)</f>
        <v>19</v>
      </c>
      <c r="H96" s="695"/>
      <c r="I96" s="680"/>
      <c r="J96" s="681"/>
    </row>
    <row r="97" spans="1:10" ht="20.25">
      <c r="A97" s="1178">
        <f>+A95+1</f>
        <v>54</v>
      </c>
      <c r="B97" s="1103">
        <v>1</v>
      </c>
      <c r="C97" s="1139" t="s">
        <v>167</v>
      </c>
      <c r="D97" s="1095" t="s">
        <v>166</v>
      </c>
      <c r="E97" s="241" t="s">
        <v>394</v>
      </c>
      <c r="F97" s="684">
        <v>200000</v>
      </c>
      <c r="G97" s="685">
        <v>1</v>
      </c>
      <c r="H97" s="687"/>
      <c r="I97" s="680"/>
      <c r="J97" s="681"/>
    </row>
    <row r="98" spans="1:10" ht="20.25">
      <c r="A98" s="1178"/>
      <c r="B98" s="875"/>
      <c r="C98" s="1140"/>
      <c r="D98" s="1138"/>
      <c r="E98" s="241" t="s">
        <v>395</v>
      </c>
      <c r="F98" s="684"/>
      <c r="G98" s="685"/>
      <c r="H98" s="687"/>
      <c r="I98" s="680"/>
      <c r="J98" s="681"/>
    </row>
    <row r="99" spans="1:10" ht="20.25">
      <c r="A99" s="1178"/>
      <c r="B99" s="876"/>
      <c r="C99" s="1141"/>
      <c r="D99" s="1096"/>
      <c r="E99" s="241" t="s">
        <v>396</v>
      </c>
      <c r="F99" s="684"/>
      <c r="G99" s="685"/>
      <c r="H99" s="687"/>
      <c r="I99" s="680"/>
      <c r="J99" s="681"/>
    </row>
    <row r="100" spans="1:10" ht="20.25">
      <c r="A100" s="1178">
        <f>+A97+1</f>
        <v>55</v>
      </c>
      <c r="B100" s="1103">
        <v>2</v>
      </c>
      <c r="C100" s="1142" t="s">
        <v>168</v>
      </c>
      <c r="D100" s="1097" t="s">
        <v>166</v>
      </c>
      <c r="E100" s="241" t="s">
        <v>405</v>
      </c>
      <c r="F100" s="684">
        <v>200000</v>
      </c>
      <c r="G100" s="685">
        <v>1</v>
      </c>
      <c r="H100" s="687"/>
      <c r="I100" s="680"/>
      <c r="J100" s="681"/>
    </row>
    <row r="101" spans="1:10" ht="20.25">
      <c r="A101" s="1178"/>
      <c r="B101" s="875"/>
      <c r="C101" s="1146"/>
      <c r="D101" s="1104"/>
      <c r="E101" s="241" t="s">
        <v>406</v>
      </c>
      <c r="F101" s="684"/>
      <c r="G101" s="685"/>
      <c r="H101" s="687"/>
      <c r="I101" s="680"/>
      <c r="J101" s="681"/>
    </row>
    <row r="102" spans="1:10" ht="20.25">
      <c r="A102" s="1178"/>
      <c r="B102" s="876"/>
      <c r="C102" s="1143"/>
      <c r="D102" s="1098"/>
      <c r="E102" s="241" t="s">
        <v>453</v>
      </c>
      <c r="F102" s="684"/>
      <c r="G102" s="685"/>
      <c r="H102" s="687"/>
      <c r="I102" s="680"/>
      <c r="J102" s="681"/>
    </row>
    <row r="103" spans="1:10" ht="20.25">
      <c r="A103" s="1178">
        <f>+A100+1</f>
        <v>56</v>
      </c>
      <c r="B103" s="1147">
        <v>3</v>
      </c>
      <c r="C103" s="1139" t="s">
        <v>169</v>
      </c>
      <c r="D103" s="1095" t="s">
        <v>166</v>
      </c>
      <c r="E103" s="241" t="s">
        <v>397</v>
      </c>
      <c r="F103" s="684">
        <v>200000</v>
      </c>
      <c r="G103" s="685">
        <v>1</v>
      </c>
      <c r="H103" s="687"/>
      <c r="I103" s="680"/>
      <c r="J103" s="681"/>
    </row>
    <row r="104" spans="1:10" ht="20.25">
      <c r="A104" s="1178"/>
      <c r="B104" s="1148"/>
      <c r="C104" s="1140"/>
      <c r="D104" s="1138"/>
      <c r="E104" s="241" t="s">
        <v>398</v>
      </c>
      <c r="F104" s="684"/>
      <c r="G104" s="685"/>
      <c r="H104" s="687"/>
      <c r="I104" s="680"/>
      <c r="J104" s="681"/>
    </row>
    <row r="105" spans="1:10" ht="20.25">
      <c r="A105" s="1178"/>
      <c r="B105" s="1149"/>
      <c r="C105" s="1141"/>
      <c r="D105" s="1096"/>
      <c r="E105" s="241" t="s">
        <v>399</v>
      </c>
      <c r="F105" s="684"/>
      <c r="G105" s="685"/>
      <c r="H105" s="687"/>
      <c r="I105" s="680"/>
      <c r="J105" s="681"/>
    </row>
    <row r="106" spans="1:10" ht="20.25">
      <c r="A106" s="1178">
        <f>+A103+1</f>
        <v>57</v>
      </c>
      <c r="B106" s="1103">
        <v>4</v>
      </c>
      <c r="C106" s="1144" t="s">
        <v>170</v>
      </c>
      <c r="D106" s="1097" t="s">
        <v>166</v>
      </c>
      <c r="E106" s="241" t="s">
        <v>400</v>
      </c>
      <c r="F106" s="684">
        <v>200000</v>
      </c>
      <c r="G106" s="685">
        <v>1</v>
      </c>
      <c r="H106" s="687"/>
      <c r="I106" s="680"/>
      <c r="J106" s="681"/>
    </row>
    <row r="107" spans="1:10" ht="20.25">
      <c r="A107" s="1178"/>
      <c r="B107" s="876"/>
      <c r="C107" s="1145"/>
      <c r="D107" s="1098"/>
      <c r="E107" s="241" t="s">
        <v>401</v>
      </c>
      <c r="F107" s="684"/>
      <c r="G107" s="685"/>
      <c r="H107" s="687"/>
      <c r="I107" s="680"/>
      <c r="J107" s="681"/>
    </row>
    <row r="108" spans="1:10" ht="20.25">
      <c r="A108" s="1178">
        <f>+A106+1</f>
        <v>58</v>
      </c>
      <c r="B108" s="1103">
        <v>5</v>
      </c>
      <c r="C108" s="1142" t="s">
        <v>171</v>
      </c>
      <c r="D108" s="1097" t="s">
        <v>166</v>
      </c>
      <c r="E108" s="241" t="s">
        <v>359</v>
      </c>
      <c r="F108" s="684">
        <v>200000</v>
      </c>
      <c r="G108" s="685">
        <v>1</v>
      </c>
      <c r="H108" s="687"/>
      <c r="I108" s="680"/>
      <c r="J108" s="681"/>
    </row>
    <row r="109" spans="1:10" ht="20.25">
      <c r="A109" s="1178"/>
      <c r="B109" s="876"/>
      <c r="C109" s="1143"/>
      <c r="D109" s="1098"/>
      <c r="E109" s="241" t="s">
        <v>416</v>
      </c>
      <c r="F109" s="684"/>
      <c r="G109" s="685"/>
      <c r="H109" s="687"/>
      <c r="I109" s="680"/>
      <c r="J109" s="681"/>
    </row>
    <row r="110" spans="1:10" ht="20.25">
      <c r="A110" s="1178">
        <f>+A108+1</f>
        <v>59</v>
      </c>
      <c r="B110" s="1103">
        <v>6</v>
      </c>
      <c r="C110" s="1144" t="s">
        <v>172</v>
      </c>
      <c r="D110" s="1097" t="s">
        <v>166</v>
      </c>
      <c r="E110" s="241" t="s">
        <v>403</v>
      </c>
      <c r="F110" s="684">
        <v>200000</v>
      </c>
      <c r="G110" s="685">
        <v>1</v>
      </c>
      <c r="H110" s="687"/>
      <c r="I110" s="680"/>
      <c r="J110" s="681"/>
    </row>
    <row r="111" spans="1:10" ht="20.25">
      <c r="A111" s="1178"/>
      <c r="B111" s="876"/>
      <c r="C111" s="1145"/>
      <c r="D111" s="1098"/>
      <c r="E111" s="241" t="s">
        <v>404</v>
      </c>
      <c r="F111" s="684"/>
      <c r="G111" s="685"/>
      <c r="H111" s="687"/>
      <c r="I111" s="680"/>
      <c r="J111" s="681"/>
    </row>
    <row r="112" spans="1:10" ht="20.25">
      <c r="A112" s="1178">
        <f>+A110+1</f>
        <v>60</v>
      </c>
      <c r="B112" s="1103">
        <v>7</v>
      </c>
      <c r="C112" s="1142" t="s">
        <v>173</v>
      </c>
      <c r="D112" s="1097" t="s">
        <v>166</v>
      </c>
      <c r="E112" s="241" t="s">
        <v>411</v>
      </c>
      <c r="F112" s="684">
        <v>200000</v>
      </c>
      <c r="G112" s="685">
        <v>1</v>
      </c>
      <c r="H112" s="687"/>
      <c r="I112" s="680"/>
      <c r="J112" s="681"/>
    </row>
    <row r="113" spans="1:10" ht="20.25">
      <c r="A113" s="1178"/>
      <c r="B113" s="876"/>
      <c r="C113" s="1143"/>
      <c r="D113" s="1098"/>
      <c r="E113" s="241" t="s">
        <v>412</v>
      </c>
      <c r="F113" s="684"/>
      <c r="G113" s="685"/>
      <c r="H113" s="687"/>
      <c r="I113" s="680"/>
      <c r="J113" s="681"/>
    </row>
    <row r="114" spans="1:10" ht="20.25">
      <c r="A114" s="142">
        <f>+A112+1</f>
        <v>61</v>
      </c>
      <c r="B114" s="674">
        <v>8</v>
      </c>
      <c r="C114" s="743" t="s">
        <v>174</v>
      </c>
      <c r="D114" s="683" t="s">
        <v>166</v>
      </c>
      <c r="E114" s="241" t="s">
        <v>584</v>
      </c>
      <c r="F114" s="684">
        <v>200000</v>
      </c>
      <c r="G114" s="685">
        <v>1</v>
      </c>
      <c r="H114" s="687"/>
      <c r="I114" s="680"/>
      <c r="J114" s="681"/>
    </row>
    <row r="115" spans="1:10" ht="20.25">
      <c r="A115" s="1178">
        <f>+A114+1</f>
        <v>62</v>
      </c>
      <c r="B115" s="1103">
        <v>9</v>
      </c>
      <c r="C115" s="1142" t="s">
        <v>175</v>
      </c>
      <c r="D115" s="1097" t="s">
        <v>166</v>
      </c>
      <c r="E115" s="241" t="s">
        <v>414</v>
      </c>
      <c r="F115" s="684">
        <v>200000</v>
      </c>
      <c r="G115" s="685">
        <v>1</v>
      </c>
      <c r="H115" s="687"/>
      <c r="I115" s="680"/>
      <c r="J115" s="681"/>
    </row>
    <row r="116" spans="1:10" ht="20.25">
      <c r="A116" s="1178"/>
      <c r="B116" s="876"/>
      <c r="C116" s="1143"/>
      <c r="D116" s="1098"/>
      <c r="E116" s="241" t="s">
        <v>415</v>
      </c>
      <c r="F116" s="684"/>
      <c r="G116" s="685"/>
      <c r="H116" s="687"/>
      <c r="I116" s="680"/>
      <c r="J116" s="681"/>
    </row>
    <row r="117" spans="1:10" ht="20.25">
      <c r="A117" s="1178">
        <f>+A115+1</f>
        <v>63</v>
      </c>
      <c r="B117" s="1103">
        <v>10</v>
      </c>
      <c r="C117" s="1142" t="s">
        <v>417</v>
      </c>
      <c r="D117" s="1097" t="s">
        <v>166</v>
      </c>
      <c r="E117" s="241" t="s">
        <v>418</v>
      </c>
      <c r="F117" s="684">
        <v>200000</v>
      </c>
      <c r="G117" s="685">
        <v>1</v>
      </c>
      <c r="H117" s="687"/>
      <c r="I117" s="680"/>
      <c r="J117" s="681"/>
    </row>
    <row r="118" spans="1:10" ht="20.25">
      <c r="A118" s="1178"/>
      <c r="B118" s="876"/>
      <c r="C118" s="1143"/>
      <c r="D118" s="1098"/>
      <c r="E118" s="241" t="s">
        <v>419</v>
      </c>
      <c r="F118" s="684"/>
      <c r="G118" s="685"/>
      <c r="H118" s="687"/>
      <c r="I118" s="680"/>
      <c r="J118" s="681"/>
    </row>
    <row r="119" spans="1:10" ht="20.25">
      <c r="A119" s="1178">
        <f>+A117+1</f>
        <v>64</v>
      </c>
      <c r="B119" s="1103">
        <v>11</v>
      </c>
      <c r="C119" s="1142" t="s">
        <v>179</v>
      </c>
      <c r="D119" s="1097" t="s">
        <v>166</v>
      </c>
      <c r="E119" s="241" t="s">
        <v>420</v>
      </c>
      <c r="F119" s="684">
        <v>200000</v>
      </c>
      <c r="G119" s="685">
        <v>1</v>
      </c>
      <c r="H119" s="687"/>
      <c r="I119" s="680"/>
      <c r="J119" s="681"/>
    </row>
    <row r="120" spans="1:10" ht="20.25">
      <c r="A120" s="1178"/>
      <c r="B120" s="876"/>
      <c r="C120" s="1143"/>
      <c r="D120" s="1098"/>
      <c r="E120" s="241" t="s">
        <v>412</v>
      </c>
      <c r="F120" s="684"/>
      <c r="G120" s="685"/>
      <c r="H120" s="687"/>
      <c r="I120" s="680"/>
      <c r="J120" s="681"/>
    </row>
    <row r="121" spans="1:10" ht="20.25">
      <c r="A121" s="1178">
        <f>+A119+1</f>
        <v>65</v>
      </c>
      <c r="B121" s="1103">
        <v>12</v>
      </c>
      <c r="C121" s="1142" t="s">
        <v>180</v>
      </c>
      <c r="D121" s="1097" t="s">
        <v>166</v>
      </c>
      <c r="E121" s="241" t="s">
        <v>421</v>
      </c>
      <c r="F121" s="684">
        <v>200000</v>
      </c>
      <c r="G121" s="685">
        <v>1</v>
      </c>
      <c r="H121" s="687"/>
      <c r="I121" s="680"/>
      <c r="J121" s="681"/>
    </row>
    <row r="122" spans="1:10" ht="20.25">
      <c r="A122" s="1178"/>
      <c r="B122" s="876"/>
      <c r="C122" s="1143"/>
      <c r="D122" s="1098"/>
      <c r="E122" s="241" t="s">
        <v>423</v>
      </c>
      <c r="F122" s="684"/>
      <c r="G122" s="685"/>
      <c r="H122" s="687"/>
      <c r="I122" s="680"/>
      <c r="J122" s="681"/>
    </row>
    <row r="123" spans="1:10">
      <c r="A123" s="142">
        <f>+A121+1</f>
        <v>66</v>
      </c>
      <c r="B123" s="674">
        <v>13</v>
      </c>
      <c r="C123" s="743" t="s">
        <v>181</v>
      </c>
      <c r="D123" s="683" t="s">
        <v>166</v>
      </c>
      <c r="E123" s="821"/>
      <c r="F123" s="684">
        <v>200000</v>
      </c>
      <c r="G123" s="685">
        <v>1</v>
      </c>
      <c r="H123" s="687"/>
      <c r="I123" s="680"/>
      <c r="J123" s="681"/>
    </row>
    <row r="124" spans="1:10" ht="20.25">
      <c r="A124" s="1178">
        <f>+A123+1</f>
        <v>67</v>
      </c>
      <c r="B124" s="1103">
        <v>14</v>
      </c>
      <c r="C124" s="1142" t="s">
        <v>182</v>
      </c>
      <c r="D124" s="1097" t="s">
        <v>166</v>
      </c>
      <c r="E124" s="241" t="s">
        <v>424</v>
      </c>
      <c r="F124" s="684">
        <v>200000</v>
      </c>
      <c r="G124" s="685">
        <v>1</v>
      </c>
      <c r="H124" s="687"/>
      <c r="I124" s="680"/>
      <c r="J124" s="681"/>
    </row>
    <row r="125" spans="1:10" ht="20.25">
      <c r="A125" s="1178"/>
      <c r="B125" s="875"/>
      <c r="C125" s="1146"/>
      <c r="D125" s="1104"/>
      <c r="E125" s="241" t="s">
        <v>425</v>
      </c>
      <c r="F125" s="684"/>
      <c r="G125" s="685"/>
      <c r="H125" s="687"/>
      <c r="I125" s="680"/>
      <c r="J125" s="681"/>
    </row>
    <row r="126" spans="1:10" ht="20.25">
      <c r="A126" s="1178"/>
      <c r="B126" s="876"/>
      <c r="C126" s="1143"/>
      <c r="D126" s="1098"/>
      <c r="E126" s="241" t="s">
        <v>426</v>
      </c>
      <c r="F126" s="684"/>
      <c r="G126" s="685"/>
      <c r="H126" s="687"/>
      <c r="I126" s="680"/>
      <c r="J126" s="681"/>
    </row>
    <row r="127" spans="1:10" ht="20.25">
      <c r="A127" s="1178">
        <f>+A124+1</f>
        <v>68</v>
      </c>
      <c r="B127" s="1103">
        <v>15</v>
      </c>
      <c r="C127" s="1142" t="s">
        <v>183</v>
      </c>
      <c r="D127" s="1097" t="s">
        <v>166</v>
      </c>
      <c r="E127" s="241" t="s">
        <v>408</v>
      </c>
      <c r="F127" s="684"/>
      <c r="G127" s="685">
        <v>1</v>
      </c>
      <c r="H127" s="687"/>
      <c r="I127" s="680"/>
      <c r="J127" s="681"/>
    </row>
    <row r="128" spans="1:10" ht="20.25">
      <c r="A128" s="1178"/>
      <c r="B128" s="875"/>
      <c r="C128" s="1146"/>
      <c r="D128" s="1104"/>
      <c r="E128" s="241" t="s">
        <v>409</v>
      </c>
      <c r="F128" s="684"/>
      <c r="G128" s="685"/>
      <c r="H128" s="687"/>
      <c r="I128" s="680"/>
      <c r="J128" s="681"/>
    </row>
    <row r="129" spans="1:10" ht="20.25">
      <c r="A129" s="1178"/>
      <c r="B129" s="876"/>
      <c r="C129" s="1143"/>
      <c r="D129" s="1098"/>
      <c r="E129" s="241" t="s">
        <v>410</v>
      </c>
      <c r="F129" s="684"/>
      <c r="G129" s="685"/>
      <c r="H129" s="687"/>
      <c r="I129" s="680"/>
      <c r="J129" s="681"/>
    </row>
    <row r="130" spans="1:10" ht="20.25">
      <c r="A130" s="142">
        <f>+A127+1</f>
        <v>69</v>
      </c>
      <c r="B130" s="674">
        <v>16</v>
      </c>
      <c r="C130" s="728" t="s">
        <v>184</v>
      </c>
      <c r="D130" s="683" t="s">
        <v>166</v>
      </c>
      <c r="E130" s="241" t="s">
        <v>429</v>
      </c>
      <c r="F130" s="684">
        <v>200000</v>
      </c>
      <c r="G130" s="685">
        <v>1</v>
      </c>
      <c r="H130" s="687"/>
      <c r="I130" s="680"/>
      <c r="J130" s="681"/>
    </row>
    <row r="131" spans="1:10" ht="20.25">
      <c r="A131" s="142">
        <f>+A130+1</f>
        <v>70</v>
      </c>
      <c r="B131" s="674">
        <v>17</v>
      </c>
      <c r="C131" s="844" t="s">
        <v>185</v>
      </c>
      <c r="D131" s="683" t="s">
        <v>166</v>
      </c>
      <c r="E131" s="241" t="s">
        <v>424</v>
      </c>
      <c r="F131" s="684">
        <v>200000</v>
      </c>
      <c r="G131" s="685">
        <v>1</v>
      </c>
      <c r="H131" s="687"/>
      <c r="I131" s="680"/>
      <c r="J131" s="681"/>
    </row>
    <row r="132" spans="1:10">
      <c r="A132" s="1178">
        <f>+A131+1</f>
        <v>71</v>
      </c>
      <c r="B132" s="1103">
        <v>18</v>
      </c>
      <c r="C132" s="1124" t="s">
        <v>1014</v>
      </c>
      <c r="D132" s="1097" t="s">
        <v>166</v>
      </c>
      <c r="E132" s="821" t="s">
        <v>1104</v>
      </c>
      <c r="F132" s="684">
        <v>200000</v>
      </c>
      <c r="G132" s="685">
        <v>1</v>
      </c>
      <c r="H132" s="687"/>
      <c r="I132" s="680"/>
      <c r="J132" s="681"/>
    </row>
    <row r="133" spans="1:10">
      <c r="A133" s="1178"/>
      <c r="B133" s="875"/>
      <c r="C133" s="1150"/>
      <c r="D133" s="1104"/>
      <c r="E133" s="821" t="s">
        <v>1105</v>
      </c>
      <c r="F133" s="684"/>
      <c r="G133" s="685"/>
      <c r="H133" s="687"/>
      <c r="I133" s="680"/>
      <c r="J133" s="681"/>
    </row>
    <row r="134" spans="1:10">
      <c r="A134" s="1178"/>
      <c r="B134" s="876"/>
      <c r="C134" s="1125"/>
      <c r="D134" s="1098"/>
      <c r="E134" s="821" t="s">
        <v>1106</v>
      </c>
      <c r="F134" s="684"/>
      <c r="G134" s="685"/>
      <c r="H134" s="687"/>
      <c r="I134" s="680"/>
      <c r="J134" s="681"/>
    </row>
    <row r="135" spans="1:10">
      <c r="A135" s="1178">
        <f>+A132+1</f>
        <v>72</v>
      </c>
      <c r="B135" s="1103">
        <v>19</v>
      </c>
      <c r="C135" s="1124" t="s">
        <v>1015</v>
      </c>
      <c r="D135" s="1097" t="s">
        <v>166</v>
      </c>
      <c r="E135" s="821" t="s">
        <v>1107</v>
      </c>
      <c r="F135" s="684">
        <v>200000</v>
      </c>
      <c r="G135" s="685">
        <v>1</v>
      </c>
      <c r="H135" s="687"/>
      <c r="I135" s="680"/>
      <c r="J135" s="681"/>
    </row>
    <row r="136" spans="1:10">
      <c r="A136" s="1178"/>
      <c r="B136" s="875"/>
      <c r="C136" s="1150"/>
      <c r="D136" s="1104"/>
      <c r="E136" s="821" t="s">
        <v>1108</v>
      </c>
      <c r="F136" s="684"/>
      <c r="G136" s="685"/>
      <c r="H136" s="687"/>
      <c r="I136" s="680"/>
      <c r="J136" s="681"/>
    </row>
    <row r="137" spans="1:10">
      <c r="A137" s="1178"/>
      <c r="B137" s="876"/>
      <c r="C137" s="1125"/>
      <c r="D137" s="1098"/>
      <c r="E137" s="821" t="s">
        <v>1109</v>
      </c>
      <c r="F137" s="684"/>
      <c r="G137" s="685"/>
      <c r="H137" s="687"/>
      <c r="I137" s="680"/>
      <c r="J137" s="681"/>
    </row>
    <row r="138" spans="1:10" ht="19.5">
      <c r="B138" s="674"/>
      <c r="C138" s="833" t="s">
        <v>274</v>
      </c>
      <c r="D138" s="688"/>
      <c r="E138" s="822"/>
      <c r="F138" s="689">
        <f>+F139+F160+F174+F194+F221+F238+F249+F260+F282+F295+F302+F316+F328+F346</f>
        <v>18000000</v>
      </c>
      <c r="G138" s="690">
        <f>+G139+G160+G174+G194+G221+G238+G249+G260+G282+G295+G302+G316+G328+G346</f>
        <v>142</v>
      </c>
      <c r="H138" s="687"/>
      <c r="I138" s="680"/>
      <c r="J138" s="681"/>
    </row>
    <row r="139" spans="1:10">
      <c r="B139" s="674"/>
      <c r="C139" s="835" t="s">
        <v>275</v>
      </c>
      <c r="D139" s="688"/>
      <c r="E139" s="822"/>
      <c r="F139" s="689">
        <f>SUM(F140:F157)</f>
        <v>2400000</v>
      </c>
      <c r="G139" s="690">
        <f>SUM(G140:G159)</f>
        <v>12</v>
      </c>
      <c r="H139" s="695"/>
      <c r="I139" s="680"/>
      <c r="J139" s="681"/>
    </row>
    <row r="140" spans="1:10" ht="20.25">
      <c r="A140" s="1178">
        <f>+A135+1</f>
        <v>73</v>
      </c>
      <c r="B140" s="1103">
        <v>1</v>
      </c>
      <c r="C140" s="1131" t="s">
        <v>186</v>
      </c>
      <c r="D140" s="1097" t="s">
        <v>1067</v>
      </c>
      <c r="E140" s="450" t="s">
        <v>430</v>
      </c>
      <c r="F140" s="684">
        <v>200000</v>
      </c>
      <c r="G140" s="685">
        <v>1</v>
      </c>
      <c r="H140" s="687"/>
      <c r="I140" s="680"/>
      <c r="J140" s="681"/>
    </row>
    <row r="141" spans="1:10" ht="20.25">
      <c r="A141" s="1178"/>
      <c r="B141" s="876"/>
      <c r="C141" s="1133"/>
      <c r="D141" s="1098"/>
      <c r="E141" s="450" t="s">
        <v>431</v>
      </c>
      <c r="F141" s="684"/>
      <c r="G141" s="685"/>
      <c r="H141" s="687"/>
      <c r="I141" s="680"/>
      <c r="J141" s="681"/>
    </row>
    <row r="142" spans="1:10" ht="20.25">
      <c r="A142" s="142">
        <f>+A140+1</f>
        <v>74</v>
      </c>
      <c r="B142" s="674">
        <v>2</v>
      </c>
      <c r="C142" s="841" t="s">
        <v>134</v>
      </c>
      <c r="D142" s="683" t="s">
        <v>63</v>
      </c>
      <c r="E142" s="241" t="s">
        <v>433</v>
      </c>
      <c r="F142" s="684">
        <v>200000</v>
      </c>
      <c r="G142" s="685">
        <v>1</v>
      </c>
      <c r="H142" s="687"/>
      <c r="I142" s="680"/>
      <c r="J142" s="681"/>
    </row>
    <row r="143" spans="1:10" ht="20.25">
      <c r="A143" s="1178">
        <f>+A142+1</f>
        <v>75</v>
      </c>
      <c r="B143" s="1103">
        <v>3</v>
      </c>
      <c r="C143" s="1131" t="s">
        <v>62</v>
      </c>
      <c r="D143" s="1097" t="s">
        <v>63</v>
      </c>
      <c r="E143" s="241" t="s">
        <v>435</v>
      </c>
      <c r="F143" s="684">
        <v>200000</v>
      </c>
      <c r="G143" s="685">
        <v>1</v>
      </c>
      <c r="H143" s="687"/>
      <c r="I143" s="680"/>
      <c r="J143" s="681"/>
    </row>
    <row r="144" spans="1:10" ht="20.25">
      <c r="A144" s="1178"/>
      <c r="B144" s="876"/>
      <c r="C144" s="1133"/>
      <c r="D144" s="1098"/>
      <c r="E144" s="241" t="s">
        <v>652</v>
      </c>
      <c r="F144" s="684"/>
      <c r="G144" s="685"/>
      <c r="H144" s="687"/>
      <c r="I144" s="680"/>
      <c r="J144" s="681"/>
    </row>
    <row r="145" spans="1:10" ht="20.25">
      <c r="A145" s="1178">
        <f>+A143+1</f>
        <v>76</v>
      </c>
      <c r="B145" s="1103">
        <v>4</v>
      </c>
      <c r="C145" s="1136" t="s">
        <v>187</v>
      </c>
      <c r="D145" s="1097" t="s">
        <v>1068</v>
      </c>
      <c r="E145" s="241" t="s">
        <v>436</v>
      </c>
      <c r="F145" s="684">
        <v>200000</v>
      </c>
      <c r="G145" s="685">
        <v>1</v>
      </c>
      <c r="H145" s="687"/>
      <c r="I145" s="680"/>
      <c r="J145" s="681"/>
    </row>
    <row r="146" spans="1:10" ht="20.25">
      <c r="A146" s="1178"/>
      <c r="B146" s="876"/>
      <c r="C146" s="1137"/>
      <c r="D146" s="1098"/>
      <c r="E146" s="241" t="s">
        <v>653</v>
      </c>
      <c r="F146" s="684"/>
      <c r="G146" s="685"/>
      <c r="H146" s="687"/>
      <c r="I146" s="680"/>
      <c r="J146" s="681"/>
    </row>
    <row r="147" spans="1:10" ht="20.25">
      <c r="A147" s="1178">
        <f>+A145+1</f>
        <v>77</v>
      </c>
      <c r="B147" s="1103">
        <v>5</v>
      </c>
      <c r="C147" s="1131" t="s">
        <v>188</v>
      </c>
      <c r="D147" s="1097" t="s">
        <v>1068</v>
      </c>
      <c r="E147" s="241" t="s">
        <v>437</v>
      </c>
      <c r="F147" s="684">
        <v>200000</v>
      </c>
      <c r="G147" s="685">
        <v>1</v>
      </c>
      <c r="H147" s="687"/>
      <c r="I147" s="680"/>
      <c r="J147" s="681"/>
    </row>
    <row r="148" spans="1:10" ht="20.25">
      <c r="A148" s="1178"/>
      <c r="B148" s="876"/>
      <c r="C148" s="1133"/>
      <c r="D148" s="1098"/>
      <c r="E148" s="241" t="s">
        <v>438</v>
      </c>
      <c r="F148" s="684"/>
      <c r="G148" s="685"/>
      <c r="H148" s="687"/>
      <c r="I148" s="680"/>
      <c r="J148" s="681"/>
    </row>
    <row r="149" spans="1:10">
      <c r="A149" s="142">
        <f>+A147+1</f>
        <v>78</v>
      </c>
      <c r="B149" s="674">
        <v>6</v>
      </c>
      <c r="C149" s="841" t="s">
        <v>189</v>
      </c>
      <c r="D149" s="683" t="s">
        <v>1068</v>
      </c>
      <c r="E149" s="821"/>
      <c r="F149" s="684">
        <v>200000</v>
      </c>
      <c r="G149" s="685">
        <v>1</v>
      </c>
      <c r="H149" s="687"/>
      <c r="I149" s="680"/>
      <c r="J149" s="681"/>
    </row>
    <row r="150" spans="1:10" ht="20.25">
      <c r="A150" s="142">
        <f>+A149+1</f>
        <v>79</v>
      </c>
      <c r="B150" s="674">
        <v>7</v>
      </c>
      <c r="C150" s="397" t="s">
        <v>190</v>
      </c>
      <c r="D150" s="683" t="s">
        <v>1070</v>
      </c>
      <c r="E150" s="241" t="s">
        <v>439</v>
      </c>
      <c r="F150" s="684">
        <v>200000</v>
      </c>
      <c r="G150" s="685">
        <v>1</v>
      </c>
      <c r="H150" s="687"/>
      <c r="I150" s="680"/>
      <c r="J150" s="681"/>
    </row>
    <row r="151" spans="1:10" ht="20.25">
      <c r="A151" s="142">
        <f>+A150+1</f>
        <v>80</v>
      </c>
      <c r="B151" s="674">
        <v>8</v>
      </c>
      <c r="C151" s="841" t="s">
        <v>64</v>
      </c>
      <c r="D151" s="683" t="s">
        <v>22</v>
      </c>
      <c r="E151" s="241" t="s">
        <v>440</v>
      </c>
      <c r="F151" s="684">
        <v>200000</v>
      </c>
      <c r="G151" s="685">
        <v>1</v>
      </c>
      <c r="H151" s="687"/>
      <c r="I151" s="680"/>
      <c r="J151" s="681"/>
    </row>
    <row r="152" spans="1:10" ht="20.25">
      <c r="A152" s="142">
        <f>+A151+1</f>
        <v>81</v>
      </c>
      <c r="B152" s="674">
        <v>9</v>
      </c>
      <c r="C152" s="845" t="s">
        <v>65</v>
      </c>
      <c r="D152" s="683" t="s">
        <v>264</v>
      </c>
      <c r="E152" s="241" t="s">
        <v>441</v>
      </c>
      <c r="F152" s="684">
        <v>200000</v>
      </c>
      <c r="G152" s="685">
        <v>1</v>
      </c>
      <c r="H152" s="687"/>
      <c r="I152" s="680"/>
      <c r="J152" s="681"/>
    </row>
    <row r="153" spans="1:10" ht="20.25">
      <c r="A153" s="1178">
        <f>+A152+1</f>
        <v>82</v>
      </c>
      <c r="B153" s="1103">
        <v>10</v>
      </c>
      <c r="C153" s="1131" t="s">
        <v>66</v>
      </c>
      <c r="D153" s="1097" t="s">
        <v>1069</v>
      </c>
      <c r="E153" s="241" t="s">
        <v>442</v>
      </c>
      <c r="F153" s="684">
        <v>200000</v>
      </c>
      <c r="G153" s="685">
        <v>1</v>
      </c>
      <c r="H153" s="687"/>
      <c r="I153" s="680"/>
      <c r="J153" s="681"/>
    </row>
    <row r="154" spans="1:10" ht="20.25">
      <c r="A154" s="1178"/>
      <c r="B154" s="876"/>
      <c r="C154" s="1133"/>
      <c r="D154" s="1098"/>
      <c r="E154" s="241" t="s">
        <v>443</v>
      </c>
      <c r="F154" s="684"/>
      <c r="G154" s="685"/>
      <c r="H154" s="687"/>
      <c r="I154" s="680"/>
      <c r="J154" s="681"/>
    </row>
    <row r="155" spans="1:10" ht="20.25">
      <c r="A155" s="1178">
        <f>+A153+1</f>
        <v>83</v>
      </c>
      <c r="B155" s="1103">
        <v>11</v>
      </c>
      <c r="C155" s="1136" t="s">
        <v>68</v>
      </c>
      <c r="D155" s="1097" t="s">
        <v>264</v>
      </c>
      <c r="E155" s="241" t="s">
        <v>444</v>
      </c>
      <c r="F155" s="684">
        <v>200000</v>
      </c>
      <c r="G155" s="685">
        <v>1</v>
      </c>
      <c r="H155" s="687"/>
      <c r="I155" s="680"/>
      <c r="J155" s="681"/>
    </row>
    <row r="156" spans="1:10" ht="20.25">
      <c r="A156" s="1178"/>
      <c r="B156" s="876"/>
      <c r="C156" s="1137"/>
      <c r="D156" s="1098"/>
      <c r="E156" s="241" t="s">
        <v>445</v>
      </c>
      <c r="F156" s="684"/>
      <c r="G156" s="685"/>
      <c r="H156" s="687"/>
      <c r="I156" s="680"/>
      <c r="J156" s="681"/>
    </row>
    <row r="157" spans="1:10" ht="20.25">
      <c r="A157" s="1178">
        <f>+A155+1</f>
        <v>84</v>
      </c>
      <c r="B157" s="1103">
        <v>12</v>
      </c>
      <c r="C157" s="1131" t="s">
        <v>191</v>
      </c>
      <c r="D157" s="1097" t="s">
        <v>264</v>
      </c>
      <c r="E157" s="241" t="s">
        <v>446</v>
      </c>
      <c r="F157" s="684">
        <v>200000</v>
      </c>
      <c r="G157" s="685">
        <v>1</v>
      </c>
      <c r="H157" s="687"/>
      <c r="I157" s="680"/>
      <c r="J157" s="681"/>
    </row>
    <row r="158" spans="1:10" ht="20.25">
      <c r="A158" s="1178"/>
      <c r="B158" s="875"/>
      <c r="C158" s="1132"/>
      <c r="D158" s="1104"/>
      <c r="E158" s="241" t="s">
        <v>447</v>
      </c>
      <c r="F158" s="684"/>
      <c r="G158" s="685"/>
      <c r="H158" s="687"/>
      <c r="I158" s="680"/>
      <c r="J158" s="681"/>
    </row>
    <row r="159" spans="1:10" ht="20.25">
      <c r="A159" s="1178"/>
      <c r="B159" s="876"/>
      <c r="C159" s="1133"/>
      <c r="D159" s="1098"/>
      <c r="E159" s="241" t="s">
        <v>391</v>
      </c>
      <c r="F159" s="684"/>
      <c r="G159" s="685"/>
      <c r="H159" s="687"/>
      <c r="I159" s="680"/>
      <c r="J159" s="681"/>
    </row>
    <row r="160" spans="1:10">
      <c r="B160" s="674"/>
      <c r="C160" s="835" t="s">
        <v>448</v>
      </c>
      <c r="D160" s="688"/>
      <c r="E160" s="822"/>
      <c r="F160" s="689">
        <f>SUM(F161:F170)</f>
        <v>1400000</v>
      </c>
      <c r="G160" s="690">
        <f>SUM(G161:G173)</f>
        <v>8</v>
      </c>
      <c r="H160" s="695"/>
      <c r="I160" s="680"/>
      <c r="J160" s="681"/>
    </row>
    <row r="161" spans="1:10" ht="20.25">
      <c r="A161" s="1178">
        <f>+A157+1</f>
        <v>85</v>
      </c>
      <c r="B161" s="1147">
        <v>1</v>
      </c>
      <c r="C161" s="1142" t="s">
        <v>207</v>
      </c>
      <c r="D161" s="1157" t="s">
        <v>89</v>
      </c>
      <c r="E161" s="241" t="s">
        <v>450</v>
      </c>
      <c r="F161" s="684">
        <v>200000</v>
      </c>
      <c r="G161" s="685">
        <v>1</v>
      </c>
      <c r="H161" s="687"/>
      <c r="I161" s="680"/>
      <c r="J161" s="681"/>
    </row>
    <row r="162" spans="1:10" ht="20.25">
      <c r="A162" s="1178"/>
      <c r="B162" s="1149"/>
      <c r="C162" s="1143"/>
      <c r="D162" s="1158"/>
      <c r="E162" s="241" t="s">
        <v>451</v>
      </c>
      <c r="F162" s="684"/>
      <c r="G162" s="685"/>
      <c r="H162" s="687"/>
      <c r="I162" s="680"/>
      <c r="J162" s="681"/>
    </row>
    <row r="163" spans="1:10">
      <c r="A163" s="142">
        <f>+A161+1</f>
        <v>86</v>
      </c>
      <c r="B163" s="737">
        <v>2</v>
      </c>
      <c r="C163" s="735" t="s">
        <v>208</v>
      </c>
      <c r="D163" s="701" t="s">
        <v>29</v>
      </c>
      <c r="E163" s="827"/>
      <c r="F163" s="684">
        <v>200000</v>
      </c>
      <c r="G163" s="685">
        <v>1</v>
      </c>
      <c r="H163" s="687"/>
      <c r="I163" s="680"/>
      <c r="J163" s="681"/>
    </row>
    <row r="164" spans="1:10" ht="20.25">
      <c r="A164" s="142">
        <f>+A163+1</f>
        <v>87</v>
      </c>
      <c r="B164" s="737">
        <v>3</v>
      </c>
      <c r="C164" s="735" t="s">
        <v>209</v>
      </c>
      <c r="D164" s="701" t="s">
        <v>29</v>
      </c>
      <c r="E164" s="241" t="s">
        <v>354</v>
      </c>
      <c r="F164" s="684">
        <v>200000</v>
      </c>
      <c r="G164" s="685">
        <v>1</v>
      </c>
      <c r="H164" s="687"/>
      <c r="I164" s="680"/>
      <c r="J164" s="681"/>
    </row>
    <row r="165" spans="1:10" ht="20.25">
      <c r="A165" s="1178">
        <f>+A164+1</f>
        <v>88</v>
      </c>
      <c r="B165" s="1147">
        <v>4</v>
      </c>
      <c r="C165" s="1159" t="s">
        <v>210</v>
      </c>
      <c r="D165" s="1157" t="s">
        <v>89</v>
      </c>
      <c r="E165" s="241" t="s">
        <v>452</v>
      </c>
      <c r="F165" s="684">
        <v>200000</v>
      </c>
      <c r="G165" s="685">
        <v>1</v>
      </c>
      <c r="H165" s="687"/>
      <c r="I165" s="680"/>
      <c r="J165" s="681"/>
    </row>
    <row r="166" spans="1:10" ht="20.25">
      <c r="A166" s="1178"/>
      <c r="B166" s="1149"/>
      <c r="C166" s="1160"/>
      <c r="D166" s="1158"/>
      <c r="E166" s="241" t="s">
        <v>453</v>
      </c>
      <c r="F166" s="684"/>
      <c r="G166" s="685"/>
      <c r="H166" s="687"/>
      <c r="I166" s="680"/>
      <c r="J166" s="681"/>
    </row>
    <row r="167" spans="1:10" ht="20.25">
      <c r="A167" s="142">
        <f>+A165+1</f>
        <v>89</v>
      </c>
      <c r="B167" s="737">
        <v>5</v>
      </c>
      <c r="C167" s="736" t="s">
        <v>211</v>
      </c>
      <c r="D167" s="701" t="s">
        <v>29</v>
      </c>
      <c r="E167" s="241" t="s">
        <v>456</v>
      </c>
      <c r="F167" s="684">
        <v>200000</v>
      </c>
      <c r="G167" s="685">
        <v>1</v>
      </c>
      <c r="H167" s="687"/>
      <c r="I167" s="680"/>
      <c r="J167" s="681"/>
    </row>
    <row r="168" spans="1:10" ht="20.25">
      <c r="A168" s="1178">
        <f>+A167+1</f>
        <v>90</v>
      </c>
      <c r="B168" s="1147">
        <v>6</v>
      </c>
      <c r="C168" s="1154" t="s">
        <v>212</v>
      </c>
      <c r="D168" s="1151" t="s">
        <v>29</v>
      </c>
      <c r="E168" s="241" t="s">
        <v>803</v>
      </c>
      <c r="F168" s="684">
        <v>200000</v>
      </c>
      <c r="G168" s="685">
        <v>1</v>
      </c>
      <c r="H168" s="687"/>
      <c r="I168" s="680"/>
      <c r="J168" s="681"/>
    </row>
    <row r="169" spans="1:10" ht="20.25">
      <c r="A169" s="1178"/>
      <c r="B169" s="1149"/>
      <c r="C169" s="1156"/>
      <c r="D169" s="1153"/>
      <c r="E169" s="241" t="s">
        <v>804</v>
      </c>
      <c r="F169" s="684"/>
      <c r="G169" s="685"/>
      <c r="H169" s="687"/>
      <c r="I169" s="680"/>
      <c r="J169" s="681"/>
    </row>
    <row r="170" spans="1:10" ht="20.25">
      <c r="A170" s="1178">
        <f>+A168+1</f>
        <v>91</v>
      </c>
      <c r="B170" s="1147">
        <v>7</v>
      </c>
      <c r="C170" s="1154" t="s">
        <v>213</v>
      </c>
      <c r="D170" s="1151" t="s">
        <v>29</v>
      </c>
      <c r="E170" s="241" t="s">
        <v>805</v>
      </c>
      <c r="F170" s="684">
        <v>200000</v>
      </c>
      <c r="G170" s="685">
        <v>1</v>
      </c>
      <c r="H170" s="687"/>
      <c r="I170" s="680"/>
      <c r="J170" s="681"/>
    </row>
    <row r="171" spans="1:10" ht="20.25">
      <c r="A171" s="1178"/>
      <c r="B171" s="1148"/>
      <c r="C171" s="1155"/>
      <c r="D171" s="1152"/>
      <c r="E171" s="241" t="s">
        <v>806</v>
      </c>
      <c r="F171" s="684"/>
      <c r="G171" s="685"/>
      <c r="H171" s="687"/>
      <c r="I171" s="680"/>
      <c r="J171" s="681"/>
    </row>
    <row r="172" spans="1:10" ht="20.25">
      <c r="A172" s="1178"/>
      <c r="B172" s="1149"/>
      <c r="C172" s="1156"/>
      <c r="D172" s="1153"/>
      <c r="E172" s="241" t="s">
        <v>807</v>
      </c>
      <c r="F172" s="684"/>
      <c r="G172" s="685"/>
      <c r="H172" s="687"/>
      <c r="I172" s="680"/>
      <c r="J172" s="681"/>
    </row>
    <row r="173" spans="1:10">
      <c r="A173" s="142">
        <f>+A170+1</f>
        <v>92</v>
      </c>
      <c r="B173" s="674">
        <v>8</v>
      </c>
      <c r="C173" s="728" t="s">
        <v>214</v>
      </c>
      <c r="D173" s="701" t="s">
        <v>29</v>
      </c>
      <c r="E173" s="827"/>
      <c r="F173" s="684"/>
      <c r="G173" s="685">
        <v>1</v>
      </c>
      <c r="H173" s="687"/>
      <c r="I173" s="680"/>
      <c r="J173" s="681"/>
    </row>
    <row r="174" spans="1:10">
      <c r="B174" s="674"/>
      <c r="C174" s="835" t="s">
        <v>192</v>
      </c>
      <c r="D174" s="688"/>
      <c r="E174" s="822"/>
      <c r="F174" s="689">
        <f>SUM(F175:F189)</f>
        <v>1200000</v>
      </c>
      <c r="G174" s="690">
        <f>SUM(G175:G193)</f>
        <v>14</v>
      </c>
      <c r="H174" s="695"/>
      <c r="I174" s="680"/>
      <c r="J174" s="681"/>
    </row>
    <row r="175" spans="1:10" ht="20.25">
      <c r="A175" s="1178">
        <f>+A173+1</f>
        <v>93</v>
      </c>
      <c r="B175" s="1103">
        <v>1</v>
      </c>
      <c r="C175" s="1142" t="s">
        <v>193</v>
      </c>
      <c r="D175" s="1097" t="s">
        <v>89</v>
      </c>
      <c r="E175" s="241" t="s">
        <v>457</v>
      </c>
      <c r="F175" s="684">
        <v>200000</v>
      </c>
      <c r="G175" s="685">
        <v>1</v>
      </c>
      <c r="H175" s="687"/>
      <c r="I175" s="680"/>
      <c r="J175" s="681"/>
    </row>
    <row r="176" spans="1:10" ht="20.25">
      <c r="A176" s="1178"/>
      <c r="B176" s="876"/>
      <c r="C176" s="1143"/>
      <c r="D176" s="1098"/>
      <c r="E176" s="241" t="s">
        <v>458</v>
      </c>
      <c r="F176" s="684"/>
      <c r="G176" s="685"/>
      <c r="H176" s="687"/>
      <c r="I176" s="680"/>
      <c r="J176" s="681"/>
    </row>
    <row r="177" spans="1:10">
      <c r="A177" s="142">
        <f>+A175+1</f>
        <v>94</v>
      </c>
      <c r="B177" s="674">
        <v>2</v>
      </c>
      <c r="C177" s="743" t="s">
        <v>194</v>
      </c>
      <c r="D177" s="683" t="s">
        <v>29</v>
      </c>
      <c r="E177" s="821"/>
      <c r="F177" s="684">
        <v>200000</v>
      </c>
      <c r="G177" s="685">
        <v>1</v>
      </c>
      <c r="H177" s="687"/>
      <c r="I177" s="680"/>
      <c r="J177" s="681"/>
    </row>
    <row r="178" spans="1:10">
      <c r="A178" s="142">
        <f>+A177+1</f>
        <v>95</v>
      </c>
      <c r="B178" s="674">
        <v>3</v>
      </c>
      <c r="C178" s="728" t="s">
        <v>195</v>
      </c>
      <c r="D178" s="683" t="s">
        <v>29</v>
      </c>
      <c r="E178" s="821"/>
      <c r="F178" s="684"/>
      <c r="G178" s="685">
        <v>1</v>
      </c>
      <c r="H178" s="687"/>
      <c r="I178" s="680"/>
      <c r="J178" s="681"/>
    </row>
    <row r="179" spans="1:10">
      <c r="A179" s="142">
        <f>+A178+1</f>
        <v>96</v>
      </c>
      <c r="B179" s="674">
        <v>4</v>
      </c>
      <c r="C179" s="743" t="s">
        <v>196</v>
      </c>
      <c r="D179" s="683" t="s">
        <v>89</v>
      </c>
      <c r="E179" s="821"/>
      <c r="F179" s="684">
        <v>200000</v>
      </c>
      <c r="G179" s="685">
        <v>1</v>
      </c>
      <c r="H179" s="687"/>
      <c r="I179" s="680"/>
      <c r="J179" s="681"/>
    </row>
    <row r="180" spans="1:10" ht="20.25">
      <c r="A180" s="1178">
        <f>+A179+1</f>
        <v>97</v>
      </c>
      <c r="B180" s="1103">
        <v>5</v>
      </c>
      <c r="C180" s="1142" t="s">
        <v>197</v>
      </c>
      <c r="D180" s="1097" t="s">
        <v>29</v>
      </c>
      <c r="E180" s="241" t="s">
        <v>459</v>
      </c>
      <c r="F180" s="684">
        <v>200000</v>
      </c>
      <c r="G180" s="685">
        <v>1</v>
      </c>
      <c r="H180" s="687"/>
      <c r="I180" s="680"/>
      <c r="J180" s="681"/>
    </row>
    <row r="181" spans="1:10" ht="20.25">
      <c r="A181" s="1178"/>
      <c r="B181" s="876"/>
      <c r="C181" s="1143"/>
      <c r="D181" s="1098"/>
      <c r="E181" s="241" t="s">
        <v>460</v>
      </c>
      <c r="F181" s="684"/>
      <c r="G181" s="685"/>
      <c r="H181" s="687"/>
      <c r="I181" s="680"/>
      <c r="J181" s="681"/>
    </row>
    <row r="182" spans="1:10" ht="20.25">
      <c r="A182" s="1178">
        <f>+A180+1</f>
        <v>98</v>
      </c>
      <c r="B182" s="1103">
        <v>6</v>
      </c>
      <c r="C182" s="1105" t="s">
        <v>198</v>
      </c>
      <c r="D182" s="1097" t="s">
        <v>29</v>
      </c>
      <c r="E182" s="241" t="s">
        <v>462</v>
      </c>
      <c r="F182" s="684">
        <v>200000</v>
      </c>
      <c r="G182" s="685">
        <v>1</v>
      </c>
      <c r="H182" s="687"/>
      <c r="I182" s="680"/>
      <c r="J182" s="681"/>
    </row>
    <row r="183" spans="1:10" ht="20.25">
      <c r="A183" s="1178"/>
      <c r="B183" s="875"/>
      <c r="C183" s="1106"/>
      <c r="D183" s="1104"/>
      <c r="E183" s="241" t="s">
        <v>463</v>
      </c>
      <c r="F183" s="684"/>
      <c r="G183" s="685"/>
      <c r="H183" s="687"/>
      <c r="I183" s="680"/>
      <c r="J183" s="681"/>
    </row>
    <row r="184" spans="1:10" ht="20.25">
      <c r="A184" s="1178"/>
      <c r="B184" s="876"/>
      <c r="C184" s="1107"/>
      <c r="D184" s="1098"/>
      <c r="E184" s="241" t="s">
        <v>464</v>
      </c>
      <c r="F184" s="684"/>
      <c r="G184" s="685"/>
      <c r="H184" s="687"/>
      <c r="I184" s="680"/>
      <c r="J184" s="681"/>
    </row>
    <row r="185" spans="1:10">
      <c r="A185" s="142">
        <f>+A182+1</f>
        <v>99</v>
      </c>
      <c r="B185" s="674">
        <v>7</v>
      </c>
      <c r="C185" s="728" t="s">
        <v>199</v>
      </c>
      <c r="D185" s="683" t="s">
        <v>29</v>
      </c>
      <c r="E185" s="821"/>
      <c r="F185" s="684"/>
      <c r="G185" s="685">
        <v>1</v>
      </c>
      <c r="H185" s="687"/>
      <c r="I185" s="680"/>
      <c r="J185" s="681"/>
    </row>
    <row r="186" spans="1:10" ht="20.25">
      <c r="A186" s="1178">
        <f>+A185+1</f>
        <v>100</v>
      </c>
      <c r="B186" s="1103">
        <v>8</v>
      </c>
      <c r="C186" s="1105" t="s">
        <v>200</v>
      </c>
      <c r="D186" s="1097" t="s">
        <v>29</v>
      </c>
      <c r="E186" s="241" t="s">
        <v>465</v>
      </c>
      <c r="F186" s="684">
        <v>200000</v>
      </c>
      <c r="G186" s="685">
        <v>1</v>
      </c>
      <c r="H186" s="687"/>
      <c r="I186" s="680"/>
      <c r="J186" s="681"/>
    </row>
    <row r="187" spans="1:10" ht="20.25">
      <c r="A187" s="1178"/>
      <c r="B187" s="876"/>
      <c r="C187" s="1107"/>
      <c r="D187" s="1098"/>
      <c r="E187" s="241" t="s">
        <v>466</v>
      </c>
      <c r="F187" s="684"/>
      <c r="G187" s="685"/>
      <c r="H187" s="687"/>
      <c r="I187" s="680"/>
      <c r="J187" s="681"/>
    </row>
    <row r="188" spans="1:10">
      <c r="A188" s="142">
        <f>+A186+1</f>
        <v>101</v>
      </c>
      <c r="B188" s="674">
        <v>9</v>
      </c>
      <c r="C188" s="728" t="s">
        <v>1086</v>
      </c>
      <c r="D188" s="683" t="s">
        <v>29</v>
      </c>
      <c r="E188" s="821"/>
      <c r="F188" s="684"/>
      <c r="G188" s="685">
        <v>1</v>
      </c>
      <c r="H188" s="687"/>
      <c r="I188" s="680"/>
      <c r="J188" s="681"/>
    </row>
    <row r="189" spans="1:10">
      <c r="A189" s="142">
        <f>+A188+1</f>
        <v>102</v>
      </c>
      <c r="B189" s="674">
        <v>10</v>
      </c>
      <c r="C189" s="846" t="s">
        <v>204</v>
      </c>
      <c r="D189" s="683" t="s">
        <v>29</v>
      </c>
      <c r="E189" s="821"/>
      <c r="F189" s="684"/>
      <c r="G189" s="685">
        <v>1</v>
      </c>
      <c r="H189" s="687"/>
      <c r="I189" s="680"/>
      <c r="J189" s="681"/>
    </row>
    <row r="190" spans="1:10">
      <c r="A190" s="142">
        <f>+A189+1</f>
        <v>103</v>
      </c>
      <c r="B190" s="674">
        <v>11</v>
      </c>
      <c r="C190" s="846" t="s">
        <v>205</v>
      </c>
      <c r="D190" s="683" t="s">
        <v>29</v>
      </c>
      <c r="E190" s="821"/>
      <c r="F190" s="684"/>
      <c r="G190" s="685">
        <v>1</v>
      </c>
      <c r="H190" s="687"/>
      <c r="I190" s="680"/>
      <c r="J190" s="681"/>
    </row>
    <row r="191" spans="1:10">
      <c r="A191" s="142">
        <f>+A190+1</f>
        <v>104</v>
      </c>
      <c r="B191" s="674">
        <v>12</v>
      </c>
      <c r="C191" s="846" t="s">
        <v>1167</v>
      </c>
      <c r="D191" s="683" t="s">
        <v>29</v>
      </c>
      <c r="E191" s="821"/>
      <c r="F191" s="684"/>
      <c r="G191" s="685">
        <v>1</v>
      </c>
      <c r="H191" s="687"/>
      <c r="I191" s="680"/>
      <c r="J191" s="681"/>
    </row>
    <row r="192" spans="1:10">
      <c r="A192" s="142">
        <f>+A191+1</f>
        <v>105</v>
      </c>
      <c r="B192" s="674">
        <v>13</v>
      </c>
      <c r="C192" s="846" t="s">
        <v>1087</v>
      </c>
      <c r="D192" s="683" t="s">
        <v>29</v>
      </c>
      <c r="E192" s="821" t="s">
        <v>1110</v>
      </c>
      <c r="F192" s="733">
        <v>200000</v>
      </c>
      <c r="G192" s="685">
        <v>1</v>
      </c>
      <c r="H192" s="687"/>
      <c r="I192" s="680"/>
      <c r="J192" s="681"/>
    </row>
    <row r="193" spans="1:10">
      <c r="A193" s="142">
        <f>+A192+1</f>
        <v>106</v>
      </c>
      <c r="B193" s="674">
        <v>14</v>
      </c>
      <c r="C193" s="848" t="s">
        <v>1168</v>
      </c>
      <c r="D193" s="683" t="s">
        <v>29</v>
      </c>
      <c r="E193" s="821"/>
      <c r="F193" s="733"/>
      <c r="G193" s="685">
        <v>1</v>
      </c>
      <c r="H193" s="687"/>
      <c r="I193" s="680"/>
      <c r="J193" s="681"/>
    </row>
    <row r="194" spans="1:10">
      <c r="B194" s="674"/>
      <c r="C194" s="835" t="s">
        <v>215</v>
      </c>
      <c r="D194" s="688"/>
      <c r="E194" s="822"/>
      <c r="F194" s="689">
        <f>SUM(F195:F219)</f>
        <v>2600000</v>
      </c>
      <c r="G194" s="690">
        <f>SUM(G195:G219)</f>
        <v>14</v>
      </c>
      <c r="H194" s="695"/>
      <c r="I194" s="680"/>
      <c r="J194" s="681"/>
    </row>
    <row r="195" spans="1:10" ht="20.25">
      <c r="A195" s="1178">
        <f>+A193+1</f>
        <v>107</v>
      </c>
      <c r="B195" s="1103">
        <v>1</v>
      </c>
      <c r="C195" s="1159" t="s">
        <v>218</v>
      </c>
      <c r="D195" s="1097" t="s">
        <v>89</v>
      </c>
      <c r="E195" s="241" t="s">
        <v>473</v>
      </c>
      <c r="F195" s="684">
        <v>200000</v>
      </c>
      <c r="G195" s="685">
        <v>1</v>
      </c>
      <c r="H195" s="687"/>
      <c r="I195" s="680"/>
      <c r="J195" s="681"/>
    </row>
    <row r="196" spans="1:10" ht="20.25">
      <c r="A196" s="1178"/>
      <c r="B196" s="876"/>
      <c r="C196" s="1160"/>
      <c r="D196" s="1098"/>
      <c r="E196" s="241" t="s">
        <v>474</v>
      </c>
      <c r="F196" s="684"/>
      <c r="G196" s="685"/>
      <c r="H196" s="687"/>
      <c r="I196" s="680"/>
      <c r="J196" s="681"/>
    </row>
    <row r="197" spans="1:10" ht="20.25">
      <c r="A197" s="1178">
        <f>+A195+1</f>
        <v>108</v>
      </c>
      <c r="B197" s="1103">
        <v>2</v>
      </c>
      <c r="C197" s="1159" t="s">
        <v>216</v>
      </c>
      <c r="D197" s="1097" t="s">
        <v>29</v>
      </c>
      <c r="E197" s="241" t="s">
        <v>469</v>
      </c>
      <c r="F197" s="684">
        <v>200000</v>
      </c>
      <c r="G197" s="685">
        <v>1</v>
      </c>
      <c r="H197" s="687"/>
      <c r="I197" s="680"/>
      <c r="J197" s="681"/>
    </row>
    <row r="198" spans="1:10" ht="20.25">
      <c r="A198" s="1178"/>
      <c r="B198" s="876"/>
      <c r="C198" s="1160"/>
      <c r="D198" s="1098"/>
      <c r="E198" s="241" t="s">
        <v>470</v>
      </c>
      <c r="F198" s="684"/>
      <c r="G198" s="685"/>
      <c r="H198" s="687"/>
      <c r="I198" s="680"/>
      <c r="J198" s="681"/>
    </row>
    <row r="199" spans="1:10" ht="20.25">
      <c r="A199" s="1178">
        <f>+A197+1</f>
        <v>109</v>
      </c>
      <c r="B199" s="1103">
        <v>3</v>
      </c>
      <c r="C199" s="1159" t="s">
        <v>217</v>
      </c>
      <c r="D199" s="1097" t="s">
        <v>29</v>
      </c>
      <c r="E199" s="241" t="s">
        <v>471</v>
      </c>
      <c r="F199" s="684">
        <v>200000</v>
      </c>
      <c r="G199" s="685">
        <v>1</v>
      </c>
      <c r="H199" s="687"/>
      <c r="I199" s="680"/>
      <c r="J199" s="681"/>
    </row>
    <row r="200" spans="1:10" ht="20.25">
      <c r="A200" s="1178"/>
      <c r="B200" s="875"/>
      <c r="C200" s="1161"/>
      <c r="D200" s="1104"/>
      <c r="E200" s="241" t="s">
        <v>472</v>
      </c>
      <c r="F200" s="684"/>
      <c r="G200" s="685"/>
      <c r="H200" s="687"/>
      <c r="I200" s="680"/>
      <c r="J200" s="681"/>
    </row>
    <row r="201" spans="1:10" ht="20.25">
      <c r="A201" s="142">
        <f>+A199+1</f>
        <v>110</v>
      </c>
      <c r="B201" s="674">
        <v>4</v>
      </c>
      <c r="C201" s="738" t="s">
        <v>467</v>
      </c>
      <c r="D201" s="683" t="s">
        <v>29</v>
      </c>
      <c r="E201" s="241" t="s">
        <v>468</v>
      </c>
      <c r="F201" s="684">
        <v>200000</v>
      </c>
      <c r="G201" s="685">
        <v>1</v>
      </c>
      <c r="H201" s="687"/>
      <c r="I201" s="680"/>
      <c r="J201" s="681"/>
    </row>
    <row r="202" spans="1:10">
      <c r="A202" s="142">
        <f>+A201+1</f>
        <v>111</v>
      </c>
      <c r="B202" s="674">
        <v>5</v>
      </c>
      <c r="C202" s="739" t="s">
        <v>219</v>
      </c>
      <c r="D202" s="683" t="s">
        <v>29</v>
      </c>
      <c r="E202" s="821"/>
      <c r="F202" s="684">
        <v>200000</v>
      </c>
      <c r="G202" s="685">
        <v>1</v>
      </c>
      <c r="H202" s="687"/>
      <c r="I202" s="680"/>
      <c r="J202" s="681"/>
    </row>
    <row r="203" spans="1:10" ht="20.25">
      <c r="A203" s="1178">
        <f>+A202+1</f>
        <v>112</v>
      </c>
      <c r="B203" s="1103">
        <v>6</v>
      </c>
      <c r="C203" s="1162" t="s">
        <v>220</v>
      </c>
      <c r="D203" s="1097" t="s">
        <v>29</v>
      </c>
      <c r="E203" s="241" t="s">
        <v>475</v>
      </c>
      <c r="F203" s="684">
        <v>200000</v>
      </c>
      <c r="G203" s="685">
        <v>1</v>
      </c>
      <c r="H203" s="687"/>
      <c r="I203" s="680"/>
      <c r="J203" s="681"/>
    </row>
    <row r="204" spans="1:10" ht="20.25">
      <c r="A204" s="1178"/>
      <c r="B204" s="876"/>
      <c r="C204" s="1163"/>
      <c r="D204" s="1098"/>
      <c r="E204" s="241" t="s">
        <v>476</v>
      </c>
      <c r="F204" s="684"/>
      <c r="G204" s="685"/>
      <c r="H204" s="687"/>
      <c r="I204" s="680"/>
      <c r="J204" s="681"/>
    </row>
    <row r="205" spans="1:10" ht="20.25">
      <c r="A205" s="1178">
        <f>+A203+1</f>
        <v>113</v>
      </c>
      <c r="B205" s="1103">
        <v>7</v>
      </c>
      <c r="C205" s="1142" t="s">
        <v>221</v>
      </c>
      <c r="D205" s="1097" t="s">
        <v>29</v>
      </c>
      <c r="E205" s="241" t="s">
        <v>478</v>
      </c>
      <c r="F205" s="684">
        <v>200000</v>
      </c>
      <c r="G205" s="685">
        <v>1</v>
      </c>
      <c r="H205" s="687"/>
      <c r="I205" s="680"/>
      <c r="J205" s="681"/>
    </row>
    <row r="206" spans="1:10" ht="20.25">
      <c r="A206" s="1178"/>
      <c r="B206" s="876"/>
      <c r="C206" s="1143"/>
      <c r="D206" s="1098"/>
      <c r="E206" s="241" t="s">
        <v>479</v>
      </c>
      <c r="F206" s="684"/>
      <c r="G206" s="685"/>
      <c r="H206" s="687"/>
      <c r="I206" s="680"/>
      <c r="J206" s="681"/>
    </row>
    <row r="207" spans="1:10" ht="20.25">
      <c r="A207" s="1178">
        <f>+A205+1</f>
        <v>114</v>
      </c>
      <c r="B207" s="1103">
        <v>8</v>
      </c>
      <c r="C207" s="1154" t="s">
        <v>552</v>
      </c>
      <c r="D207" s="1097" t="s">
        <v>29</v>
      </c>
      <c r="E207" s="241" t="s">
        <v>554</v>
      </c>
      <c r="F207" s="684">
        <v>200000</v>
      </c>
      <c r="G207" s="685">
        <v>1</v>
      </c>
      <c r="H207" s="687"/>
      <c r="I207" s="680"/>
      <c r="J207" s="681"/>
    </row>
    <row r="208" spans="1:10" ht="20.25">
      <c r="A208" s="1178"/>
      <c r="B208" s="876"/>
      <c r="C208" s="1156"/>
      <c r="D208" s="1098"/>
      <c r="E208" s="241" t="s">
        <v>553</v>
      </c>
      <c r="F208" s="684"/>
      <c r="G208" s="685"/>
      <c r="H208" s="687"/>
      <c r="I208" s="680"/>
      <c r="J208" s="681"/>
    </row>
    <row r="209" spans="1:10" ht="20.25">
      <c r="A209" s="1178">
        <f>+A207+1</f>
        <v>115</v>
      </c>
      <c r="B209" s="1103">
        <v>9</v>
      </c>
      <c r="C209" s="1139" t="s">
        <v>223</v>
      </c>
      <c r="D209" s="1097" t="s">
        <v>29</v>
      </c>
      <c r="E209" s="241" t="s">
        <v>676</v>
      </c>
      <c r="F209" s="684">
        <v>200000</v>
      </c>
      <c r="G209" s="685">
        <v>1</v>
      </c>
      <c r="H209" s="687"/>
      <c r="I209" s="680"/>
      <c r="J209" s="681"/>
    </row>
    <row r="210" spans="1:10" ht="20.25">
      <c r="A210" s="1178"/>
      <c r="B210" s="875"/>
      <c r="C210" s="1140"/>
      <c r="D210" s="1104"/>
      <c r="E210" s="241" t="s">
        <v>559</v>
      </c>
      <c r="F210" s="684"/>
      <c r="G210" s="685"/>
      <c r="H210" s="687"/>
      <c r="I210" s="680"/>
      <c r="J210" s="681"/>
    </row>
    <row r="211" spans="1:10" ht="20.25">
      <c r="A211" s="1178"/>
      <c r="B211" s="876"/>
      <c r="C211" s="1141"/>
      <c r="D211" s="1098"/>
      <c r="E211" s="241" t="s">
        <v>677</v>
      </c>
      <c r="F211" s="684"/>
      <c r="G211" s="685"/>
      <c r="H211" s="687"/>
      <c r="I211" s="680"/>
      <c r="J211" s="681"/>
    </row>
    <row r="212" spans="1:10" ht="20.25">
      <c r="A212" s="1178">
        <f>+A209+1</f>
        <v>116</v>
      </c>
      <c r="B212" s="1103">
        <v>10</v>
      </c>
      <c r="C212" s="1159" t="s">
        <v>224</v>
      </c>
      <c r="D212" s="1097" t="s">
        <v>29</v>
      </c>
      <c r="E212" s="241" t="s">
        <v>421</v>
      </c>
      <c r="F212" s="684">
        <v>200000</v>
      </c>
      <c r="G212" s="685">
        <v>1</v>
      </c>
      <c r="H212" s="687"/>
      <c r="I212" s="680"/>
      <c r="J212" s="681"/>
    </row>
    <row r="213" spans="1:10" ht="20.25">
      <c r="A213" s="1178"/>
      <c r="B213" s="876"/>
      <c r="C213" s="1160"/>
      <c r="D213" s="1098"/>
      <c r="E213" s="241" t="s">
        <v>558</v>
      </c>
      <c r="F213" s="684"/>
      <c r="G213" s="685"/>
      <c r="H213" s="687"/>
      <c r="I213" s="680"/>
      <c r="J213" s="681"/>
    </row>
    <row r="214" spans="1:10">
      <c r="A214" s="142">
        <f>+A212+1</f>
        <v>117</v>
      </c>
      <c r="B214" s="674">
        <v>11</v>
      </c>
      <c r="C214" s="735" t="s">
        <v>301</v>
      </c>
      <c r="D214" s="683" t="s">
        <v>29</v>
      </c>
      <c r="E214" s="821"/>
      <c r="F214" s="684"/>
      <c r="G214" s="685">
        <v>1</v>
      </c>
      <c r="H214" s="687"/>
      <c r="I214" s="680"/>
      <c r="J214" s="681"/>
    </row>
    <row r="215" spans="1:10">
      <c r="A215" s="142">
        <f>+A214+1</f>
        <v>118</v>
      </c>
      <c r="B215" s="674">
        <v>12</v>
      </c>
      <c r="C215" s="736" t="s">
        <v>256</v>
      </c>
      <c r="D215" s="683" t="s">
        <v>29</v>
      </c>
      <c r="E215" s="821"/>
      <c r="F215" s="684">
        <v>200000</v>
      </c>
      <c r="G215" s="685">
        <v>1</v>
      </c>
      <c r="H215" s="687"/>
      <c r="I215" s="680"/>
      <c r="J215" s="681"/>
    </row>
    <row r="216" spans="1:10" ht="20.25">
      <c r="A216" s="1178">
        <f>+A215+1</f>
        <v>119</v>
      </c>
      <c r="B216" s="1103">
        <v>13</v>
      </c>
      <c r="C216" s="1154" t="s">
        <v>257</v>
      </c>
      <c r="D216" s="1097" t="s">
        <v>29</v>
      </c>
      <c r="E216" s="241" t="s">
        <v>669</v>
      </c>
      <c r="F216" s="684">
        <v>200000</v>
      </c>
      <c r="G216" s="685">
        <v>1</v>
      </c>
      <c r="H216" s="687"/>
      <c r="I216" s="680"/>
      <c r="J216" s="681"/>
    </row>
    <row r="217" spans="1:10" ht="20.25">
      <c r="A217" s="1178"/>
      <c r="B217" s="875"/>
      <c r="C217" s="1155"/>
      <c r="D217" s="1104"/>
      <c r="E217" s="241" t="s">
        <v>670</v>
      </c>
      <c r="F217" s="684"/>
      <c r="G217" s="685"/>
      <c r="H217" s="687"/>
      <c r="I217" s="680"/>
      <c r="J217" s="681"/>
    </row>
    <row r="218" spans="1:10" ht="20.25">
      <c r="A218" s="1178"/>
      <c r="B218" s="876"/>
      <c r="C218" s="1156"/>
      <c r="D218" s="1098"/>
      <c r="E218" s="241" t="s">
        <v>671</v>
      </c>
      <c r="F218" s="684"/>
      <c r="G218" s="685"/>
      <c r="H218" s="687"/>
      <c r="I218" s="680"/>
      <c r="J218" s="681"/>
    </row>
    <row r="219" spans="1:10" ht="20.25">
      <c r="A219" s="1178">
        <f>+A216+1</f>
        <v>120</v>
      </c>
      <c r="B219" s="1103">
        <v>14</v>
      </c>
      <c r="C219" s="1166" t="s">
        <v>1017</v>
      </c>
      <c r="D219" s="1097" t="s">
        <v>29</v>
      </c>
      <c r="E219" s="828" t="s">
        <v>849</v>
      </c>
      <c r="F219" s="684">
        <v>200000</v>
      </c>
      <c r="G219" s="685">
        <v>1</v>
      </c>
      <c r="H219" s="687"/>
      <c r="I219" s="680"/>
      <c r="J219" s="681"/>
    </row>
    <row r="220" spans="1:10" ht="20.25">
      <c r="A220" s="1178"/>
      <c r="B220" s="876"/>
      <c r="C220" s="1167"/>
      <c r="D220" s="1098"/>
      <c r="E220" s="828" t="s">
        <v>850</v>
      </c>
      <c r="F220" s="684"/>
      <c r="G220" s="685"/>
      <c r="H220" s="687"/>
      <c r="I220" s="680"/>
      <c r="J220" s="681"/>
    </row>
    <row r="221" spans="1:10">
      <c r="B221" s="674"/>
      <c r="C221" s="835" t="s">
        <v>69</v>
      </c>
      <c r="D221" s="688"/>
      <c r="E221" s="822"/>
      <c r="F221" s="689">
        <f>SUM(F222:F237)</f>
        <v>1800000</v>
      </c>
      <c r="G221" s="690">
        <f>SUM(G222:G237)</f>
        <v>11</v>
      </c>
      <c r="H221" s="695"/>
      <c r="I221" s="680"/>
      <c r="J221" s="681"/>
    </row>
    <row r="222" spans="1:10" ht="20.25">
      <c r="A222" s="1178">
        <f>+A219+1</f>
        <v>121</v>
      </c>
      <c r="B222" s="1103">
        <v>1</v>
      </c>
      <c r="C222" s="1142" t="s">
        <v>225</v>
      </c>
      <c r="D222" s="1097" t="s">
        <v>29</v>
      </c>
      <c r="E222" s="241" t="s">
        <v>482</v>
      </c>
      <c r="F222" s="684">
        <v>200000</v>
      </c>
      <c r="G222" s="685">
        <v>1</v>
      </c>
      <c r="H222" s="687"/>
      <c r="I222" s="680"/>
      <c r="J222" s="681"/>
    </row>
    <row r="223" spans="1:10" ht="20.25">
      <c r="A223" s="1178"/>
      <c r="B223" s="876"/>
      <c r="C223" s="1143"/>
      <c r="D223" s="1098"/>
      <c r="E223" s="241" t="s">
        <v>483</v>
      </c>
      <c r="F223" s="684"/>
      <c r="G223" s="685"/>
      <c r="H223" s="687"/>
      <c r="I223" s="680"/>
      <c r="J223" s="681"/>
    </row>
    <row r="224" spans="1:10" ht="20.25">
      <c r="A224" s="142">
        <f>+A222+1</f>
        <v>122</v>
      </c>
      <c r="B224" s="1103">
        <v>2</v>
      </c>
      <c r="C224" s="1168" t="s">
        <v>226</v>
      </c>
      <c r="D224" s="1097" t="s">
        <v>29</v>
      </c>
      <c r="E224" s="241" t="s">
        <v>488</v>
      </c>
      <c r="F224" s="684">
        <v>200000</v>
      </c>
      <c r="G224" s="685">
        <v>1</v>
      </c>
      <c r="H224" s="687"/>
      <c r="I224" s="680"/>
      <c r="J224" s="681"/>
    </row>
    <row r="225" spans="1:10" ht="20.25">
      <c r="B225" s="875"/>
      <c r="C225" s="1169"/>
      <c r="D225" s="1104"/>
      <c r="E225" s="241" t="s">
        <v>489</v>
      </c>
      <c r="F225" s="684"/>
      <c r="G225" s="685"/>
      <c r="H225" s="687"/>
      <c r="I225" s="680"/>
      <c r="J225" s="681"/>
    </row>
    <row r="226" spans="1:10" ht="20.25">
      <c r="B226" s="876"/>
      <c r="C226" s="1170"/>
      <c r="D226" s="1098"/>
      <c r="E226" s="241" t="s">
        <v>490</v>
      </c>
      <c r="F226" s="684"/>
      <c r="G226" s="685"/>
      <c r="H226" s="687"/>
      <c r="I226" s="680"/>
      <c r="J226" s="681"/>
    </row>
    <row r="227" spans="1:10" ht="20.25">
      <c r="A227" s="142">
        <f>+A224+1</f>
        <v>123</v>
      </c>
      <c r="B227" s="674">
        <v>3</v>
      </c>
      <c r="C227" s="743" t="s">
        <v>227</v>
      </c>
      <c r="D227" s="683" t="s">
        <v>29</v>
      </c>
      <c r="E227" s="241" t="s">
        <v>771</v>
      </c>
      <c r="F227" s="684">
        <v>200000</v>
      </c>
      <c r="G227" s="685">
        <v>1</v>
      </c>
      <c r="H227" s="687"/>
      <c r="I227" s="680"/>
      <c r="J227" s="681"/>
    </row>
    <row r="228" spans="1:10" ht="20.25">
      <c r="A228" s="142">
        <f>+A227+1</f>
        <v>124</v>
      </c>
      <c r="B228" s="1103">
        <v>4</v>
      </c>
      <c r="C228" s="1105" t="s">
        <v>228</v>
      </c>
      <c r="D228" s="1097" t="s">
        <v>29</v>
      </c>
      <c r="E228" s="241" t="s">
        <v>484</v>
      </c>
      <c r="F228" s="684">
        <v>200000</v>
      </c>
      <c r="G228" s="685">
        <v>1</v>
      </c>
      <c r="H228" s="687"/>
      <c r="I228" s="680"/>
      <c r="J228" s="681"/>
    </row>
    <row r="229" spans="1:10" ht="20.25">
      <c r="B229" s="876"/>
      <c r="C229" s="1107"/>
      <c r="D229" s="1098"/>
      <c r="E229" s="241" t="s">
        <v>485</v>
      </c>
      <c r="F229" s="684"/>
      <c r="G229" s="685"/>
      <c r="H229" s="687"/>
      <c r="I229" s="680"/>
      <c r="J229" s="681"/>
    </row>
    <row r="230" spans="1:10" ht="20.25">
      <c r="A230" s="142">
        <f>+A228+1</f>
        <v>125</v>
      </c>
      <c r="B230" s="1103">
        <v>5</v>
      </c>
      <c r="C230" s="1105" t="s">
        <v>229</v>
      </c>
      <c r="D230" s="1097" t="s">
        <v>29</v>
      </c>
      <c r="E230" s="241" t="s">
        <v>795</v>
      </c>
      <c r="F230" s="684">
        <v>200000</v>
      </c>
      <c r="G230" s="685">
        <v>1</v>
      </c>
      <c r="H230" s="687"/>
      <c r="I230" s="680"/>
      <c r="J230" s="681"/>
    </row>
    <row r="231" spans="1:10" ht="20.25">
      <c r="B231" s="876"/>
      <c r="C231" s="1107"/>
      <c r="D231" s="1098"/>
      <c r="E231" s="241" t="s">
        <v>796</v>
      </c>
      <c r="F231" s="684"/>
      <c r="G231" s="685"/>
      <c r="H231" s="687"/>
      <c r="I231" s="680"/>
      <c r="J231" s="681"/>
    </row>
    <row r="232" spans="1:10" ht="20.25">
      <c r="A232" s="142">
        <f>+A230+1</f>
        <v>126</v>
      </c>
      <c r="B232" s="674">
        <v>6</v>
      </c>
      <c r="C232" s="734" t="s">
        <v>230</v>
      </c>
      <c r="D232" s="683" t="s">
        <v>29</v>
      </c>
      <c r="E232" s="241" t="s">
        <v>487</v>
      </c>
      <c r="F232" s="684">
        <v>200000</v>
      </c>
      <c r="G232" s="685">
        <v>1</v>
      </c>
      <c r="H232" s="687"/>
      <c r="I232" s="680"/>
      <c r="J232" s="681"/>
    </row>
    <row r="233" spans="1:10" ht="20.25">
      <c r="A233" s="142">
        <f>+A232+1</f>
        <v>127</v>
      </c>
      <c r="B233" s="674">
        <v>7</v>
      </c>
      <c r="C233" s="743" t="s">
        <v>231</v>
      </c>
      <c r="D233" s="683" t="s">
        <v>29</v>
      </c>
      <c r="E233" s="241" t="s">
        <v>486</v>
      </c>
      <c r="F233" s="684">
        <v>200000</v>
      </c>
      <c r="G233" s="685">
        <v>1</v>
      </c>
      <c r="H233" s="687"/>
      <c r="I233" s="680"/>
      <c r="J233" s="681"/>
    </row>
    <row r="234" spans="1:10">
      <c r="A234" s="142">
        <f>+A233+1</f>
        <v>128</v>
      </c>
      <c r="B234" s="674">
        <v>8</v>
      </c>
      <c r="C234" s="743" t="s">
        <v>232</v>
      </c>
      <c r="D234" s="683" t="s">
        <v>29</v>
      </c>
      <c r="E234" s="821"/>
      <c r="F234" s="684">
        <v>200000</v>
      </c>
      <c r="G234" s="685">
        <v>1</v>
      </c>
      <c r="H234" s="687"/>
      <c r="I234" s="680"/>
      <c r="J234" s="681"/>
    </row>
    <row r="235" spans="1:10">
      <c r="A235" s="142">
        <f>+A234+1</f>
        <v>129</v>
      </c>
      <c r="B235" s="674">
        <v>9</v>
      </c>
      <c r="C235" s="734" t="s">
        <v>1088</v>
      </c>
      <c r="D235" s="683" t="s">
        <v>29</v>
      </c>
      <c r="E235" s="821"/>
      <c r="F235" s="684">
        <v>200000</v>
      </c>
      <c r="G235" s="685">
        <v>1</v>
      </c>
      <c r="H235" s="687"/>
      <c r="I235" s="680"/>
      <c r="J235" s="681"/>
    </row>
    <row r="236" spans="1:10">
      <c r="A236" s="142">
        <f>+A235+1</f>
        <v>130</v>
      </c>
      <c r="B236" s="674">
        <v>10</v>
      </c>
      <c r="C236" s="734" t="s">
        <v>233</v>
      </c>
      <c r="D236" s="683" t="s">
        <v>29</v>
      </c>
      <c r="E236" s="821"/>
      <c r="F236" s="684"/>
      <c r="G236" s="685">
        <v>1</v>
      </c>
      <c r="H236" s="687"/>
      <c r="I236" s="680"/>
      <c r="J236" s="681"/>
    </row>
    <row r="237" spans="1:10">
      <c r="A237" s="142">
        <f>+A236+1</f>
        <v>131</v>
      </c>
      <c r="B237" s="674">
        <v>11</v>
      </c>
      <c r="C237" s="400" t="s">
        <v>1018</v>
      </c>
      <c r="D237" s="683" t="s">
        <v>29</v>
      </c>
      <c r="E237" s="821"/>
      <c r="F237" s="684"/>
      <c r="G237" s="685">
        <v>1</v>
      </c>
      <c r="H237" s="687"/>
      <c r="I237" s="680"/>
      <c r="J237" s="681"/>
    </row>
    <row r="238" spans="1:10">
      <c r="B238" s="674"/>
      <c r="C238" s="835" t="s">
        <v>71</v>
      </c>
      <c r="D238" s="688"/>
      <c r="E238" s="822"/>
      <c r="F238" s="689">
        <f>SUM(F239:F244)</f>
        <v>800000</v>
      </c>
      <c r="G238" s="690">
        <f>SUM(G239:G248)</f>
        <v>6</v>
      </c>
      <c r="H238" s="695"/>
      <c r="I238" s="680"/>
      <c r="J238" s="681"/>
    </row>
    <row r="239" spans="1:10" ht="20.25">
      <c r="A239" s="142">
        <f>+A237+1</f>
        <v>132</v>
      </c>
      <c r="B239" s="1103">
        <v>1</v>
      </c>
      <c r="C239" s="1164" t="s">
        <v>234</v>
      </c>
      <c r="D239" s="1095" t="s">
        <v>29</v>
      </c>
      <c r="E239" s="241" t="s">
        <v>492</v>
      </c>
      <c r="F239" s="684">
        <v>200000</v>
      </c>
      <c r="G239" s="685">
        <v>1</v>
      </c>
      <c r="H239" s="687"/>
      <c r="I239" s="680"/>
      <c r="J239" s="681"/>
    </row>
    <row r="240" spans="1:10" ht="20.25">
      <c r="B240" s="876"/>
      <c r="C240" s="1165"/>
      <c r="D240" s="1096"/>
      <c r="E240" s="241" t="s">
        <v>493</v>
      </c>
      <c r="F240" s="684"/>
      <c r="G240" s="685"/>
      <c r="H240" s="687"/>
      <c r="I240" s="680"/>
      <c r="J240" s="681"/>
    </row>
    <row r="241" spans="1:10" ht="20.25">
      <c r="A241" s="142">
        <f>+A239+1</f>
        <v>133</v>
      </c>
      <c r="B241" s="674">
        <v>2</v>
      </c>
      <c r="C241" s="740" t="s">
        <v>72</v>
      </c>
      <c r="D241" s="742" t="s">
        <v>29</v>
      </c>
      <c r="E241" s="241" t="s">
        <v>499</v>
      </c>
      <c r="F241" s="684">
        <v>200000</v>
      </c>
      <c r="G241" s="685">
        <v>1</v>
      </c>
      <c r="H241" s="687"/>
      <c r="I241" s="680"/>
      <c r="J241" s="681"/>
    </row>
    <row r="242" spans="1:10" ht="20.25">
      <c r="A242" s="142">
        <f>+A241+1</f>
        <v>134</v>
      </c>
      <c r="B242" s="1103">
        <v>3</v>
      </c>
      <c r="C242" s="1171" t="s">
        <v>236</v>
      </c>
      <c r="D242" s="1095" t="s">
        <v>29</v>
      </c>
      <c r="E242" s="241" t="s">
        <v>495</v>
      </c>
      <c r="F242" s="684">
        <v>200000</v>
      </c>
      <c r="G242" s="685">
        <v>1</v>
      </c>
      <c r="H242" s="687"/>
      <c r="I242" s="680"/>
      <c r="J242" s="681"/>
    </row>
    <row r="243" spans="1:10" ht="20.25">
      <c r="B243" s="876"/>
      <c r="C243" s="1172"/>
      <c r="D243" s="1096"/>
      <c r="E243" s="241" t="s">
        <v>464</v>
      </c>
      <c r="F243" s="684"/>
      <c r="G243" s="685"/>
      <c r="H243" s="687"/>
      <c r="I243" s="680"/>
      <c r="J243" s="681"/>
    </row>
    <row r="244" spans="1:10" ht="20.25">
      <c r="A244" s="142">
        <f>+A242+1</f>
        <v>135</v>
      </c>
      <c r="B244" s="1103">
        <v>4</v>
      </c>
      <c r="C244" s="1164" t="s">
        <v>237</v>
      </c>
      <c r="D244" s="1095" t="s">
        <v>29</v>
      </c>
      <c r="E244" s="241" t="s">
        <v>496</v>
      </c>
      <c r="F244" s="684">
        <v>200000</v>
      </c>
      <c r="G244" s="685">
        <v>1</v>
      </c>
      <c r="H244" s="687"/>
      <c r="I244" s="680"/>
      <c r="J244" s="681"/>
    </row>
    <row r="245" spans="1:10" ht="20.25">
      <c r="B245" s="875"/>
      <c r="C245" s="1173"/>
      <c r="D245" s="1138"/>
      <c r="E245" s="241" t="s">
        <v>497</v>
      </c>
      <c r="F245" s="684"/>
      <c r="G245" s="685"/>
      <c r="H245" s="687"/>
      <c r="I245" s="680"/>
      <c r="J245" s="681"/>
    </row>
    <row r="246" spans="1:10" ht="20.25">
      <c r="B246" s="876"/>
      <c r="C246" s="1165"/>
      <c r="D246" s="1096"/>
      <c r="E246" s="241" t="s">
        <v>498</v>
      </c>
      <c r="F246" s="684"/>
      <c r="G246" s="685"/>
      <c r="H246" s="687"/>
      <c r="I246" s="680"/>
      <c r="J246" s="681"/>
    </row>
    <row r="247" spans="1:10" ht="20.25">
      <c r="A247" s="142">
        <f>+A244+1</f>
        <v>136</v>
      </c>
      <c r="B247" s="674">
        <v>5</v>
      </c>
      <c r="C247" s="740" t="s">
        <v>238</v>
      </c>
      <c r="D247" s="742" t="s">
        <v>29</v>
      </c>
      <c r="E247" s="241" t="s">
        <v>494</v>
      </c>
      <c r="F247" s="684"/>
      <c r="G247" s="685">
        <v>1</v>
      </c>
      <c r="H247" s="687"/>
      <c r="I247" s="680"/>
      <c r="J247" s="681"/>
    </row>
    <row r="248" spans="1:10">
      <c r="A248" s="142">
        <f>+A247+1</f>
        <v>137</v>
      </c>
      <c r="B248" s="674">
        <v>6</v>
      </c>
      <c r="C248" s="741" t="s">
        <v>1169</v>
      </c>
      <c r="D248" s="742" t="s">
        <v>29</v>
      </c>
      <c r="E248" s="821"/>
      <c r="F248" s="684"/>
      <c r="G248" s="685">
        <v>1</v>
      </c>
      <c r="H248" s="687"/>
      <c r="I248" s="680"/>
      <c r="J248" s="681"/>
    </row>
    <row r="249" spans="1:10">
      <c r="B249" s="674"/>
      <c r="C249" s="835" t="s">
        <v>73</v>
      </c>
      <c r="D249" s="688"/>
      <c r="E249" s="822"/>
      <c r="F249" s="689">
        <f>SUM(F250:F257)</f>
        <v>800000</v>
      </c>
      <c r="G249" s="690">
        <f>SUM(G250:G259)</f>
        <v>7</v>
      </c>
      <c r="H249" s="695"/>
      <c r="I249" s="680"/>
      <c r="J249" s="681"/>
    </row>
    <row r="250" spans="1:10" ht="20.25">
      <c r="A250" s="142">
        <f>+A248+1</f>
        <v>138</v>
      </c>
      <c r="B250" s="1103">
        <v>1</v>
      </c>
      <c r="C250" s="1142" t="s">
        <v>239</v>
      </c>
      <c r="D250" s="1097" t="s">
        <v>29</v>
      </c>
      <c r="E250" s="829" t="s">
        <v>502</v>
      </c>
      <c r="F250" s="684">
        <v>200000</v>
      </c>
      <c r="G250" s="685">
        <v>1</v>
      </c>
      <c r="H250" s="687"/>
      <c r="I250" s="680"/>
      <c r="J250" s="681"/>
    </row>
    <row r="251" spans="1:10" ht="20.25">
      <c r="B251" s="875"/>
      <c r="C251" s="1146"/>
      <c r="D251" s="1104"/>
      <c r="E251" s="270" t="s">
        <v>503</v>
      </c>
      <c r="F251" s="684"/>
      <c r="G251" s="685"/>
      <c r="H251" s="687"/>
      <c r="I251" s="680"/>
      <c r="J251" s="681"/>
    </row>
    <row r="252" spans="1:10" ht="20.25">
      <c r="B252" s="876"/>
      <c r="C252" s="1143"/>
      <c r="D252" s="1098"/>
      <c r="E252" s="830" t="s">
        <v>504</v>
      </c>
      <c r="F252" s="684"/>
      <c r="G252" s="685"/>
      <c r="H252" s="687"/>
      <c r="I252" s="680"/>
      <c r="J252" s="681"/>
    </row>
    <row r="253" spans="1:10" ht="20.25">
      <c r="A253" s="142">
        <f>+A250+1</f>
        <v>139</v>
      </c>
      <c r="B253" s="674">
        <v>2</v>
      </c>
      <c r="C253" s="743" t="s">
        <v>240</v>
      </c>
      <c r="D253" s="683" t="s">
        <v>29</v>
      </c>
      <c r="E253" s="241" t="s">
        <v>507</v>
      </c>
      <c r="F253" s="684">
        <v>200000</v>
      </c>
      <c r="G253" s="685">
        <v>1</v>
      </c>
      <c r="H253" s="687"/>
      <c r="I253" s="680"/>
      <c r="J253" s="681"/>
    </row>
    <row r="254" spans="1:10" ht="20.25">
      <c r="A254" s="142">
        <f>+A253+1</f>
        <v>140</v>
      </c>
      <c r="B254" s="1103">
        <v>3</v>
      </c>
      <c r="C254" s="1105" t="s">
        <v>241</v>
      </c>
      <c r="D254" s="1097" t="s">
        <v>29</v>
      </c>
      <c r="E254" s="241" t="s">
        <v>505</v>
      </c>
      <c r="F254" s="684">
        <v>200000</v>
      </c>
      <c r="G254" s="685">
        <v>1</v>
      </c>
      <c r="H254" s="687"/>
      <c r="I254" s="680"/>
      <c r="J254" s="681"/>
    </row>
    <row r="255" spans="1:10" ht="20.25">
      <c r="B255" s="876"/>
      <c r="C255" s="1107"/>
      <c r="D255" s="1098"/>
      <c r="E255" s="241" t="s">
        <v>506</v>
      </c>
      <c r="F255" s="684"/>
      <c r="G255" s="685"/>
      <c r="H255" s="687"/>
      <c r="I255" s="680"/>
      <c r="J255" s="681"/>
    </row>
    <row r="256" spans="1:10">
      <c r="A256" s="142">
        <f>+A254+1</f>
        <v>141</v>
      </c>
      <c r="B256" s="674">
        <v>4</v>
      </c>
      <c r="C256" s="743" t="s">
        <v>74</v>
      </c>
      <c r="D256" s="683" t="s">
        <v>29</v>
      </c>
      <c r="E256" s="821"/>
      <c r="F256" s="684"/>
      <c r="G256" s="685">
        <v>1</v>
      </c>
      <c r="H256" s="687"/>
      <c r="I256" s="680"/>
      <c r="J256" s="681"/>
    </row>
    <row r="257" spans="1:10" ht="20.25">
      <c r="A257" s="142">
        <f>+A256+1</f>
        <v>142</v>
      </c>
      <c r="B257" s="674">
        <v>5</v>
      </c>
      <c r="C257" s="734" t="s">
        <v>242</v>
      </c>
      <c r="D257" s="683" t="s">
        <v>29</v>
      </c>
      <c r="E257" s="241" t="s">
        <v>508</v>
      </c>
      <c r="F257" s="684">
        <v>200000</v>
      </c>
      <c r="G257" s="685">
        <v>1</v>
      </c>
      <c r="H257" s="687"/>
      <c r="I257" s="680"/>
      <c r="J257" s="681"/>
    </row>
    <row r="258" spans="1:10" ht="20.25">
      <c r="A258" s="142">
        <f>+A257+1</f>
        <v>143</v>
      </c>
      <c r="B258" s="674">
        <v>6</v>
      </c>
      <c r="C258" s="728" t="s">
        <v>305</v>
      </c>
      <c r="D258" s="683" t="s">
        <v>29</v>
      </c>
      <c r="E258" s="241" t="s">
        <v>797</v>
      </c>
      <c r="F258" s="684"/>
      <c r="G258" s="685">
        <v>1</v>
      </c>
      <c r="H258" s="687"/>
      <c r="I258" s="680"/>
      <c r="J258" s="681"/>
    </row>
    <row r="259" spans="1:10">
      <c r="A259" s="142">
        <f>+A258+1</f>
        <v>144</v>
      </c>
      <c r="B259" s="674">
        <v>7</v>
      </c>
      <c r="C259" s="728" t="s">
        <v>306</v>
      </c>
      <c r="D259" s="683" t="s">
        <v>29</v>
      </c>
      <c r="E259" s="821"/>
      <c r="F259" s="684"/>
      <c r="G259" s="685">
        <v>1</v>
      </c>
      <c r="H259" s="687"/>
      <c r="I259" s="680"/>
      <c r="J259" s="681"/>
    </row>
    <row r="260" spans="1:10">
      <c r="B260" s="674"/>
      <c r="C260" s="835" t="s">
        <v>509</v>
      </c>
      <c r="D260" s="688"/>
      <c r="E260" s="822"/>
      <c r="F260" s="689">
        <f>SUM(F261:F278)</f>
        <v>1600000</v>
      </c>
      <c r="G260" s="690">
        <f>SUM(G261:G280)</f>
        <v>12</v>
      </c>
      <c r="H260" s="695"/>
      <c r="I260" s="680"/>
      <c r="J260" s="681"/>
    </row>
    <row r="261" spans="1:10">
      <c r="A261" s="142">
        <f>+A259+1</f>
        <v>145</v>
      </c>
      <c r="B261" s="674">
        <v>1</v>
      </c>
      <c r="C261" s="743" t="s">
        <v>76</v>
      </c>
      <c r="D261" s="742" t="s">
        <v>1066</v>
      </c>
      <c r="E261" s="821"/>
      <c r="F261" s="684">
        <v>200000</v>
      </c>
      <c r="G261" s="685">
        <v>1</v>
      </c>
      <c r="H261" s="687"/>
      <c r="I261" s="680"/>
      <c r="J261" s="681"/>
    </row>
    <row r="262" spans="1:10">
      <c r="A262" s="142">
        <f>+A261+1</f>
        <v>146</v>
      </c>
      <c r="B262" s="674">
        <v>2</v>
      </c>
      <c r="C262" s="743" t="s">
        <v>77</v>
      </c>
      <c r="D262" s="742" t="s">
        <v>29</v>
      </c>
      <c r="E262" s="821"/>
      <c r="F262" s="684"/>
      <c r="G262" s="685">
        <v>1</v>
      </c>
      <c r="H262" s="687"/>
      <c r="I262" s="680"/>
      <c r="J262" s="681"/>
    </row>
    <row r="263" spans="1:10" ht="20.25">
      <c r="A263" s="142">
        <f>+A262+1</f>
        <v>147</v>
      </c>
      <c r="B263" s="1103">
        <v>3</v>
      </c>
      <c r="C263" s="1142" t="s">
        <v>78</v>
      </c>
      <c r="D263" s="1095" t="s">
        <v>29</v>
      </c>
      <c r="E263" s="241" t="s">
        <v>513</v>
      </c>
      <c r="F263" s="684">
        <v>200000</v>
      </c>
      <c r="G263" s="685">
        <v>1</v>
      </c>
      <c r="H263" s="687"/>
      <c r="I263" s="680"/>
      <c r="J263" s="681"/>
    </row>
    <row r="264" spans="1:10" ht="20.25">
      <c r="B264" s="875"/>
      <c r="C264" s="1146"/>
      <c r="D264" s="1138"/>
      <c r="E264" s="241" t="s">
        <v>514</v>
      </c>
      <c r="F264" s="684"/>
      <c r="G264" s="685"/>
      <c r="H264" s="687"/>
      <c r="I264" s="680"/>
      <c r="J264" s="681"/>
    </row>
    <row r="265" spans="1:10" ht="20.25">
      <c r="B265" s="876"/>
      <c r="C265" s="1143"/>
      <c r="D265" s="1096"/>
      <c r="E265" s="241" t="s">
        <v>696</v>
      </c>
      <c r="F265" s="684"/>
      <c r="G265" s="685"/>
      <c r="H265" s="687"/>
      <c r="I265" s="680"/>
      <c r="J265" s="681"/>
    </row>
    <row r="266" spans="1:10" ht="20.25">
      <c r="A266" s="142">
        <f>+A263+1</f>
        <v>148</v>
      </c>
      <c r="B266" s="1103">
        <v>4</v>
      </c>
      <c r="C266" s="1142" t="s">
        <v>79</v>
      </c>
      <c r="D266" s="1095" t="s">
        <v>29</v>
      </c>
      <c r="E266" s="825" t="s">
        <v>517</v>
      </c>
      <c r="F266" s="684">
        <v>200000</v>
      </c>
      <c r="G266" s="685">
        <v>1</v>
      </c>
      <c r="H266" s="687"/>
      <c r="I266" s="680"/>
      <c r="J266" s="681"/>
    </row>
    <row r="267" spans="1:10" ht="20.25">
      <c r="B267" s="875"/>
      <c r="C267" s="1146"/>
      <c r="D267" s="1138"/>
      <c r="E267" s="825" t="s">
        <v>518</v>
      </c>
      <c r="F267" s="684"/>
      <c r="G267" s="685"/>
      <c r="H267" s="687"/>
      <c r="I267" s="680"/>
      <c r="J267" s="681"/>
    </row>
    <row r="268" spans="1:10" ht="20.25">
      <c r="B268" s="876"/>
      <c r="C268" s="1143"/>
      <c r="D268" s="1096"/>
      <c r="E268" s="825" t="s">
        <v>519</v>
      </c>
      <c r="F268" s="684"/>
      <c r="G268" s="685"/>
      <c r="H268" s="687"/>
      <c r="I268" s="680"/>
      <c r="J268" s="681"/>
    </row>
    <row r="269" spans="1:10" ht="20.25">
      <c r="A269" s="142">
        <f>+A266+1</f>
        <v>149</v>
      </c>
      <c r="B269" s="674">
        <v>5</v>
      </c>
      <c r="C269" s="734" t="s">
        <v>80</v>
      </c>
      <c r="D269" s="742" t="s">
        <v>29</v>
      </c>
      <c r="E269" s="241" t="s">
        <v>516</v>
      </c>
      <c r="F269" s="684">
        <v>200000</v>
      </c>
      <c r="G269" s="685">
        <v>1</v>
      </c>
      <c r="H269" s="687"/>
      <c r="I269" s="680"/>
      <c r="J269" s="681"/>
    </row>
    <row r="270" spans="1:10">
      <c r="A270" s="142">
        <f>+A269+1</f>
        <v>150</v>
      </c>
      <c r="B270" s="674">
        <v>6</v>
      </c>
      <c r="C270" s="743" t="s">
        <v>81</v>
      </c>
      <c r="D270" s="742" t="s">
        <v>29</v>
      </c>
      <c r="E270" s="821"/>
      <c r="F270" s="684"/>
      <c r="G270" s="685">
        <v>1</v>
      </c>
      <c r="H270" s="687"/>
      <c r="I270" s="680"/>
      <c r="J270" s="681"/>
    </row>
    <row r="271" spans="1:10" ht="20.25">
      <c r="A271" s="142">
        <f>+A270+1</f>
        <v>151</v>
      </c>
      <c r="B271" s="1103">
        <v>7</v>
      </c>
      <c r="C271" s="1142" t="s">
        <v>82</v>
      </c>
      <c r="D271" s="1095" t="s">
        <v>29</v>
      </c>
      <c r="E271" s="241" t="s">
        <v>510</v>
      </c>
      <c r="F271" s="684">
        <v>200000</v>
      </c>
      <c r="G271" s="685">
        <v>1</v>
      </c>
      <c r="H271" s="687"/>
      <c r="I271" s="680"/>
      <c r="J271" s="681"/>
    </row>
    <row r="272" spans="1:10" ht="20.25">
      <c r="B272" s="875"/>
      <c r="C272" s="1146"/>
      <c r="D272" s="1138"/>
      <c r="E272" s="241" t="s">
        <v>511</v>
      </c>
      <c r="F272" s="684"/>
      <c r="G272" s="685"/>
      <c r="H272" s="687"/>
      <c r="I272" s="680"/>
      <c r="J272" s="681"/>
    </row>
    <row r="273" spans="1:10" ht="20.25">
      <c r="B273" s="876"/>
      <c r="C273" s="1143"/>
      <c r="D273" s="1096"/>
      <c r="E273" s="241" t="s">
        <v>512</v>
      </c>
      <c r="F273" s="684"/>
      <c r="G273" s="685"/>
      <c r="H273" s="687"/>
      <c r="I273" s="680"/>
      <c r="J273" s="681"/>
    </row>
    <row r="274" spans="1:10">
      <c r="A274" s="142">
        <f>+A271+1</f>
        <v>152</v>
      </c>
      <c r="B274" s="674">
        <v>8</v>
      </c>
      <c r="C274" s="734" t="s">
        <v>83</v>
      </c>
      <c r="D274" s="742" t="s">
        <v>29</v>
      </c>
      <c r="E274" s="821"/>
      <c r="F274" s="684"/>
      <c r="G274" s="685">
        <v>1</v>
      </c>
      <c r="H274" s="687"/>
      <c r="I274" s="680"/>
      <c r="J274" s="681"/>
    </row>
    <row r="275" spans="1:10" ht="20.25">
      <c r="A275" s="142">
        <f>+A274+1</f>
        <v>153</v>
      </c>
      <c r="B275" s="1103">
        <v>9</v>
      </c>
      <c r="C275" s="1105" t="s">
        <v>84</v>
      </c>
      <c r="D275" s="1095" t="s">
        <v>29</v>
      </c>
      <c r="E275" s="825" t="s">
        <v>521</v>
      </c>
      <c r="F275" s="684">
        <v>200000</v>
      </c>
      <c r="G275" s="685">
        <v>1</v>
      </c>
      <c r="H275" s="687"/>
      <c r="I275" s="680"/>
      <c r="J275" s="681"/>
    </row>
    <row r="276" spans="1:10" ht="20.25">
      <c r="B276" s="876"/>
      <c r="C276" s="1107"/>
      <c r="D276" s="1096"/>
      <c r="E276" s="241" t="s">
        <v>522</v>
      </c>
      <c r="F276" s="684"/>
      <c r="G276" s="685"/>
      <c r="H276" s="687"/>
      <c r="I276" s="680"/>
      <c r="J276" s="681"/>
    </row>
    <row r="277" spans="1:10" ht="20.25">
      <c r="A277" s="142">
        <f>+A275+1</f>
        <v>154</v>
      </c>
      <c r="B277" s="674">
        <v>10</v>
      </c>
      <c r="C277" s="734" t="s">
        <v>85</v>
      </c>
      <c r="D277" s="742" t="s">
        <v>29</v>
      </c>
      <c r="E277" s="241"/>
      <c r="F277" s="684">
        <v>200000</v>
      </c>
      <c r="G277" s="685">
        <v>1</v>
      </c>
      <c r="H277" s="687"/>
      <c r="I277" s="680"/>
      <c r="J277" s="681"/>
    </row>
    <row r="278" spans="1:10" ht="20.25">
      <c r="A278" s="142">
        <f>+A277+1</f>
        <v>155</v>
      </c>
      <c r="B278" s="1103">
        <v>11</v>
      </c>
      <c r="C278" s="1110" t="s">
        <v>86</v>
      </c>
      <c r="D278" s="1095" t="s">
        <v>29</v>
      </c>
      <c r="E278" s="241" t="s">
        <v>703</v>
      </c>
      <c r="F278" s="684">
        <v>200000</v>
      </c>
      <c r="G278" s="685">
        <v>1</v>
      </c>
      <c r="H278" s="687"/>
      <c r="I278" s="680"/>
      <c r="J278" s="681"/>
    </row>
    <row r="279" spans="1:10" ht="20.25">
      <c r="B279" s="876"/>
      <c r="C279" s="1111"/>
      <c r="D279" s="1096"/>
      <c r="E279" s="241" t="s">
        <v>705</v>
      </c>
      <c r="F279" s="684"/>
      <c r="G279" s="685"/>
      <c r="H279" s="687"/>
      <c r="I279" s="680"/>
      <c r="J279" s="681"/>
    </row>
    <row r="280" spans="1:10" ht="20.25">
      <c r="A280" s="142">
        <f>+A278+1</f>
        <v>156</v>
      </c>
      <c r="B280" s="1103">
        <v>12</v>
      </c>
      <c r="C280" s="1105" t="s">
        <v>253</v>
      </c>
      <c r="D280" s="1095" t="s">
        <v>29</v>
      </c>
      <c r="E280" s="241" t="s">
        <v>707</v>
      </c>
      <c r="F280" s="684"/>
      <c r="G280" s="685">
        <v>1</v>
      </c>
      <c r="H280" s="687"/>
      <c r="I280" s="680"/>
      <c r="J280" s="681"/>
    </row>
    <row r="281" spans="1:10" ht="20.25">
      <c r="B281" s="876"/>
      <c r="C281" s="1107"/>
      <c r="D281" s="1096"/>
      <c r="E281" s="241" t="s">
        <v>820</v>
      </c>
      <c r="F281" s="684"/>
      <c r="G281" s="685"/>
      <c r="H281" s="687"/>
      <c r="I281" s="680"/>
      <c r="J281" s="681"/>
    </row>
    <row r="282" spans="1:10">
      <c r="B282" s="674"/>
      <c r="C282" s="835" t="s">
        <v>523</v>
      </c>
      <c r="D282" s="688"/>
      <c r="E282" s="822"/>
      <c r="F282" s="689">
        <f>SUM(F283:F293)</f>
        <v>800000</v>
      </c>
      <c r="G282" s="690">
        <f>SUM(G283:G293)</f>
        <v>10</v>
      </c>
      <c r="H282" s="695"/>
      <c r="I282" s="680"/>
      <c r="J282" s="681"/>
    </row>
    <row r="283" spans="1:10" ht="20.25">
      <c r="A283" s="142">
        <f>+A280+1</f>
        <v>157</v>
      </c>
      <c r="B283" s="674">
        <v>1</v>
      </c>
      <c r="C283" s="847" t="s">
        <v>88</v>
      </c>
      <c r="D283" s="683" t="s">
        <v>1066</v>
      </c>
      <c r="E283" s="241" t="s">
        <v>525</v>
      </c>
      <c r="F283" s="684">
        <v>200000</v>
      </c>
      <c r="G283" s="685">
        <v>1</v>
      </c>
      <c r="H283" s="687"/>
      <c r="I283" s="680"/>
      <c r="J283" s="681"/>
    </row>
    <row r="284" spans="1:10">
      <c r="A284" s="142">
        <f>+A283+1</f>
        <v>158</v>
      </c>
      <c r="B284" s="674">
        <v>2</v>
      </c>
      <c r="C284" s="847" t="s">
        <v>94</v>
      </c>
      <c r="D284" s="683" t="s">
        <v>29</v>
      </c>
      <c r="E284" s="821"/>
      <c r="F284" s="684"/>
      <c r="G284" s="685">
        <v>1</v>
      </c>
      <c r="H284" s="687"/>
      <c r="I284" s="680"/>
      <c r="J284" s="681"/>
    </row>
    <row r="285" spans="1:10">
      <c r="A285" s="142">
        <f t="shared" ref="A285:A290" si="0">+A284+1</f>
        <v>159</v>
      </c>
      <c r="B285" s="674">
        <v>3</v>
      </c>
      <c r="C285" s="847" t="s">
        <v>93</v>
      </c>
      <c r="D285" s="683" t="s">
        <v>29</v>
      </c>
      <c r="E285" s="821"/>
      <c r="F285" s="684"/>
      <c r="G285" s="685">
        <v>1</v>
      </c>
      <c r="H285" s="687"/>
      <c r="I285" s="680"/>
      <c r="J285" s="681"/>
    </row>
    <row r="286" spans="1:10">
      <c r="A286" s="142">
        <f t="shared" si="0"/>
        <v>160</v>
      </c>
      <c r="B286" s="674">
        <v>4</v>
      </c>
      <c r="C286" s="847" t="s">
        <v>95</v>
      </c>
      <c r="D286" s="683" t="s">
        <v>29</v>
      </c>
      <c r="E286" s="821"/>
      <c r="F286" s="684"/>
      <c r="G286" s="685">
        <v>1</v>
      </c>
      <c r="H286" s="687"/>
      <c r="I286" s="680"/>
      <c r="J286" s="681"/>
    </row>
    <row r="287" spans="1:10">
      <c r="A287" s="142">
        <f t="shared" si="0"/>
        <v>161</v>
      </c>
      <c r="B287" s="674">
        <v>5</v>
      </c>
      <c r="C287" s="847" t="s">
        <v>96</v>
      </c>
      <c r="D287" s="683" t="s">
        <v>29</v>
      </c>
      <c r="E287" s="821"/>
      <c r="F287" s="684"/>
      <c r="G287" s="685">
        <v>1</v>
      </c>
      <c r="H287" s="687"/>
      <c r="I287" s="680"/>
      <c r="J287" s="681"/>
    </row>
    <row r="288" spans="1:10" ht="20.25">
      <c r="A288" s="142">
        <f t="shared" si="0"/>
        <v>162</v>
      </c>
      <c r="B288" s="674">
        <v>6</v>
      </c>
      <c r="C288" s="847" t="s">
        <v>97</v>
      </c>
      <c r="D288" s="683" t="s">
        <v>29</v>
      </c>
      <c r="E288" s="241"/>
      <c r="F288" s="684">
        <v>200000</v>
      </c>
      <c r="G288" s="685">
        <v>1</v>
      </c>
      <c r="H288" s="687"/>
      <c r="I288" s="680"/>
      <c r="J288" s="681"/>
    </row>
    <row r="289" spans="1:10">
      <c r="A289" s="142">
        <f t="shared" si="0"/>
        <v>163</v>
      </c>
      <c r="B289" s="674">
        <v>7</v>
      </c>
      <c r="C289" s="847" t="s">
        <v>90</v>
      </c>
      <c r="D289" s="683" t="s">
        <v>29</v>
      </c>
      <c r="E289" s="821"/>
      <c r="F289" s="684"/>
      <c r="G289" s="685">
        <v>1</v>
      </c>
      <c r="H289" s="687"/>
      <c r="I289" s="680"/>
      <c r="J289" s="681"/>
    </row>
    <row r="290" spans="1:10">
      <c r="A290" s="142">
        <f t="shared" si="0"/>
        <v>164</v>
      </c>
      <c r="B290" s="674">
        <v>8</v>
      </c>
      <c r="C290" s="847" t="s">
        <v>1071</v>
      </c>
      <c r="D290" s="683" t="s">
        <v>29</v>
      </c>
      <c r="E290" s="821"/>
      <c r="F290" s="684"/>
      <c r="G290" s="685">
        <v>1</v>
      </c>
      <c r="H290" s="687"/>
      <c r="I290" s="680"/>
      <c r="J290" s="681"/>
    </row>
    <row r="291" spans="1:10" ht="20.25">
      <c r="A291" s="142">
        <f>+A290+1</f>
        <v>165</v>
      </c>
      <c r="B291" s="1103">
        <v>9</v>
      </c>
      <c r="C291" s="1093" t="s">
        <v>92</v>
      </c>
      <c r="D291" s="1095" t="s">
        <v>29</v>
      </c>
      <c r="E291" s="450" t="s">
        <v>356</v>
      </c>
      <c r="F291" s="684">
        <v>200000</v>
      </c>
      <c r="G291" s="685">
        <v>1</v>
      </c>
      <c r="H291" s="687"/>
      <c r="I291" s="680"/>
      <c r="J291" s="681"/>
    </row>
    <row r="292" spans="1:10" ht="20.25">
      <c r="B292" s="876"/>
      <c r="C292" s="1094"/>
      <c r="D292" s="1096"/>
      <c r="E292" s="241" t="s">
        <v>526</v>
      </c>
      <c r="F292" s="684"/>
      <c r="G292" s="685"/>
      <c r="H292" s="687"/>
      <c r="I292" s="680"/>
      <c r="J292" s="681"/>
    </row>
    <row r="293" spans="1:10" ht="20.25">
      <c r="A293" s="142">
        <f>+A291+1</f>
        <v>166</v>
      </c>
      <c r="B293" s="1103">
        <v>10</v>
      </c>
      <c r="C293" s="1093" t="s">
        <v>91</v>
      </c>
      <c r="D293" s="1095" t="s">
        <v>29</v>
      </c>
      <c r="E293" s="241" t="s">
        <v>446</v>
      </c>
      <c r="F293" s="684">
        <v>200000</v>
      </c>
      <c r="G293" s="685">
        <v>1</v>
      </c>
      <c r="H293" s="687"/>
      <c r="I293" s="680"/>
      <c r="J293" s="681"/>
    </row>
    <row r="294" spans="1:10" ht="20.25">
      <c r="B294" s="876"/>
      <c r="C294" s="1094"/>
      <c r="D294" s="1096"/>
      <c r="E294" s="241" t="s">
        <v>527</v>
      </c>
      <c r="F294" s="684"/>
      <c r="G294" s="685"/>
      <c r="H294" s="687"/>
      <c r="I294" s="680"/>
      <c r="J294" s="681"/>
    </row>
    <row r="295" spans="1:10">
      <c r="B295" s="674"/>
      <c r="C295" s="835" t="s">
        <v>1072</v>
      </c>
      <c r="D295" s="688"/>
      <c r="E295" s="822"/>
      <c r="F295" s="689">
        <f>SUM(F296:F301)</f>
        <v>600000</v>
      </c>
      <c r="G295" s="690">
        <f>SUM(G296:G301)</f>
        <v>6</v>
      </c>
      <c r="H295" s="695"/>
      <c r="I295" s="680"/>
      <c r="J295" s="681"/>
    </row>
    <row r="296" spans="1:10">
      <c r="A296" s="142">
        <f>+A293+1</f>
        <v>167</v>
      </c>
      <c r="B296" s="674">
        <v>1</v>
      </c>
      <c r="C296" s="734" t="s">
        <v>244</v>
      </c>
      <c r="D296" s="683" t="s">
        <v>29</v>
      </c>
      <c r="E296" s="821"/>
      <c r="F296" s="684">
        <v>200000</v>
      </c>
      <c r="G296" s="685">
        <v>1</v>
      </c>
      <c r="H296" s="687"/>
      <c r="I296" s="680"/>
      <c r="J296" s="681"/>
    </row>
    <row r="297" spans="1:10">
      <c r="A297" s="142">
        <f>+A296+1</f>
        <v>168</v>
      </c>
      <c r="B297" s="674">
        <v>2</v>
      </c>
      <c r="C297" s="848" t="s">
        <v>245</v>
      </c>
      <c r="D297" s="683" t="s">
        <v>29</v>
      </c>
      <c r="E297" s="821"/>
      <c r="F297" s="684">
        <v>200000</v>
      </c>
      <c r="G297" s="685">
        <v>1</v>
      </c>
      <c r="H297" s="687"/>
      <c r="I297" s="680"/>
      <c r="J297" s="681"/>
    </row>
    <row r="298" spans="1:10">
      <c r="A298" s="142">
        <f t="shared" ref="A298:A301" si="1">+A297+1</f>
        <v>169</v>
      </c>
      <c r="B298" s="674">
        <v>3</v>
      </c>
      <c r="C298" s="734" t="s">
        <v>1091</v>
      </c>
      <c r="D298" s="683" t="s">
        <v>29</v>
      </c>
      <c r="E298" s="821"/>
      <c r="F298" s="684"/>
      <c r="G298" s="685">
        <v>1</v>
      </c>
      <c r="H298" s="687"/>
      <c r="I298" s="680"/>
      <c r="J298" s="681"/>
    </row>
    <row r="299" spans="1:10">
      <c r="A299" s="142">
        <f t="shared" si="1"/>
        <v>170</v>
      </c>
      <c r="B299" s="674">
        <v>4</v>
      </c>
      <c r="C299" s="734" t="s">
        <v>247</v>
      </c>
      <c r="D299" s="683" t="s">
        <v>29</v>
      </c>
      <c r="E299" s="821"/>
      <c r="F299" s="684"/>
      <c r="G299" s="685">
        <v>1</v>
      </c>
      <c r="H299" s="687"/>
      <c r="I299" s="680"/>
      <c r="J299" s="681"/>
    </row>
    <row r="300" spans="1:10">
      <c r="A300" s="142">
        <f t="shared" si="1"/>
        <v>171</v>
      </c>
      <c r="B300" s="674">
        <v>5</v>
      </c>
      <c r="C300" s="728" t="s">
        <v>248</v>
      </c>
      <c r="D300" s="683" t="s">
        <v>29</v>
      </c>
      <c r="E300" s="821"/>
      <c r="F300" s="684"/>
      <c r="G300" s="685">
        <v>1</v>
      </c>
      <c r="H300" s="687"/>
      <c r="I300" s="680"/>
      <c r="J300" s="681"/>
    </row>
    <row r="301" spans="1:10">
      <c r="A301" s="142">
        <f t="shared" si="1"/>
        <v>172</v>
      </c>
      <c r="B301" s="674">
        <v>6</v>
      </c>
      <c r="C301" s="721" t="s">
        <v>1156</v>
      </c>
      <c r="D301" s="683" t="s">
        <v>29</v>
      </c>
      <c r="E301" s="821"/>
      <c r="F301" s="684">
        <v>200000</v>
      </c>
      <c r="G301" s="685">
        <v>1</v>
      </c>
      <c r="H301" s="687"/>
      <c r="I301" s="680"/>
      <c r="J301" s="681"/>
    </row>
    <row r="302" spans="1:10">
      <c r="B302" s="674"/>
      <c r="C302" s="835" t="s">
        <v>1073</v>
      </c>
      <c r="D302" s="688"/>
      <c r="E302" s="822"/>
      <c r="F302" s="689">
        <f>SUM(F303:F314)</f>
        <v>1000000</v>
      </c>
      <c r="G302" s="690">
        <f>SUM(G303:G314)</f>
        <v>7</v>
      </c>
      <c r="H302" s="695"/>
      <c r="I302" s="680"/>
      <c r="J302" s="681"/>
    </row>
    <row r="303" spans="1:10">
      <c r="A303" s="142">
        <f>+A301+1</f>
        <v>173</v>
      </c>
      <c r="B303" s="674">
        <v>1</v>
      </c>
      <c r="C303" s="743" t="s">
        <v>100</v>
      </c>
      <c r="D303" s="683" t="s">
        <v>101</v>
      </c>
      <c r="E303" s="821"/>
      <c r="F303" s="684"/>
      <c r="G303" s="685">
        <v>1</v>
      </c>
      <c r="H303" s="687"/>
      <c r="I303" s="680"/>
      <c r="J303" s="681"/>
    </row>
    <row r="304" spans="1:10" ht="20.25">
      <c r="A304" s="142">
        <f>+A303+1</f>
        <v>174</v>
      </c>
      <c r="B304" s="1103">
        <v>2</v>
      </c>
      <c r="C304" s="1159" t="s">
        <v>102</v>
      </c>
      <c r="D304" s="1097" t="s">
        <v>29</v>
      </c>
      <c r="E304" s="279" t="s">
        <v>543</v>
      </c>
      <c r="F304" s="684">
        <v>200000</v>
      </c>
      <c r="G304" s="685">
        <v>1</v>
      </c>
      <c r="H304" s="687"/>
      <c r="I304" s="680"/>
      <c r="J304" s="681"/>
    </row>
    <row r="305" spans="1:10" ht="20.25">
      <c r="B305" s="875"/>
      <c r="C305" s="1161"/>
      <c r="D305" s="1104"/>
      <c r="E305" s="279" t="s">
        <v>389</v>
      </c>
      <c r="F305" s="684"/>
      <c r="G305" s="685"/>
      <c r="H305" s="687"/>
      <c r="I305" s="680"/>
      <c r="J305" s="681"/>
    </row>
    <row r="306" spans="1:10" ht="20.25">
      <c r="B306" s="876"/>
      <c r="C306" s="1160"/>
      <c r="D306" s="1098"/>
      <c r="E306" s="279" t="s">
        <v>84</v>
      </c>
      <c r="F306" s="684"/>
      <c r="G306" s="685"/>
      <c r="H306" s="687"/>
      <c r="I306" s="680"/>
      <c r="J306" s="681"/>
    </row>
    <row r="307" spans="1:10" ht="20.25">
      <c r="A307" s="142">
        <f>+A304+1</f>
        <v>175</v>
      </c>
      <c r="B307" s="1103">
        <v>3</v>
      </c>
      <c r="C307" s="1159" t="s">
        <v>103</v>
      </c>
      <c r="D307" s="1097" t="s">
        <v>29</v>
      </c>
      <c r="E307" s="279" t="s">
        <v>713</v>
      </c>
      <c r="F307" s="684">
        <v>200000</v>
      </c>
      <c r="G307" s="685">
        <v>1</v>
      </c>
      <c r="H307" s="687"/>
      <c r="I307" s="680"/>
      <c r="J307" s="681"/>
    </row>
    <row r="308" spans="1:10" ht="20.25">
      <c r="B308" s="876"/>
      <c r="C308" s="1160"/>
      <c r="D308" s="1098"/>
      <c r="E308" s="279" t="s">
        <v>542</v>
      </c>
      <c r="F308" s="684"/>
      <c r="G308" s="685"/>
      <c r="H308" s="687"/>
      <c r="I308" s="680"/>
      <c r="J308" s="681"/>
    </row>
    <row r="309" spans="1:10" ht="20.25">
      <c r="A309" s="142">
        <f>+A307+1</f>
        <v>176</v>
      </c>
      <c r="B309" s="674">
        <v>4</v>
      </c>
      <c r="C309" s="735" t="s">
        <v>104</v>
      </c>
      <c r="D309" s="683" t="s">
        <v>29</v>
      </c>
      <c r="E309" s="279" t="s">
        <v>717</v>
      </c>
      <c r="F309" s="684">
        <v>200000</v>
      </c>
      <c r="G309" s="685">
        <v>1</v>
      </c>
      <c r="H309" s="687"/>
      <c r="I309" s="680"/>
      <c r="J309" s="681"/>
    </row>
    <row r="310" spans="1:10" ht="20.25">
      <c r="A310" s="142">
        <f>+A309+1</f>
        <v>177</v>
      </c>
      <c r="B310" s="1103">
        <v>5</v>
      </c>
      <c r="C310" s="1174" t="s">
        <v>105</v>
      </c>
      <c r="D310" s="1097" t="s">
        <v>29</v>
      </c>
      <c r="E310" s="279" t="s">
        <v>539</v>
      </c>
      <c r="F310" s="684">
        <v>200000</v>
      </c>
      <c r="G310" s="685">
        <v>1</v>
      </c>
      <c r="H310" s="687"/>
      <c r="I310" s="680"/>
      <c r="J310" s="681"/>
    </row>
    <row r="311" spans="1:10" ht="20.25">
      <c r="B311" s="875"/>
      <c r="C311" s="1175"/>
      <c r="D311" s="1104"/>
      <c r="E311" s="279" t="s">
        <v>540</v>
      </c>
      <c r="F311" s="684"/>
      <c r="G311" s="685"/>
      <c r="H311" s="687"/>
      <c r="I311" s="680"/>
      <c r="J311" s="681"/>
    </row>
    <row r="312" spans="1:10" ht="20.25">
      <c r="B312" s="876"/>
      <c r="C312" s="1176"/>
      <c r="D312" s="1098"/>
      <c r="E312" s="279" t="s">
        <v>541</v>
      </c>
      <c r="F312" s="684"/>
      <c r="G312" s="685"/>
      <c r="H312" s="687"/>
      <c r="I312" s="680"/>
      <c r="J312" s="681"/>
    </row>
    <row r="313" spans="1:10" ht="20.25">
      <c r="A313" s="142">
        <f>+A310+1</f>
        <v>178</v>
      </c>
      <c r="B313" s="674">
        <v>6</v>
      </c>
      <c r="C313" s="745" t="s">
        <v>304</v>
      </c>
      <c r="D313" s="683" t="s">
        <v>29</v>
      </c>
      <c r="E313" s="279" t="s">
        <v>666</v>
      </c>
      <c r="F313" s="684">
        <v>200000</v>
      </c>
      <c r="G313" s="685">
        <v>1</v>
      </c>
      <c r="H313" s="687"/>
      <c r="I313" s="680"/>
      <c r="J313" s="681"/>
    </row>
    <row r="314" spans="1:10" ht="20.25">
      <c r="A314" s="142">
        <f>+A313+1</f>
        <v>179</v>
      </c>
      <c r="B314" s="1103">
        <v>7</v>
      </c>
      <c r="C314" s="1166" t="s">
        <v>310</v>
      </c>
      <c r="D314" s="1097" t="s">
        <v>29</v>
      </c>
      <c r="E314" s="279" t="s">
        <v>859</v>
      </c>
      <c r="F314" s="684"/>
      <c r="G314" s="685">
        <v>1</v>
      </c>
      <c r="H314" s="687"/>
      <c r="I314" s="680"/>
      <c r="J314" s="681"/>
    </row>
    <row r="315" spans="1:10" ht="20.25">
      <c r="B315" s="876"/>
      <c r="C315" s="1167"/>
      <c r="D315" s="1098"/>
      <c r="E315" s="279" t="s">
        <v>860</v>
      </c>
      <c r="F315" s="684"/>
      <c r="G315" s="685"/>
      <c r="H315" s="687"/>
      <c r="I315" s="680"/>
      <c r="J315" s="681"/>
    </row>
    <row r="316" spans="1:10">
      <c r="B316" s="674"/>
      <c r="C316" s="835" t="s">
        <v>1074</v>
      </c>
      <c r="D316" s="683"/>
      <c r="E316" s="821"/>
      <c r="F316" s="689">
        <f>SUM(F317:F324)</f>
        <v>1000000</v>
      </c>
      <c r="G316" s="690">
        <f>SUM(G317:G326)</f>
        <v>9</v>
      </c>
      <c r="H316" s="687"/>
      <c r="I316" s="680"/>
      <c r="J316" s="681"/>
    </row>
    <row r="317" spans="1:10">
      <c r="A317" s="142">
        <f>+A314+1</f>
        <v>180</v>
      </c>
      <c r="B317" s="674">
        <v>1</v>
      </c>
      <c r="C317" s="743" t="s">
        <v>109</v>
      </c>
      <c r="D317" s="683" t="s">
        <v>101</v>
      </c>
      <c r="E317" s="821"/>
      <c r="F317" s="684"/>
      <c r="G317" s="685">
        <v>1</v>
      </c>
      <c r="H317" s="687"/>
      <c r="I317" s="680"/>
      <c r="J317" s="681"/>
    </row>
    <row r="318" spans="1:10" ht="20.25">
      <c r="A318" s="142">
        <f>+A317+1</f>
        <v>181</v>
      </c>
      <c r="B318" s="674">
        <v>2</v>
      </c>
      <c r="C318" s="743" t="s">
        <v>110</v>
      </c>
      <c r="D318" s="683" t="s">
        <v>29</v>
      </c>
      <c r="E318" s="278" t="s">
        <v>532</v>
      </c>
      <c r="F318" s="684">
        <v>200000</v>
      </c>
      <c r="G318" s="685">
        <v>1</v>
      </c>
      <c r="H318" s="687"/>
      <c r="I318" s="680"/>
      <c r="J318" s="681"/>
    </row>
    <row r="319" spans="1:10" ht="20.25">
      <c r="A319" s="142">
        <f>+A318+1</f>
        <v>182</v>
      </c>
      <c r="B319" s="674">
        <v>3</v>
      </c>
      <c r="C319" s="735" t="s">
        <v>111</v>
      </c>
      <c r="D319" s="683" t="s">
        <v>29</v>
      </c>
      <c r="E319" s="278" t="s">
        <v>536</v>
      </c>
      <c r="F319" s="684">
        <v>200000</v>
      </c>
      <c r="G319" s="685">
        <v>1</v>
      </c>
      <c r="H319" s="687"/>
      <c r="I319" s="680"/>
      <c r="J319" s="681"/>
    </row>
    <row r="320" spans="1:10" ht="20.25">
      <c r="A320" s="142">
        <f>+A319+1</f>
        <v>183</v>
      </c>
      <c r="B320" s="1147">
        <v>4</v>
      </c>
      <c r="C320" s="1154" t="s">
        <v>113</v>
      </c>
      <c r="D320" s="1095" t="s">
        <v>29</v>
      </c>
      <c r="E320" s="278" t="s">
        <v>530</v>
      </c>
      <c r="F320" s="684">
        <v>200000</v>
      </c>
      <c r="G320" s="685">
        <v>1</v>
      </c>
      <c r="H320" s="687"/>
      <c r="I320" s="680"/>
      <c r="J320" s="681"/>
    </row>
    <row r="321" spans="1:10" ht="20.25">
      <c r="B321" s="1149"/>
      <c r="C321" s="1156"/>
      <c r="D321" s="1096"/>
      <c r="E321" s="278" t="s">
        <v>531</v>
      </c>
      <c r="F321" s="684"/>
      <c r="G321" s="685"/>
      <c r="H321" s="687"/>
      <c r="I321" s="680"/>
      <c r="J321" s="681"/>
    </row>
    <row r="322" spans="1:10" ht="20.25">
      <c r="A322" s="142">
        <f>+A320+1</f>
        <v>184</v>
      </c>
      <c r="B322" s="674">
        <v>5</v>
      </c>
      <c r="C322" s="744" t="s">
        <v>533</v>
      </c>
      <c r="D322" s="683" t="s">
        <v>29</v>
      </c>
      <c r="E322" s="278" t="s">
        <v>535</v>
      </c>
      <c r="F322" s="684">
        <v>200000</v>
      </c>
      <c r="G322" s="685">
        <v>1</v>
      </c>
      <c r="H322" s="687"/>
      <c r="I322" s="680"/>
      <c r="J322" s="681"/>
    </row>
    <row r="323" spans="1:10">
      <c r="A323" s="142">
        <f>+A322+1</f>
        <v>185</v>
      </c>
      <c r="B323" s="674">
        <v>6</v>
      </c>
      <c r="C323" s="736" t="s">
        <v>115</v>
      </c>
      <c r="D323" s="683" t="s">
        <v>29</v>
      </c>
      <c r="E323" s="821"/>
      <c r="F323" s="684">
        <v>200000</v>
      </c>
      <c r="G323" s="685">
        <v>1</v>
      </c>
      <c r="H323" s="687"/>
      <c r="I323" s="680"/>
      <c r="J323" s="681"/>
    </row>
    <row r="324" spans="1:10">
      <c r="A324" s="142">
        <f t="shared" ref="A324:A327" si="2">+A323+1</f>
        <v>186</v>
      </c>
      <c r="B324" s="674">
        <v>7</v>
      </c>
      <c r="C324" s="404" t="s">
        <v>115</v>
      </c>
      <c r="D324" s="683" t="s">
        <v>29</v>
      </c>
      <c r="E324" s="821"/>
      <c r="F324" s="684"/>
      <c r="G324" s="685">
        <v>1</v>
      </c>
      <c r="H324" s="687"/>
      <c r="I324" s="680"/>
      <c r="J324" s="681"/>
    </row>
    <row r="325" spans="1:10">
      <c r="A325" s="142">
        <f t="shared" si="2"/>
        <v>187</v>
      </c>
      <c r="B325" s="674">
        <v>8</v>
      </c>
      <c r="C325" s="400" t="s">
        <v>1022</v>
      </c>
      <c r="D325" s="683" t="s">
        <v>29</v>
      </c>
      <c r="E325" s="821"/>
      <c r="F325" s="684"/>
      <c r="G325" s="685">
        <v>1</v>
      </c>
      <c r="H325" s="687"/>
      <c r="I325" s="680"/>
      <c r="J325" s="681"/>
    </row>
    <row r="326" spans="1:10">
      <c r="A326" s="142">
        <f t="shared" si="2"/>
        <v>188</v>
      </c>
      <c r="B326" s="674">
        <v>9</v>
      </c>
      <c r="C326" s="400" t="s">
        <v>864</v>
      </c>
      <c r="D326" s="683" t="s">
        <v>29</v>
      </c>
      <c r="E326" s="821" t="s">
        <v>867</v>
      </c>
      <c r="F326" s="684"/>
      <c r="G326" s="685">
        <v>1</v>
      </c>
      <c r="H326" s="687"/>
      <c r="I326" s="680"/>
      <c r="J326" s="681"/>
    </row>
    <row r="327" spans="1:10">
      <c r="A327" s="142">
        <f t="shared" si="2"/>
        <v>189</v>
      </c>
      <c r="B327" s="674">
        <v>10</v>
      </c>
      <c r="C327" s="400" t="s">
        <v>846</v>
      </c>
      <c r="D327" s="683" t="s">
        <v>29</v>
      </c>
      <c r="E327" s="821"/>
      <c r="F327" s="684"/>
      <c r="G327" s="685">
        <v>1</v>
      </c>
      <c r="H327" s="687"/>
      <c r="I327" s="680"/>
      <c r="J327" s="681"/>
    </row>
    <row r="328" spans="1:10" ht="23.25">
      <c r="B328" s="674"/>
      <c r="C328" s="835" t="s">
        <v>116</v>
      </c>
      <c r="D328" s="683"/>
      <c r="E328" s="821"/>
      <c r="F328" s="702">
        <f>SUM(F329:F341)</f>
        <v>1400000</v>
      </c>
      <c r="G328" s="703">
        <f>SUM(G329:G345)</f>
        <v>17</v>
      </c>
      <c r="H328" s="687"/>
      <c r="I328" s="680"/>
      <c r="J328" s="681"/>
    </row>
    <row r="329" spans="1:10">
      <c r="A329" s="142">
        <f>+A327+1</f>
        <v>190</v>
      </c>
      <c r="B329" s="674">
        <v>1</v>
      </c>
      <c r="C329" s="397" t="s">
        <v>117</v>
      </c>
      <c r="D329" s="683" t="s">
        <v>29</v>
      </c>
      <c r="E329" s="821"/>
      <c r="F329" s="684">
        <v>200000</v>
      </c>
      <c r="G329" s="685">
        <v>1</v>
      </c>
      <c r="H329" s="687"/>
      <c r="I329" s="680"/>
      <c r="J329" s="681"/>
    </row>
    <row r="330" spans="1:10">
      <c r="A330" s="142">
        <f>+A329+1</f>
        <v>191</v>
      </c>
      <c r="B330" s="674">
        <v>2</v>
      </c>
      <c r="C330" s="397" t="s">
        <v>118</v>
      </c>
      <c r="D330" s="683" t="s">
        <v>29</v>
      </c>
      <c r="E330" s="821"/>
      <c r="F330" s="684">
        <v>200000</v>
      </c>
      <c r="G330" s="685">
        <v>1</v>
      </c>
      <c r="H330" s="687"/>
      <c r="I330" s="680"/>
      <c r="J330" s="681"/>
    </row>
    <row r="331" spans="1:10">
      <c r="A331" s="142">
        <f t="shared" ref="A331:A345" si="3">+A330+1</f>
        <v>192</v>
      </c>
      <c r="B331" s="674">
        <v>3</v>
      </c>
      <c r="C331" s="397" t="s">
        <v>119</v>
      </c>
      <c r="D331" s="683" t="s">
        <v>29</v>
      </c>
      <c r="E331" s="821"/>
      <c r="F331" s="684">
        <v>200000</v>
      </c>
      <c r="G331" s="685">
        <v>1</v>
      </c>
      <c r="H331" s="687"/>
      <c r="I331" s="680"/>
      <c r="J331" s="681"/>
    </row>
    <row r="332" spans="1:10">
      <c r="A332" s="142">
        <f t="shared" si="3"/>
        <v>193</v>
      </c>
      <c r="B332" s="674">
        <v>4</v>
      </c>
      <c r="C332" s="849" t="s">
        <v>120</v>
      </c>
      <c r="D332" s="683" t="s">
        <v>29</v>
      </c>
      <c r="E332" s="821"/>
      <c r="F332" s="684">
        <v>200000</v>
      </c>
      <c r="G332" s="685">
        <v>1</v>
      </c>
      <c r="H332" s="687"/>
      <c r="I332" s="680"/>
      <c r="J332" s="681"/>
    </row>
    <row r="333" spans="1:10">
      <c r="A333" s="142">
        <f t="shared" si="3"/>
        <v>194</v>
      </c>
      <c r="B333" s="674">
        <v>5</v>
      </c>
      <c r="C333" s="397" t="s">
        <v>121</v>
      </c>
      <c r="D333" s="683" t="s">
        <v>29</v>
      </c>
      <c r="E333" s="821"/>
      <c r="F333" s="684">
        <v>200000</v>
      </c>
      <c r="G333" s="685">
        <v>1</v>
      </c>
      <c r="H333" s="687"/>
      <c r="I333" s="680"/>
      <c r="J333" s="681"/>
    </row>
    <row r="334" spans="1:10">
      <c r="A334" s="142">
        <f t="shared" si="3"/>
        <v>195</v>
      </c>
      <c r="B334" s="674">
        <v>6</v>
      </c>
      <c r="C334" s="397" t="s">
        <v>122</v>
      </c>
      <c r="D334" s="683" t="s">
        <v>29</v>
      </c>
      <c r="E334" s="821"/>
      <c r="F334" s="684"/>
      <c r="G334" s="685">
        <v>1</v>
      </c>
      <c r="H334" s="687"/>
      <c r="I334" s="680"/>
      <c r="J334" s="681"/>
    </row>
    <row r="335" spans="1:10">
      <c r="A335" s="142">
        <f t="shared" si="3"/>
        <v>196</v>
      </c>
      <c r="B335" s="674">
        <v>7</v>
      </c>
      <c r="C335" s="397" t="s">
        <v>123</v>
      </c>
      <c r="D335" s="683" t="s">
        <v>29</v>
      </c>
      <c r="E335" s="821"/>
      <c r="F335" s="684"/>
      <c r="G335" s="685">
        <v>1</v>
      </c>
      <c r="H335" s="687"/>
      <c r="I335" s="680"/>
      <c r="J335" s="681"/>
    </row>
    <row r="336" spans="1:10">
      <c r="A336" s="142">
        <f t="shared" si="3"/>
        <v>197</v>
      </c>
      <c r="B336" s="674">
        <v>8</v>
      </c>
      <c r="C336" s="849" t="s">
        <v>918</v>
      </c>
      <c r="D336" s="683" t="s">
        <v>29</v>
      </c>
      <c r="E336" s="821"/>
      <c r="F336" s="684"/>
      <c r="G336" s="685">
        <v>1</v>
      </c>
      <c r="H336" s="687"/>
      <c r="I336" s="680"/>
      <c r="J336" s="681"/>
    </row>
    <row r="337" spans="1:10">
      <c r="A337" s="142">
        <f t="shared" si="3"/>
        <v>198</v>
      </c>
      <c r="B337" s="674">
        <v>9</v>
      </c>
      <c r="C337" s="397" t="s">
        <v>919</v>
      </c>
      <c r="D337" s="683" t="s">
        <v>29</v>
      </c>
      <c r="E337" s="821"/>
      <c r="F337" s="684"/>
      <c r="G337" s="685">
        <v>1</v>
      </c>
      <c r="H337" s="687"/>
      <c r="I337" s="680"/>
      <c r="J337" s="681"/>
    </row>
    <row r="338" spans="1:10">
      <c r="A338" s="142">
        <f t="shared" si="3"/>
        <v>199</v>
      </c>
      <c r="B338" s="674">
        <v>10</v>
      </c>
      <c r="C338" s="728" t="s">
        <v>920</v>
      </c>
      <c r="D338" s="683" t="s">
        <v>29</v>
      </c>
      <c r="E338" s="821"/>
      <c r="F338" s="684"/>
      <c r="G338" s="685">
        <v>1</v>
      </c>
      <c r="H338" s="687"/>
      <c r="I338" s="680"/>
      <c r="J338" s="681"/>
    </row>
    <row r="339" spans="1:10">
      <c r="A339" s="142">
        <f t="shared" si="3"/>
        <v>200</v>
      </c>
      <c r="B339" s="674">
        <v>11</v>
      </c>
      <c r="C339" s="397" t="s">
        <v>127</v>
      </c>
      <c r="D339" s="683" t="s">
        <v>29</v>
      </c>
      <c r="E339" s="821"/>
      <c r="F339" s="684"/>
      <c r="G339" s="685">
        <v>1</v>
      </c>
      <c r="H339" s="687"/>
      <c r="I339" s="680"/>
      <c r="J339" s="681"/>
    </row>
    <row r="340" spans="1:10">
      <c r="A340" s="142">
        <f t="shared" si="3"/>
        <v>201</v>
      </c>
      <c r="B340" s="674">
        <v>12</v>
      </c>
      <c r="C340" s="849" t="s">
        <v>128</v>
      </c>
      <c r="D340" s="683" t="s">
        <v>29</v>
      </c>
      <c r="E340" s="821"/>
      <c r="F340" s="684">
        <v>200000</v>
      </c>
      <c r="G340" s="685">
        <v>1</v>
      </c>
      <c r="H340" s="687"/>
      <c r="I340" s="680"/>
      <c r="J340" s="681"/>
    </row>
    <row r="341" spans="1:10">
      <c r="A341" s="142">
        <f t="shared" si="3"/>
        <v>202</v>
      </c>
      <c r="B341" s="674">
        <v>13</v>
      </c>
      <c r="C341" s="400" t="s">
        <v>309</v>
      </c>
      <c r="D341" s="683" t="s">
        <v>29</v>
      </c>
      <c r="E341" s="821"/>
      <c r="F341" s="684">
        <v>200000</v>
      </c>
      <c r="G341" s="685">
        <v>1</v>
      </c>
      <c r="H341" s="687"/>
      <c r="I341" s="680"/>
      <c r="J341" s="681"/>
    </row>
    <row r="342" spans="1:10">
      <c r="A342" s="142">
        <f t="shared" si="3"/>
        <v>203</v>
      </c>
      <c r="B342" s="674">
        <v>14</v>
      </c>
      <c r="C342" s="400" t="s">
        <v>829</v>
      </c>
      <c r="D342" s="683" t="s">
        <v>29</v>
      </c>
      <c r="E342" s="821"/>
      <c r="F342" s="684"/>
      <c r="G342" s="685">
        <v>1</v>
      </c>
      <c r="H342" s="687"/>
      <c r="I342" s="680"/>
      <c r="J342" s="681"/>
    </row>
    <row r="343" spans="1:10">
      <c r="A343" s="142">
        <f t="shared" si="3"/>
        <v>204</v>
      </c>
      <c r="B343" s="674">
        <v>15</v>
      </c>
      <c r="C343" s="400" t="s">
        <v>739</v>
      </c>
      <c r="D343" s="683" t="s">
        <v>29</v>
      </c>
      <c r="E343" s="821"/>
      <c r="F343" s="684"/>
      <c r="G343" s="685">
        <v>1</v>
      </c>
      <c r="H343" s="687"/>
      <c r="I343" s="680"/>
      <c r="J343" s="681"/>
    </row>
    <row r="344" spans="1:10">
      <c r="A344" s="142">
        <f t="shared" si="3"/>
        <v>205</v>
      </c>
      <c r="B344" s="674">
        <v>16</v>
      </c>
      <c r="C344" s="400" t="s">
        <v>734</v>
      </c>
      <c r="D344" s="683" t="s">
        <v>29</v>
      </c>
      <c r="E344" s="821"/>
      <c r="F344" s="684"/>
      <c r="G344" s="685">
        <v>1</v>
      </c>
      <c r="H344" s="687"/>
      <c r="I344" s="680"/>
      <c r="J344" s="681"/>
    </row>
    <row r="345" spans="1:10">
      <c r="A345" s="142">
        <f t="shared" si="3"/>
        <v>206</v>
      </c>
      <c r="B345" s="674">
        <v>17</v>
      </c>
      <c r="C345" s="400" t="s">
        <v>250</v>
      </c>
      <c r="D345" s="683" t="s">
        <v>29</v>
      </c>
      <c r="E345" s="821"/>
      <c r="F345" s="684"/>
      <c r="G345" s="685">
        <v>1</v>
      </c>
      <c r="H345" s="687"/>
      <c r="I345" s="680"/>
      <c r="J345" s="681"/>
    </row>
    <row r="346" spans="1:10">
      <c r="B346" s="674"/>
      <c r="C346" s="850" t="s">
        <v>1075</v>
      </c>
      <c r="D346" s="683"/>
      <c r="E346" s="821"/>
      <c r="F346" s="689">
        <f>SUM(F347:F350)</f>
        <v>600000</v>
      </c>
      <c r="G346" s="690">
        <f>SUM(G347:G355)</f>
        <v>9</v>
      </c>
      <c r="H346" s="687"/>
      <c r="I346" s="680"/>
      <c r="J346" s="681"/>
    </row>
    <row r="347" spans="1:10">
      <c r="A347" s="142">
        <f>+A345+1</f>
        <v>207</v>
      </c>
      <c r="B347" s="674">
        <v>1</v>
      </c>
      <c r="C347" s="731" t="s">
        <v>927</v>
      </c>
      <c r="D347" s="683" t="s">
        <v>29</v>
      </c>
      <c r="E347" s="821"/>
      <c r="F347" s="684">
        <v>200000</v>
      </c>
      <c r="G347" s="685">
        <v>1</v>
      </c>
      <c r="H347" s="687"/>
      <c r="I347" s="680"/>
      <c r="J347" s="681"/>
    </row>
    <row r="348" spans="1:10">
      <c r="A348" s="142">
        <f>+A347+1</f>
        <v>208</v>
      </c>
      <c r="B348" s="674">
        <v>2</v>
      </c>
      <c r="C348" s="731" t="s">
        <v>1076</v>
      </c>
      <c r="D348" s="683" t="s">
        <v>29</v>
      </c>
      <c r="E348" s="821"/>
      <c r="F348" s="684">
        <v>200000</v>
      </c>
      <c r="G348" s="685">
        <v>1</v>
      </c>
      <c r="H348" s="687"/>
      <c r="I348" s="680"/>
      <c r="J348" s="681"/>
    </row>
    <row r="349" spans="1:10" ht="23.25" customHeight="1">
      <c r="A349" s="142">
        <f>+A348+1</f>
        <v>209</v>
      </c>
      <c r="B349" s="674">
        <v>3</v>
      </c>
      <c r="C349" s="731" t="s">
        <v>1026</v>
      </c>
      <c r="D349" s="683" t="s">
        <v>29</v>
      </c>
      <c r="E349" s="821"/>
      <c r="F349" s="684">
        <v>200000</v>
      </c>
      <c r="G349" s="685">
        <v>1</v>
      </c>
      <c r="H349" s="687"/>
      <c r="I349" s="680"/>
      <c r="J349" s="681"/>
    </row>
    <row r="350" spans="1:10" ht="23.25" customHeight="1">
      <c r="A350" s="142">
        <f t="shared" ref="A350:A355" si="4">+A349+1</f>
        <v>210</v>
      </c>
      <c r="B350" s="674">
        <v>4</v>
      </c>
      <c r="C350" s="731" t="s">
        <v>1092</v>
      </c>
      <c r="D350" s="683" t="s">
        <v>29</v>
      </c>
      <c r="E350" s="821"/>
      <c r="F350" s="684"/>
      <c r="G350" s="685">
        <v>1</v>
      </c>
      <c r="H350" s="687"/>
      <c r="I350" s="680"/>
      <c r="J350" s="681"/>
    </row>
    <row r="351" spans="1:10" ht="23.25" customHeight="1">
      <c r="A351" s="142">
        <f t="shared" si="4"/>
        <v>211</v>
      </c>
      <c r="B351" s="674">
        <v>5</v>
      </c>
      <c r="C351" s="729" t="s">
        <v>1028</v>
      </c>
      <c r="D351" s="683" t="s">
        <v>29</v>
      </c>
      <c r="E351" s="832"/>
      <c r="F351" s="730"/>
      <c r="G351" s="685">
        <v>1</v>
      </c>
      <c r="H351" s="687"/>
      <c r="I351" s="680"/>
      <c r="J351" s="681"/>
    </row>
    <row r="352" spans="1:10" ht="23.25" customHeight="1">
      <c r="A352" s="142">
        <f>+A351+1</f>
        <v>212</v>
      </c>
      <c r="B352" s="674">
        <v>6</v>
      </c>
      <c r="C352" s="729" t="s">
        <v>1029</v>
      </c>
      <c r="D352" s="683" t="s">
        <v>29</v>
      </c>
      <c r="E352" s="832"/>
      <c r="F352" s="730"/>
      <c r="G352" s="685">
        <v>1</v>
      </c>
      <c r="H352" s="687"/>
      <c r="I352" s="680"/>
      <c r="J352" s="681"/>
    </row>
    <row r="353" spans="1:15" ht="23.25" customHeight="1">
      <c r="A353" s="142">
        <f t="shared" si="4"/>
        <v>213</v>
      </c>
      <c r="B353" s="674">
        <v>7</v>
      </c>
      <c r="C353" s="729" t="s">
        <v>1034</v>
      </c>
      <c r="D353" s="683" t="s">
        <v>29</v>
      </c>
      <c r="E353" s="832"/>
      <c r="F353" s="730"/>
      <c r="G353" s="685">
        <v>1</v>
      </c>
      <c r="H353" s="687"/>
      <c r="I353" s="680"/>
      <c r="J353" s="681"/>
    </row>
    <row r="354" spans="1:15" ht="23.25" customHeight="1">
      <c r="A354" s="142">
        <f t="shared" si="4"/>
        <v>214</v>
      </c>
      <c r="B354" s="674">
        <v>8</v>
      </c>
      <c r="C354" s="729" t="s">
        <v>1093</v>
      </c>
      <c r="D354" s="683" t="s">
        <v>29</v>
      </c>
      <c r="E354" s="832"/>
      <c r="F354" s="730"/>
      <c r="G354" s="685">
        <v>1</v>
      </c>
      <c r="H354" s="687"/>
      <c r="I354" s="680"/>
      <c r="J354" s="681"/>
    </row>
    <row r="355" spans="1:15" ht="23.25" customHeight="1">
      <c r="A355" s="142">
        <f t="shared" si="4"/>
        <v>215</v>
      </c>
      <c r="B355" s="674">
        <v>9</v>
      </c>
      <c r="C355" s="729" t="s">
        <v>1094</v>
      </c>
      <c r="D355" s="683" t="s">
        <v>29</v>
      </c>
      <c r="E355" s="832"/>
      <c r="F355" s="730"/>
      <c r="G355" s="685">
        <v>1</v>
      </c>
      <c r="H355" s="687"/>
      <c r="I355" s="680"/>
      <c r="J355" s="681"/>
    </row>
    <row r="356" spans="1:15" ht="23.25" customHeight="1">
      <c r="B356" s="1091"/>
      <c r="C356" s="1091"/>
      <c r="D356" s="1091"/>
      <c r="E356" s="1091"/>
      <c r="F356" s="1092"/>
      <c r="G356" s="706">
        <f>G6+G10+G47+G58+G61+G138</f>
        <v>214</v>
      </c>
      <c r="H356" s="687"/>
      <c r="I356" s="680"/>
      <c r="J356" s="681"/>
    </row>
    <row r="357" spans="1:15" ht="23.25" customHeight="1">
      <c r="B357" s="674"/>
      <c r="C357" s="851" t="s">
        <v>280</v>
      </c>
      <c r="D357" s="705"/>
      <c r="E357" s="831"/>
      <c r="F357" s="697"/>
      <c r="G357" s="698">
        <v>8</v>
      </c>
      <c r="H357" s="687" t="s">
        <v>1095</v>
      </c>
      <c r="I357" s="680"/>
      <c r="J357" s="681"/>
    </row>
    <row r="358" spans="1:15" ht="23.25" customHeight="1">
      <c r="B358" s="674"/>
      <c r="C358" s="851" t="s">
        <v>281</v>
      </c>
      <c r="D358" s="705"/>
      <c r="E358" s="831"/>
      <c r="F358" s="697"/>
      <c r="G358" s="698">
        <v>1</v>
      </c>
      <c r="H358" s="687" t="s">
        <v>1077</v>
      </c>
      <c r="I358" s="680"/>
      <c r="J358" s="681"/>
      <c r="O358" s="142">
        <f>220+8+2+4+20+5+2</f>
        <v>261</v>
      </c>
    </row>
    <row r="359" spans="1:15" ht="23.25" customHeight="1">
      <c r="B359" s="674"/>
      <c r="C359" s="851" t="s">
        <v>1078</v>
      </c>
      <c r="D359" s="705"/>
      <c r="E359" s="831"/>
      <c r="F359" s="697"/>
      <c r="G359" s="698">
        <v>4</v>
      </c>
      <c r="H359" s="687"/>
      <c r="I359" s="680"/>
      <c r="J359" s="681"/>
    </row>
    <row r="360" spans="1:15" ht="23.25" customHeight="1">
      <c r="B360" s="674"/>
      <c r="C360" s="851" t="s">
        <v>1079</v>
      </c>
      <c r="D360" s="705"/>
      <c r="E360" s="831"/>
      <c r="F360" s="697">
        <v>200000</v>
      </c>
      <c r="G360" s="698">
        <v>2</v>
      </c>
      <c r="H360" s="687"/>
      <c r="I360" s="680"/>
      <c r="J360" s="681"/>
    </row>
    <row r="361" spans="1:15" ht="23.25" customHeight="1">
      <c r="B361" s="674"/>
      <c r="C361" s="851" t="s">
        <v>1080</v>
      </c>
      <c r="D361" s="705"/>
      <c r="E361" s="831"/>
      <c r="F361" s="697"/>
      <c r="G361" s="698">
        <f>30</f>
        <v>30</v>
      </c>
      <c r="H361" s="687"/>
      <c r="I361" s="680"/>
      <c r="J361" s="681"/>
    </row>
    <row r="362" spans="1:15" ht="23.25" customHeight="1">
      <c r="B362" s="674"/>
      <c r="C362" s="833" t="s">
        <v>129</v>
      </c>
      <c r="D362" s="696"/>
      <c r="E362" s="833"/>
      <c r="F362" s="708">
        <f>F6+F10+F47+F58+F61+F138+F357+F358+F359+F360+F361</f>
        <v>31200000</v>
      </c>
      <c r="G362" s="709">
        <f>G356+G357+G358+G359+G360+G361</f>
        <v>259</v>
      </c>
      <c r="H362" s="686"/>
      <c r="I362" s="710"/>
      <c r="J362" s="711"/>
    </row>
    <row r="363" spans="1:15">
      <c r="B363" s="672"/>
      <c r="C363" s="852"/>
      <c r="D363" s="164"/>
      <c r="E363" s="834"/>
      <c r="F363" s="712"/>
      <c r="G363" s="868" t="s">
        <v>1096</v>
      </c>
      <c r="H363" s="868"/>
      <c r="I363" s="868"/>
      <c r="J363" s="292"/>
    </row>
    <row r="364" spans="1:15">
      <c r="B364" s="137"/>
      <c r="C364" s="811" t="s">
        <v>130</v>
      </c>
      <c r="E364" s="811" t="s">
        <v>131</v>
      </c>
      <c r="F364" s="669" t="s">
        <v>1164</v>
      </c>
      <c r="G364" s="137" t="s">
        <v>1165</v>
      </c>
      <c r="I364" s="137" t="s">
        <v>1081</v>
      </c>
      <c r="J364" s="137"/>
    </row>
    <row r="365" spans="1:15">
      <c r="B365" s="137"/>
      <c r="C365" s="811"/>
      <c r="E365" s="811"/>
      <c r="F365" s="669"/>
      <c r="G365" s="137"/>
      <c r="I365" s="810"/>
      <c r="J365" s="810"/>
    </row>
    <row r="366" spans="1:15">
      <c r="B366" s="137"/>
      <c r="C366" s="811"/>
      <c r="E366" s="811"/>
      <c r="F366" s="669"/>
      <c r="G366" s="137"/>
      <c r="I366" s="810"/>
      <c r="J366" s="810"/>
    </row>
    <row r="367" spans="1:15">
      <c r="B367" s="137"/>
      <c r="C367" s="811"/>
      <c r="E367" s="811"/>
      <c r="F367" s="669"/>
      <c r="G367" s="137"/>
      <c r="I367" s="810"/>
      <c r="J367" s="810"/>
    </row>
    <row r="368" spans="1:15" ht="19.5">
      <c r="B368" s="713"/>
      <c r="C368" s="713"/>
      <c r="E368" s="713"/>
      <c r="F368" s="714"/>
      <c r="G368" s="168"/>
      <c r="I368" s="169"/>
      <c r="J368" s="714"/>
    </row>
    <row r="369" spans="2:10">
      <c r="B369" s="137"/>
      <c r="C369" s="811"/>
      <c r="E369" s="811"/>
      <c r="F369" s="669"/>
      <c r="G369" s="137"/>
      <c r="I369" s="137"/>
      <c r="J369" s="715"/>
    </row>
    <row r="370" spans="2:10">
      <c r="B370" s="137"/>
      <c r="C370" s="811" t="s">
        <v>10</v>
      </c>
      <c r="E370" s="811" t="s">
        <v>1082</v>
      </c>
      <c r="F370" s="715" t="s">
        <v>134</v>
      </c>
      <c r="G370" s="137" t="s">
        <v>134</v>
      </c>
      <c r="I370" s="137" t="s">
        <v>41</v>
      </c>
      <c r="J370" s="137"/>
    </row>
    <row r="371" spans="2:10">
      <c r="H371" s="872"/>
      <c r="I371" s="872"/>
      <c r="J371" s="813"/>
    </row>
    <row r="372" spans="2:10" ht="19.5">
      <c r="B372" s="142"/>
      <c r="C372" s="811"/>
      <c r="I372" s="714"/>
      <c r="J372" s="714"/>
    </row>
    <row r="378" spans="2:10">
      <c r="B378" s="142"/>
      <c r="D378" s="142"/>
      <c r="H378" s="142"/>
    </row>
    <row r="379" spans="2:10">
      <c r="B379" s="142"/>
      <c r="D379" s="142"/>
      <c r="H379" s="142"/>
    </row>
    <row r="380" spans="2:10">
      <c r="B380" s="142"/>
      <c r="D380" s="142"/>
      <c r="H380" s="142"/>
    </row>
    <row r="381" spans="2:10">
      <c r="B381" s="142"/>
      <c r="D381" s="142"/>
      <c r="H381" s="142"/>
    </row>
    <row r="382" spans="2:10">
      <c r="B382" s="142"/>
      <c r="D382" s="142"/>
      <c r="H382" s="142"/>
    </row>
    <row r="383" spans="2:10">
      <c r="B383" s="142"/>
      <c r="D383" s="142"/>
      <c r="H383" s="142"/>
    </row>
    <row r="384" spans="2:10">
      <c r="B384" s="142"/>
      <c r="D384" s="142"/>
      <c r="H384" s="142"/>
      <c r="I384" s="142"/>
      <c r="J384" s="142"/>
    </row>
    <row r="385" spans="2:10">
      <c r="B385" s="142"/>
      <c r="D385" s="142"/>
      <c r="H385" s="142"/>
      <c r="I385" s="142"/>
      <c r="J385" s="142"/>
    </row>
  </sheetData>
  <mergeCells count="336">
    <mergeCell ref="B1:D1"/>
    <mergeCell ref="B2:I2"/>
    <mergeCell ref="B3:I3"/>
    <mergeCell ref="B4:B5"/>
    <mergeCell ref="C4:C5"/>
    <mergeCell ref="I4:I5"/>
    <mergeCell ref="C8:C9"/>
    <mergeCell ref="D4:D5"/>
    <mergeCell ref="F4:F5"/>
    <mergeCell ref="G4:G5"/>
    <mergeCell ref="H4:H5"/>
    <mergeCell ref="B16:B17"/>
    <mergeCell ref="C16:C17"/>
    <mergeCell ref="D16:D17"/>
    <mergeCell ref="B18:B19"/>
    <mergeCell ref="C18:C19"/>
    <mergeCell ref="D18:D19"/>
    <mergeCell ref="D8:D9"/>
    <mergeCell ref="B11:B12"/>
    <mergeCell ref="C11:C12"/>
    <mergeCell ref="D11:D12"/>
    <mergeCell ref="B13:B14"/>
    <mergeCell ref="C13:C14"/>
    <mergeCell ref="D13:D14"/>
    <mergeCell ref="B29:B31"/>
    <mergeCell ref="C29:C31"/>
    <mergeCell ref="D29:D31"/>
    <mergeCell ref="B32:B33"/>
    <mergeCell ref="C32:C33"/>
    <mergeCell ref="D32:D33"/>
    <mergeCell ref="B22:B23"/>
    <mergeCell ref="C22:C23"/>
    <mergeCell ref="D22:D23"/>
    <mergeCell ref="B27:B28"/>
    <mergeCell ref="C27:C28"/>
    <mergeCell ref="D27:D28"/>
    <mergeCell ref="B43:B44"/>
    <mergeCell ref="C43:C44"/>
    <mergeCell ref="D43:D44"/>
    <mergeCell ref="B49:B50"/>
    <mergeCell ref="C49:C50"/>
    <mergeCell ref="D49:D50"/>
    <mergeCell ref="B37:B38"/>
    <mergeCell ref="C37:C38"/>
    <mergeCell ref="D37:D38"/>
    <mergeCell ref="B40:B42"/>
    <mergeCell ref="C40:C42"/>
    <mergeCell ref="D40:D42"/>
    <mergeCell ref="B65:B67"/>
    <mergeCell ref="C65:C67"/>
    <mergeCell ref="D65:D67"/>
    <mergeCell ref="B69:B71"/>
    <mergeCell ref="C69:C71"/>
    <mergeCell ref="D69:D71"/>
    <mergeCell ref="B52:B53"/>
    <mergeCell ref="C52:C53"/>
    <mergeCell ref="D52:D53"/>
    <mergeCell ref="B63:B64"/>
    <mergeCell ref="C63:C64"/>
    <mergeCell ref="D63:D64"/>
    <mergeCell ref="B81:B82"/>
    <mergeCell ref="C81:C82"/>
    <mergeCell ref="D81:D82"/>
    <mergeCell ref="B85:B86"/>
    <mergeCell ref="C85:C86"/>
    <mergeCell ref="D85:D86"/>
    <mergeCell ref="C75:C76"/>
    <mergeCell ref="D75:D76"/>
    <mergeCell ref="B77:B78"/>
    <mergeCell ref="C77:C78"/>
    <mergeCell ref="D77:D78"/>
    <mergeCell ref="B79:B80"/>
    <mergeCell ref="C79:C80"/>
    <mergeCell ref="D79:D80"/>
    <mergeCell ref="B97:B99"/>
    <mergeCell ref="C97:C99"/>
    <mergeCell ref="D97:D99"/>
    <mergeCell ref="B100:B102"/>
    <mergeCell ref="C100:C102"/>
    <mergeCell ref="D100:D102"/>
    <mergeCell ref="B87:B89"/>
    <mergeCell ref="C87:C89"/>
    <mergeCell ref="D87:D89"/>
    <mergeCell ref="B90:B91"/>
    <mergeCell ref="C90:C91"/>
    <mergeCell ref="D90:D91"/>
    <mergeCell ref="B108:B109"/>
    <mergeCell ref="C108:C109"/>
    <mergeCell ref="D108:D109"/>
    <mergeCell ref="B110:B111"/>
    <mergeCell ref="C110:C111"/>
    <mergeCell ref="D110:D111"/>
    <mergeCell ref="B103:B105"/>
    <mergeCell ref="C103:C105"/>
    <mergeCell ref="D103:D105"/>
    <mergeCell ref="B106:B107"/>
    <mergeCell ref="C106:C107"/>
    <mergeCell ref="D106:D107"/>
    <mergeCell ref="B117:B118"/>
    <mergeCell ref="C117:C118"/>
    <mergeCell ref="D117:D118"/>
    <mergeCell ref="B119:B120"/>
    <mergeCell ref="C119:C120"/>
    <mergeCell ref="D119:D120"/>
    <mergeCell ref="B112:B113"/>
    <mergeCell ref="C112:C113"/>
    <mergeCell ref="D112:D113"/>
    <mergeCell ref="B115:B116"/>
    <mergeCell ref="C115:C116"/>
    <mergeCell ref="D115:D116"/>
    <mergeCell ref="B127:B129"/>
    <mergeCell ref="C127:C129"/>
    <mergeCell ref="D127:D129"/>
    <mergeCell ref="B132:B134"/>
    <mergeCell ref="C132:C134"/>
    <mergeCell ref="D132:D134"/>
    <mergeCell ref="B121:B122"/>
    <mergeCell ref="C121:C122"/>
    <mergeCell ref="D121:D122"/>
    <mergeCell ref="B124:B126"/>
    <mergeCell ref="C124:C126"/>
    <mergeCell ref="D124:D126"/>
    <mergeCell ref="B143:B144"/>
    <mergeCell ref="C143:C144"/>
    <mergeCell ref="D143:D144"/>
    <mergeCell ref="B145:B146"/>
    <mergeCell ref="C145:C146"/>
    <mergeCell ref="D145:D146"/>
    <mergeCell ref="B135:B137"/>
    <mergeCell ref="C135:C137"/>
    <mergeCell ref="D135:D137"/>
    <mergeCell ref="B140:B141"/>
    <mergeCell ref="C140:C141"/>
    <mergeCell ref="D140:D141"/>
    <mergeCell ref="B155:B156"/>
    <mergeCell ref="C155:C156"/>
    <mergeCell ref="D155:D156"/>
    <mergeCell ref="B157:B159"/>
    <mergeCell ref="C157:C159"/>
    <mergeCell ref="D157:D159"/>
    <mergeCell ref="B147:B148"/>
    <mergeCell ref="C147:C148"/>
    <mergeCell ref="D147:D148"/>
    <mergeCell ref="B153:B154"/>
    <mergeCell ref="C153:C154"/>
    <mergeCell ref="D153:D154"/>
    <mergeCell ref="B168:B169"/>
    <mergeCell ref="C168:C169"/>
    <mergeCell ref="D168:D169"/>
    <mergeCell ref="B170:B172"/>
    <mergeCell ref="C170:C172"/>
    <mergeCell ref="D170:D172"/>
    <mergeCell ref="B161:B162"/>
    <mergeCell ref="C161:C162"/>
    <mergeCell ref="D161:D162"/>
    <mergeCell ref="B165:B166"/>
    <mergeCell ref="C165:C166"/>
    <mergeCell ref="D165:D166"/>
    <mergeCell ref="B182:B184"/>
    <mergeCell ref="C182:C184"/>
    <mergeCell ref="D182:D184"/>
    <mergeCell ref="B186:B187"/>
    <mergeCell ref="C186:C187"/>
    <mergeCell ref="D186:D187"/>
    <mergeCell ref="B175:B176"/>
    <mergeCell ref="C175:C176"/>
    <mergeCell ref="D175:D176"/>
    <mergeCell ref="B180:B181"/>
    <mergeCell ref="C180:C181"/>
    <mergeCell ref="D180:D181"/>
    <mergeCell ref="B199:B200"/>
    <mergeCell ref="C199:C200"/>
    <mergeCell ref="D199:D200"/>
    <mergeCell ref="B203:B204"/>
    <mergeCell ref="C203:C204"/>
    <mergeCell ref="D203:D204"/>
    <mergeCell ref="B195:B196"/>
    <mergeCell ref="C195:C196"/>
    <mergeCell ref="D195:D196"/>
    <mergeCell ref="B197:B198"/>
    <mergeCell ref="C197:C198"/>
    <mergeCell ref="D197:D198"/>
    <mergeCell ref="B209:B211"/>
    <mergeCell ref="C209:C211"/>
    <mergeCell ref="D209:D211"/>
    <mergeCell ref="B212:B213"/>
    <mergeCell ref="C212:C213"/>
    <mergeCell ref="D212:D213"/>
    <mergeCell ref="B205:B206"/>
    <mergeCell ref="C205:C206"/>
    <mergeCell ref="D205:D206"/>
    <mergeCell ref="B207:B208"/>
    <mergeCell ref="C207:C208"/>
    <mergeCell ref="D207:D208"/>
    <mergeCell ref="B222:B223"/>
    <mergeCell ref="C222:C223"/>
    <mergeCell ref="D222:D223"/>
    <mergeCell ref="B224:B226"/>
    <mergeCell ref="C224:C226"/>
    <mergeCell ref="D224:D226"/>
    <mergeCell ref="B216:B218"/>
    <mergeCell ref="C216:C218"/>
    <mergeCell ref="D216:D218"/>
    <mergeCell ref="B219:B220"/>
    <mergeCell ref="C219:C220"/>
    <mergeCell ref="D219:D220"/>
    <mergeCell ref="B239:B240"/>
    <mergeCell ref="C239:C240"/>
    <mergeCell ref="D239:D240"/>
    <mergeCell ref="B242:B243"/>
    <mergeCell ref="C242:C243"/>
    <mergeCell ref="D242:D243"/>
    <mergeCell ref="B228:B229"/>
    <mergeCell ref="C228:C229"/>
    <mergeCell ref="D228:D229"/>
    <mergeCell ref="B230:B231"/>
    <mergeCell ref="C230:C231"/>
    <mergeCell ref="D230:D231"/>
    <mergeCell ref="B254:B255"/>
    <mergeCell ref="C254:C255"/>
    <mergeCell ref="D254:D255"/>
    <mergeCell ref="B263:B265"/>
    <mergeCell ref="C263:C265"/>
    <mergeCell ref="D263:D265"/>
    <mergeCell ref="B244:B246"/>
    <mergeCell ref="C244:C246"/>
    <mergeCell ref="D244:D246"/>
    <mergeCell ref="B250:B252"/>
    <mergeCell ref="C250:C252"/>
    <mergeCell ref="D250:D252"/>
    <mergeCell ref="B275:B276"/>
    <mergeCell ref="C275:C276"/>
    <mergeCell ref="D275:D276"/>
    <mergeCell ref="B278:B279"/>
    <mergeCell ref="C278:C279"/>
    <mergeCell ref="D278:D279"/>
    <mergeCell ref="B266:B268"/>
    <mergeCell ref="C266:C268"/>
    <mergeCell ref="D266:D268"/>
    <mergeCell ref="B271:B273"/>
    <mergeCell ref="C271:C273"/>
    <mergeCell ref="D271:D273"/>
    <mergeCell ref="D293:D294"/>
    <mergeCell ref="B304:B306"/>
    <mergeCell ref="C304:C306"/>
    <mergeCell ref="D304:D306"/>
    <mergeCell ref="B280:B281"/>
    <mergeCell ref="C280:C281"/>
    <mergeCell ref="D280:D281"/>
    <mergeCell ref="B291:B292"/>
    <mergeCell ref="C291:C292"/>
    <mergeCell ref="D291:D292"/>
    <mergeCell ref="B356:F356"/>
    <mergeCell ref="G363:I363"/>
    <mergeCell ref="H371:I371"/>
    <mergeCell ref="B8:B9"/>
    <mergeCell ref="A8:A9"/>
    <mergeCell ref="A11:A12"/>
    <mergeCell ref="A13:A14"/>
    <mergeCell ref="A16:A17"/>
    <mergeCell ref="A18:A19"/>
    <mergeCell ref="A22:A23"/>
    <mergeCell ref="B314:B315"/>
    <mergeCell ref="C314:C315"/>
    <mergeCell ref="D314:D315"/>
    <mergeCell ref="B320:B321"/>
    <mergeCell ref="C320:C321"/>
    <mergeCell ref="D320:D321"/>
    <mergeCell ref="B307:B308"/>
    <mergeCell ref="C307:C308"/>
    <mergeCell ref="D307:D308"/>
    <mergeCell ref="B310:B312"/>
    <mergeCell ref="C310:C312"/>
    <mergeCell ref="D310:D312"/>
    <mergeCell ref="B293:B294"/>
    <mergeCell ref="C293:C294"/>
    <mergeCell ref="A49:A50"/>
    <mergeCell ref="A52:A53"/>
    <mergeCell ref="A63:A64"/>
    <mergeCell ref="A65:A67"/>
    <mergeCell ref="A69:A71"/>
    <mergeCell ref="A72:A73"/>
    <mergeCell ref="A27:A28"/>
    <mergeCell ref="A29:A31"/>
    <mergeCell ref="A32:A33"/>
    <mergeCell ref="A37:A38"/>
    <mergeCell ref="A40:A42"/>
    <mergeCell ref="A43:A44"/>
    <mergeCell ref="A90:A91"/>
    <mergeCell ref="A97:A99"/>
    <mergeCell ref="A100:A102"/>
    <mergeCell ref="A103:A105"/>
    <mergeCell ref="A106:A107"/>
    <mergeCell ref="A108:A109"/>
    <mergeCell ref="A75:A76"/>
    <mergeCell ref="A77:A78"/>
    <mergeCell ref="A79:A80"/>
    <mergeCell ref="A81:A82"/>
    <mergeCell ref="A85:A86"/>
    <mergeCell ref="A87:A89"/>
    <mergeCell ref="A124:A126"/>
    <mergeCell ref="A127:A129"/>
    <mergeCell ref="A132:A134"/>
    <mergeCell ref="A135:A137"/>
    <mergeCell ref="A140:A141"/>
    <mergeCell ref="A143:A144"/>
    <mergeCell ref="A110:A111"/>
    <mergeCell ref="A112:A113"/>
    <mergeCell ref="A115:A116"/>
    <mergeCell ref="A117:A118"/>
    <mergeCell ref="A119:A120"/>
    <mergeCell ref="A121:A122"/>
    <mergeCell ref="A165:A166"/>
    <mergeCell ref="A168:A169"/>
    <mergeCell ref="A170:A172"/>
    <mergeCell ref="A175:A176"/>
    <mergeCell ref="A180:A181"/>
    <mergeCell ref="A182:A184"/>
    <mergeCell ref="A145:A146"/>
    <mergeCell ref="A147:A148"/>
    <mergeCell ref="A153:A154"/>
    <mergeCell ref="A155:A156"/>
    <mergeCell ref="A157:A159"/>
    <mergeCell ref="A161:A162"/>
    <mergeCell ref="A207:A208"/>
    <mergeCell ref="A209:A211"/>
    <mergeCell ref="A212:A213"/>
    <mergeCell ref="A216:A218"/>
    <mergeCell ref="A219:A220"/>
    <mergeCell ref="A222:A223"/>
    <mergeCell ref="A186:A187"/>
    <mergeCell ref="A195:A196"/>
    <mergeCell ref="A197:A198"/>
    <mergeCell ref="A199:A200"/>
    <mergeCell ref="A203:A204"/>
    <mergeCell ref="A205:A2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view="pageBreakPreview" topLeftCell="A88" zoomScale="60" zoomScaleNormal="100" workbookViewId="0">
      <selection activeCell="G88" sqref="G88"/>
    </sheetView>
  </sheetViews>
  <sheetFormatPr defaultRowHeight="15.75"/>
  <cols>
    <col min="1" max="2" width="5.875" customWidth="1"/>
    <col min="3" max="3" width="28.625" customWidth="1"/>
    <col min="4" max="4" width="14.125" customWidth="1"/>
    <col min="5" max="5" width="16.625" customWidth="1"/>
    <col min="6" max="6" width="23.5" customWidth="1"/>
    <col min="7" max="7" width="16.625" customWidth="1"/>
    <col min="12" max="12" width="8.875" bestFit="1" customWidth="1"/>
    <col min="16" max="16" width="9.875" bestFit="1" customWidth="1"/>
  </cols>
  <sheetData>
    <row r="1" spans="1:7" ht="24.75" customHeight="1">
      <c r="B1" s="1" t="s">
        <v>0</v>
      </c>
    </row>
    <row r="2" spans="1:7" ht="39" customHeight="1">
      <c r="A2" s="2"/>
      <c r="B2" s="861" t="s">
        <v>1</v>
      </c>
      <c r="C2" s="861"/>
      <c r="D2" s="861"/>
      <c r="E2" s="861"/>
      <c r="F2" s="861"/>
    </row>
    <row r="3" spans="1:7" ht="42" customHeight="1">
      <c r="A3" s="6"/>
      <c r="B3" s="7" t="s">
        <v>2</v>
      </c>
      <c r="C3" s="8" t="s">
        <v>3</v>
      </c>
      <c r="D3" s="8" t="s">
        <v>4</v>
      </c>
      <c r="E3" s="9" t="s">
        <v>5</v>
      </c>
      <c r="F3" s="10" t="s">
        <v>6</v>
      </c>
      <c r="G3" s="10" t="s">
        <v>7</v>
      </c>
    </row>
    <row r="4" spans="1:7" ht="42" customHeight="1">
      <c r="A4" s="11" t="s">
        <v>8</v>
      </c>
      <c r="B4" s="6"/>
      <c r="C4" s="12" t="s">
        <v>9</v>
      </c>
      <c r="D4" s="13"/>
      <c r="E4" s="14">
        <f>SUM(E5:E6)</f>
        <v>400000</v>
      </c>
      <c r="F4" s="15"/>
      <c r="G4" s="15"/>
    </row>
    <row r="5" spans="1:7" ht="42" customHeight="1">
      <c r="A5" s="6">
        <v>1</v>
      </c>
      <c r="B5" s="16">
        <v>1</v>
      </c>
      <c r="C5" s="17" t="s">
        <v>10</v>
      </c>
      <c r="D5" s="18" t="s">
        <v>11</v>
      </c>
      <c r="E5" s="19">
        <v>200000</v>
      </c>
      <c r="F5" s="15"/>
      <c r="G5" s="15"/>
    </row>
    <row r="6" spans="1:7" ht="42" customHeight="1">
      <c r="A6" s="6">
        <f>A5+1</f>
        <v>2</v>
      </c>
      <c r="B6" s="16">
        <v>2</v>
      </c>
      <c r="C6" s="17" t="s">
        <v>12</v>
      </c>
      <c r="D6" s="18" t="s">
        <v>13</v>
      </c>
      <c r="E6" s="19">
        <v>200000</v>
      </c>
      <c r="F6" s="15"/>
      <c r="G6" s="15"/>
    </row>
    <row r="7" spans="1:7" ht="42" customHeight="1">
      <c r="A7" s="11" t="s">
        <v>14</v>
      </c>
      <c r="B7" s="20"/>
      <c r="C7" s="12" t="s">
        <v>15</v>
      </c>
      <c r="D7" s="18"/>
      <c r="E7" s="14">
        <f>SUM(E8:E19)</f>
        <v>2400000</v>
      </c>
      <c r="F7" s="15"/>
      <c r="G7" s="15"/>
    </row>
    <row r="8" spans="1:7" ht="42" customHeight="1">
      <c r="A8" s="6">
        <f>A6+1</f>
        <v>3</v>
      </c>
      <c r="B8" s="16">
        <v>1</v>
      </c>
      <c r="C8" s="21" t="s">
        <v>16</v>
      </c>
      <c r="D8" s="18" t="s">
        <v>17</v>
      </c>
      <c r="E8" s="19">
        <v>200000</v>
      </c>
      <c r="F8" s="15"/>
      <c r="G8" s="15"/>
    </row>
    <row r="9" spans="1:7" ht="42" customHeight="1">
      <c r="A9" s="6">
        <f>A8+1</f>
        <v>4</v>
      </c>
      <c r="B9" s="16">
        <v>2</v>
      </c>
      <c r="C9" s="21" t="s">
        <v>18</v>
      </c>
      <c r="D9" s="18" t="s">
        <v>17</v>
      </c>
      <c r="E9" s="19">
        <v>200000</v>
      </c>
      <c r="F9" s="15"/>
      <c r="G9" s="15"/>
    </row>
    <row r="10" spans="1:7" ht="42" customHeight="1">
      <c r="A10" s="6">
        <f t="shared" ref="A10:A19" si="0">A9+1</f>
        <v>5</v>
      </c>
      <c r="B10" s="16">
        <v>3</v>
      </c>
      <c r="C10" s="21" t="s">
        <v>19</v>
      </c>
      <c r="D10" s="18" t="s">
        <v>20</v>
      </c>
      <c r="E10" s="19">
        <v>200000</v>
      </c>
      <c r="F10" s="15"/>
      <c r="G10" s="15"/>
    </row>
    <row r="11" spans="1:7" ht="42" customHeight="1">
      <c r="A11" s="6">
        <f t="shared" si="0"/>
        <v>6</v>
      </c>
      <c r="B11" s="16">
        <v>4</v>
      </c>
      <c r="C11" s="21" t="s">
        <v>21</v>
      </c>
      <c r="D11" s="18" t="s">
        <v>22</v>
      </c>
      <c r="E11" s="19">
        <v>200000</v>
      </c>
      <c r="F11" s="15"/>
      <c r="G11" s="15"/>
    </row>
    <row r="12" spans="1:7" ht="42" customHeight="1">
      <c r="A12" s="6">
        <f t="shared" si="0"/>
        <v>7</v>
      </c>
      <c r="B12" s="16">
        <v>5</v>
      </c>
      <c r="C12" s="21" t="s">
        <v>23</v>
      </c>
      <c r="D12" s="18" t="s">
        <v>22</v>
      </c>
      <c r="E12" s="19">
        <v>200000</v>
      </c>
      <c r="F12" s="15"/>
      <c r="G12" s="15"/>
    </row>
    <row r="13" spans="1:7" ht="42" customHeight="1">
      <c r="A13" s="6">
        <f t="shared" si="0"/>
        <v>8</v>
      </c>
      <c r="B13" s="16">
        <v>6</v>
      </c>
      <c r="C13" s="21" t="s">
        <v>24</v>
      </c>
      <c r="D13" s="18" t="s">
        <v>20</v>
      </c>
      <c r="E13" s="19">
        <v>200000</v>
      </c>
      <c r="F13" s="15"/>
      <c r="G13" s="15"/>
    </row>
    <row r="14" spans="1:7" ht="42" customHeight="1">
      <c r="A14" s="6">
        <f t="shared" si="0"/>
        <v>9</v>
      </c>
      <c r="B14" s="16">
        <v>7</v>
      </c>
      <c r="C14" s="22" t="s">
        <v>25</v>
      </c>
      <c r="D14" s="23" t="s">
        <v>26</v>
      </c>
      <c r="E14" s="19">
        <v>200000</v>
      </c>
      <c r="F14" s="15"/>
      <c r="G14" s="15"/>
    </row>
    <row r="15" spans="1:7" ht="42" customHeight="1">
      <c r="A15" s="6">
        <f t="shared" si="0"/>
        <v>10</v>
      </c>
      <c r="B15" s="16">
        <v>8</v>
      </c>
      <c r="C15" s="17" t="s">
        <v>27</v>
      </c>
      <c r="D15" s="18" t="s">
        <v>20</v>
      </c>
      <c r="E15" s="19">
        <v>200000</v>
      </c>
      <c r="F15" s="15"/>
      <c r="G15" s="15"/>
    </row>
    <row r="16" spans="1:7" ht="42" customHeight="1">
      <c r="A16" s="6">
        <f t="shared" si="0"/>
        <v>11</v>
      </c>
      <c r="B16" s="16">
        <v>9</v>
      </c>
      <c r="C16" s="24" t="s">
        <v>28</v>
      </c>
      <c r="D16" s="23" t="s">
        <v>29</v>
      </c>
      <c r="E16" s="19">
        <v>200000</v>
      </c>
      <c r="F16" s="15"/>
      <c r="G16" s="15"/>
    </row>
    <row r="17" spans="1:7" ht="42" customHeight="1">
      <c r="A17" s="6">
        <f t="shared" si="0"/>
        <v>12</v>
      </c>
      <c r="B17" s="16">
        <v>10</v>
      </c>
      <c r="C17" s="24" t="s">
        <v>30</v>
      </c>
      <c r="D17" s="23" t="s">
        <v>29</v>
      </c>
      <c r="E17" s="19">
        <v>200000</v>
      </c>
      <c r="F17" s="15"/>
      <c r="G17" s="15"/>
    </row>
    <row r="18" spans="1:7" ht="42" customHeight="1">
      <c r="A18" s="6">
        <f t="shared" si="0"/>
        <v>13</v>
      </c>
      <c r="B18" s="16">
        <v>11</v>
      </c>
      <c r="C18" s="24" t="s">
        <v>31</v>
      </c>
      <c r="D18" s="23" t="s">
        <v>29</v>
      </c>
      <c r="E18" s="19">
        <v>200000</v>
      </c>
      <c r="F18" s="15"/>
      <c r="G18" s="15"/>
    </row>
    <row r="19" spans="1:7" ht="42" customHeight="1">
      <c r="A19" s="6">
        <f t="shared" si="0"/>
        <v>14</v>
      </c>
      <c r="B19" s="16">
        <v>12</v>
      </c>
      <c r="C19" s="24" t="s">
        <v>32</v>
      </c>
      <c r="D19" s="23" t="s">
        <v>29</v>
      </c>
      <c r="E19" s="19">
        <v>200000</v>
      </c>
      <c r="F19" s="15"/>
      <c r="G19" s="15"/>
    </row>
    <row r="20" spans="1:7" ht="42" customHeight="1">
      <c r="A20" s="25" t="s">
        <v>33</v>
      </c>
      <c r="B20" s="16"/>
      <c r="C20" s="12" t="s">
        <v>34</v>
      </c>
      <c r="D20" s="18"/>
      <c r="E20" s="14">
        <f>SUM(E21:E24)</f>
        <v>800000</v>
      </c>
      <c r="F20" s="15"/>
      <c r="G20" s="15"/>
    </row>
    <row r="21" spans="1:7" ht="42" customHeight="1">
      <c r="A21" s="6">
        <f>A19+1</f>
        <v>15</v>
      </c>
      <c r="B21" s="26">
        <v>1</v>
      </c>
      <c r="C21" s="21" t="s">
        <v>35</v>
      </c>
      <c r="D21" s="18" t="s">
        <v>36</v>
      </c>
      <c r="E21" s="19">
        <v>200000</v>
      </c>
      <c r="F21" s="15"/>
      <c r="G21" s="15"/>
    </row>
    <row r="22" spans="1:7" ht="42" customHeight="1">
      <c r="A22" s="6">
        <f>A21+1</f>
        <v>16</v>
      </c>
      <c r="B22" s="26">
        <v>2</v>
      </c>
      <c r="C22" s="21" t="s">
        <v>37</v>
      </c>
      <c r="D22" s="18" t="s">
        <v>38</v>
      </c>
      <c r="E22" s="19">
        <v>200000</v>
      </c>
      <c r="F22" s="15"/>
      <c r="G22" s="15"/>
    </row>
    <row r="23" spans="1:7" ht="42" customHeight="1">
      <c r="A23" s="6">
        <f t="shared" ref="A23:A24" si="1">A22+1</f>
        <v>17</v>
      </c>
      <c r="B23" s="26">
        <v>3</v>
      </c>
      <c r="C23" s="21" t="s">
        <v>39</v>
      </c>
      <c r="D23" s="18" t="s">
        <v>40</v>
      </c>
      <c r="E23" s="19">
        <v>200000</v>
      </c>
      <c r="F23" s="15"/>
      <c r="G23" s="15"/>
    </row>
    <row r="24" spans="1:7" ht="42" customHeight="1">
      <c r="A24" s="6">
        <f t="shared" si="1"/>
        <v>18</v>
      </c>
      <c r="B24" s="26">
        <v>7</v>
      </c>
      <c r="C24" s="27" t="s">
        <v>41</v>
      </c>
      <c r="D24" s="18" t="s">
        <v>40</v>
      </c>
      <c r="E24" s="19">
        <v>200000</v>
      </c>
      <c r="F24" s="15"/>
      <c r="G24" s="15"/>
    </row>
    <row r="25" spans="1:7" ht="42" customHeight="1">
      <c r="A25" s="11" t="s">
        <v>42</v>
      </c>
      <c r="B25" s="15"/>
      <c r="C25" s="12" t="s">
        <v>43</v>
      </c>
      <c r="D25" s="18"/>
      <c r="E25" s="14">
        <f>SUM(E26:E27)</f>
        <v>400000</v>
      </c>
      <c r="F25" s="15"/>
      <c r="G25" s="15"/>
    </row>
    <row r="26" spans="1:7" ht="42" customHeight="1">
      <c r="A26" s="6">
        <f>A24+1</f>
        <v>19</v>
      </c>
      <c r="B26" s="16">
        <v>1</v>
      </c>
      <c r="C26" s="28" t="s">
        <v>44</v>
      </c>
      <c r="D26" s="28" t="s">
        <v>43</v>
      </c>
      <c r="E26" s="19">
        <v>200000</v>
      </c>
      <c r="F26" s="15"/>
      <c r="G26" s="15"/>
    </row>
    <row r="27" spans="1:7" ht="42" customHeight="1">
      <c r="A27" s="6">
        <f>A26+1</f>
        <v>20</v>
      </c>
      <c r="B27" s="16">
        <v>2</v>
      </c>
      <c r="C27" s="28" t="s">
        <v>45</v>
      </c>
      <c r="D27" s="28" t="s">
        <v>43</v>
      </c>
      <c r="E27" s="19">
        <v>200000</v>
      </c>
      <c r="F27" s="15"/>
      <c r="G27" s="15"/>
    </row>
    <row r="28" spans="1:7" ht="42" customHeight="1">
      <c r="A28" s="11" t="s">
        <v>46</v>
      </c>
      <c r="B28" s="15"/>
      <c r="C28" s="29" t="s">
        <v>47</v>
      </c>
      <c r="D28" s="18"/>
      <c r="E28" s="30">
        <f>SUM(E29:E39)</f>
        <v>2200000</v>
      </c>
      <c r="F28" s="15"/>
      <c r="G28" s="15"/>
    </row>
    <row r="29" spans="1:7" ht="42" customHeight="1">
      <c r="A29" s="6">
        <f>A27+1</f>
        <v>21</v>
      </c>
      <c r="B29" s="16">
        <v>1</v>
      </c>
      <c r="C29" s="21" t="s">
        <v>48</v>
      </c>
      <c r="D29" s="18" t="s">
        <v>26</v>
      </c>
      <c r="E29" s="19">
        <v>200000</v>
      </c>
      <c r="F29" s="15"/>
      <c r="G29" s="15"/>
    </row>
    <row r="30" spans="1:7" ht="42" customHeight="1">
      <c r="A30" s="6">
        <f>A29+1</f>
        <v>22</v>
      </c>
      <c r="B30" s="16">
        <f>B29+1</f>
        <v>2</v>
      </c>
      <c r="C30" s="21" t="s">
        <v>49</v>
      </c>
      <c r="D30" s="18" t="s">
        <v>26</v>
      </c>
      <c r="E30" s="19">
        <v>200000</v>
      </c>
      <c r="F30" s="15"/>
      <c r="G30" s="15"/>
    </row>
    <row r="31" spans="1:7" ht="42" customHeight="1">
      <c r="A31" s="6">
        <f t="shared" ref="A31:B39" si="2">A30+1</f>
        <v>23</v>
      </c>
      <c r="B31" s="16">
        <f t="shared" si="2"/>
        <v>3</v>
      </c>
      <c r="C31" s="21" t="s">
        <v>50</v>
      </c>
      <c r="D31" s="18" t="s">
        <v>36</v>
      </c>
      <c r="E31" s="19">
        <v>200000</v>
      </c>
      <c r="F31" s="15"/>
      <c r="G31" s="15"/>
    </row>
    <row r="32" spans="1:7" ht="42" customHeight="1">
      <c r="A32" s="6">
        <f t="shared" si="2"/>
        <v>24</v>
      </c>
      <c r="B32" s="16">
        <f t="shared" si="2"/>
        <v>4</v>
      </c>
      <c r="C32" s="21" t="s">
        <v>51</v>
      </c>
      <c r="D32" s="18" t="s">
        <v>26</v>
      </c>
      <c r="E32" s="19">
        <v>200000</v>
      </c>
      <c r="F32" s="15"/>
      <c r="G32" s="15"/>
    </row>
    <row r="33" spans="1:7" ht="42" customHeight="1">
      <c r="A33" s="6">
        <f t="shared" si="2"/>
        <v>25</v>
      </c>
      <c r="B33" s="16">
        <f t="shared" si="2"/>
        <v>5</v>
      </c>
      <c r="C33" s="21" t="s">
        <v>52</v>
      </c>
      <c r="D33" s="18" t="s">
        <v>26</v>
      </c>
      <c r="E33" s="19">
        <v>200000</v>
      </c>
      <c r="F33" s="15"/>
      <c r="G33" s="15"/>
    </row>
    <row r="34" spans="1:7" ht="42" customHeight="1">
      <c r="A34" s="6">
        <f t="shared" si="2"/>
        <v>26</v>
      </c>
      <c r="B34" s="16">
        <f t="shared" si="2"/>
        <v>6</v>
      </c>
      <c r="C34" s="31" t="s">
        <v>53</v>
      </c>
      <c r="D34" s="18" t="s">
        <v>26</v>
      </c>
      <c r="E34" s="19">
        <v>200000</v>
      </c>
      <c r="F34" s="15"/>
      <c r="G34" s="15"/>
    </row>
    <row r="35" spans="1:7" ht="42" customHeight="1">
      <c r="A35" s="6">
        <f t="shared" si="2"/>
        <v>27</v>
      </c>
      <c r="B35" s="16">
        <f t="shared" si="2"/>
        <v>7</v>
      </c>
      <c r="C35" s="32" t="s">
        <v>54</v>
      </c>
      <c r="D35" s="18" t="s">
        <v>26</v>
      </c>
      <c r="E35" s="19">
        <v>200000</v>
      </c>
      <c r="F35" s="15"/>
      <c r="G35" s="15"/>
    </row>
    <row r="36" spans="1:7" ht="42" customHeight="1">
      <c r="A36" s="6">
        <f t="shared" si="2"/>
        <v>28</v>
      </c>
      <c r="B36" s="16">
        <f t="shared" si="2"/>
        <v>8</v>
      </c>
      <c r="C36" s="32" t="s">
        <v>55</v>
      </c>
      <c r="D36" s="18" t="s">
        <v>26</v>
      </c>
      <c r="E36" s="19">
        <v>200000</v>
      </c>
      <c r="F36" s="15"/>
      <c r="G36" s="15"/>
    </row>
    <row r="37" spans="1:7" ht="42" customHeight="1">
      <c r="A37" s="6">
        <f t="shared" si="2"/>
        <v>29</v>
      </c>
      <c r="B37" s="16">
        <f t="shared" si="2"/>
        <v>9</v>
      </c>
      <c r="C37" s="22" t="s">
        <v>56</v>
      </c>
      <c r="D37" s="18" t="s">
        <v>26</v>
      </c>
      <c r="E37" s="19">
        <v>200000</v>
      </c>
      <c r="F37" s="15"/>
      <c r="G37" s="15"/>
    </row>
    <row r="38" spans="1:7" ht="42" customHeight="1">
      <c r="A38" s="6">
        <f t="shared" si="2"/>
        <v>30</v>
      </c>
      <c r="B38" s="16">
        <f t="shared" si="2"/>
        <v>10</v>
      </c>
      <c r="C38" s="22" t="s">
        <v>57</v>
      </c>
      <c r="D38" s="18" t="s">
        <v>26</v>
      </c>
      <c r="E38" s="19">
        <v>200000</v>
      </c>
      <c r="F38" s="15"/>
      <c r="G38" s="15"/>
    </row>
    <row r="39" spans="1:7" ht="42" customHeight="1">
      <c r="A39" s="6">
        <f t="shared" si="2"/>
        <v>31</v>
      </c>
      <c r="B39" s="16">
        <f t="shared" si="2"/>
        <v>11</v>
      </c>
      <c r="C39" s="22" t="s">
        <v>58</v>
      </c>
      <c r="D39" s="18" t="s">
        <v>26</v>
      </c>
      <c r="E39" s="19">
        <v>200000</v>
      </c>
      <c r="F39" s="15"/>
      <c r="G39" s="15"/>
    </row>
    <row r="40" spans="1:7" ht="42" customHeight="1">
      <c r="A40" s="25" t="s">
        <v>59</v>
      </c>
      <c r="B40" s="16"/>
      <c r="C40" s="33" t="s">
        <v>60</v>
      </c>
      <c r="D40" s="18"/>
      <c r="E40" s="14">
        <f>E41+E47+E49+E51+E53+E65+E76+E84+E92</f>
        <v>11000000</v>
      </c>
      <c r="F40" s="15"/>
      <c r="G40" s="15"/>
    </row>
    <row r="41" spans="1:7" ht="42" customHeight="1">
      <c r="A41" s="6"/>
      <c r="B41" s="16"/>
      <c r="C41" s="12" t="s">
        <v>61</v>
      </c>
      <c r="D41" s="18"/>
      <c r="E41" s="14">
        <f>SUM(E42:E46)</f>
        <v>1000000</v>
      </c>
      <c r="F41" s="15"/>
      <c r="G41" s="15"/>
    </row>
    <row r="42" spans="1:7" ht="42" customHeight="1">
      <c r="A42" s="6">
        <f>A39+1</f>
        <v>32</v>
      </c>
      <c r="B42" s="16">
        <v>3</v>
      </c>
      <c r="C42" s="21" t="s">
        <v>62</v>
      </c>
      <c r="D42" s="18" t="s">
        <v>63</v>
      </c>
      <c r="E42" s="19">
        <v>200000</v>
      </c>
      <c r="F42" s="15"/>
      <c r="G42" s="15"/>
    </row>
    <row r="43" spans="1:7" ht="42" customHeight="1">
      <c r="A43" s="6">
        <f>A42+1</f>
        <v>33</v>
      </c>
      <c r="B43" s="16">
        <v>8</v>
      </c>
      <c r="C43" s="21" t="s">
        <v>64</v>
      </c>
      <c r="D43" s="18" t="s">
        <v>36</v>
      </c>
      <c r="E43" s="19">
        <v>200000</v>
      </c>
      <c r="F43" s="15"/>
      <c r="G43" s="15"/>
    </row>
    <row r="44" spans="1:7" ht="42" customHeight="1">
      <c r="A44" s="6">
        <f t="shared" ref="A44:A46" si="3">A43+1</f>
        <v>34</v>
      </c>
      <c r="B44" s="16">
        <v>9</v>
      </c>
      <c r="C44" s="34" t="s">
        <v>65</v>
      </c>
      <c r="D44" s="18" t="s">
        <v>36</v>
      </c>
      <c r="E44" s="19">
        <v>200000</v>
      </c>
      <c r="F44" s="15"/>
      <c r="G44" s="15"/>
    </row>
    <row r="45" spans="1:7" ht="42" customHeight="1">
      <c r="A45" s="6">
        <f t="shared" si="3"/>
        <v>35</v>
      </c>
      <c r="B45" s="16">
        <v>10</v>
      </c>
      <c r="C45" s="21" t="s">
        <v>66</v>
      </c>
      <c r="D45" s="18" t="s">
        <v>67</v>
      </c>
      <c r="E45" s="19">
        <v>200000</v>
      </c>
      <c r="F45" s="15"/>
      <c r="G45" s="15"/>
    </row>
    <row r="46" spans="1:7" ht="42" customHeight="1">
      <c r="A46" s="6">
        <f t="shared" si="3"/>
        <v>36</v>
      </c>
      <c r="B46" s="16">
        <v>11</v>
      </c>
      <c r="C46" s="32" t="s">
        <v>68</v>
      </c>
      <c r="D46" s="18" t="s">
        <v>29</v>
      </c>
      <c r="E46" s="19">
        <v>200000</v>
      </c>
      <c r="F46" s="15"/>
      <c r="G46" s="15"/>
    </row>
    <row r="47" spans="1:7" ht="42" customHeight="1">
      <c r="A47" s="35"/>
      <c r="B47" s="16"/>
      <c r="C47" s="12" t="s">
        <v>69</v>
      </c>
      <c r="D47" s="18"/>
      <c r="E47" s="14">
        <f>SUM(E48)</f>
        <v>200000</v>
      </c>
      <c r="F47" s="15"/>
      <c r="G47" s="15"/>
    </row>
    <row r="48" spans="1:7" ht="42" customHeight="1">
      <c r="A48" s="6">
        <f>A46+1</f>
        <v>37</v>
      </c>
      <c r="B48" s="26">
        <v>1</v>
      </c>
      <c r="C48" s="31" t="s">
        <v>70</v>
      </c>
      <c r="D48" s="18" t="s">
        <v>29</v>
      </c>
      <c r="E48" s="19">
        <v>200000</v>
      </c>
      <c r="F48" s="15"/>
      <c r="G48" s="15"/>
    </row>
    <row r="49" spans="1:7" ht="42" customHeight="1">
      <c r="A49" s="6"/>
      <c r="B49" s="16"/>
      <c r="C49" s="12" t="s">
        <v>71</v>
      </c>
      <c r="D49" s="18"/>
      <c r="E49" s="14">
        <f>SUM(E50)</f>
        <v>200000</v>
      </c>
      <c r="F49" s="15"/>
      <c r="G49" s="15"/>
    </row>
    <row r="50" spans="1:7" ht="42" customHeight="1">
      <c r="A50" s="6">
        <f>A48+1</f>
        <v>38</v>
      </c>
      <c r="B50" s="26">
        <v>1</v>
      </c>
      <c r="C50" s="21" t="s">
        <v>72</v>
      </c>
      <c r="D50" s="18" t="s">
        <v>29</v>
      </c>
      <c r="E50" s="19">
        <v>200000</v>
      </c>
      <c r="F50" s="15"/>
      <c r="G50" s="15"/>
    </row>
    <row r="51" spans="1:7" ht="42" customHeight="1">
      <c r="A51" s="36"/>
      <c r="B51" s="16"/>
      <c r="C51" s="12" t="s">
        <v>73</v>
      </c>
      <c r="D51" s="18"/>
      <c r="E51" s="14">
        <f>SUM(E52)</f>
        <v>200000</v>
      </c>
      <c r="F51" s="15"/>
      <c r="G51" s="15"/>
    </row>
    <row r="52" spans="1:7" ht="42" customHeight="1">
      <c r="A52" s="36">
        <f>A50+1</f>
        <v>39</v>
      </c>
      <c r="B52" s="26">
        <v>1</v>
      </c>
      <c r="C52" s="21" t="s">
        <v>74</v>
      </c>
      <c r="D52" s="18" t="s">
        <v>29</v>
      </c>
      <c r="E52" s="19">
        <v>200000</v>
      </c>
      <c r="F52" s="15"/>
      <c r="G52" s="15"/>
    </row>
    <row r="53" spans="1:7" ht="42" customHeight="1">
      <c r="A53" s="6"/>
      <c r="B53" s="16"/>
      <c r="C53" s="37" t="s">
        <v>75</v>
      </c>
      <c r="D53" s="18"/>
      <c r="E53" s="14">
        <f>SUM(E54:E64)</f>
        <v>2200000</v>
      </c>
      <c r="F53" s="15"/>
      <c r="G53" s="15"/>
    </row>
    <row r="54" spans="1:7" ht="42" customHeight="1">
      <c r="A54" s="6">
        <f>A52+1</f>
        <v>40</v>
      </c>
      <c r="B54" s="16">
        <v>1</v>
      </c>
      <c r="C54" s="21" t="s">
        <v>76</v>
      </c>
      <c r="D54" s="18" t="s">
        <v>29</v>
      </c>
      <c r="E54" s="19">
        <v>200000</v>
      </c>
      <c r="F54" s="15"/>
      <c r="G54" s="15"/>
    </row>
    <row r="55" spans="1:7" ht="42" customHeight="1">
      <c r="A55" s="6">
        <f>A54+1</f>
        <v>41</v>
      </c>
      <c r="B55" s="16">
        <v>2</v>
      </c>
      <c r="C55" s="21" t="s">
        <v>77</v>
      </c>
      <c r="D55" s="18" t="s">
        <v>29</v>
      </c>
      <c r="E55" s="19">
        <v>200000</v>
      </c>
      <c r="F55" s="15"/>
      <c r="G55" s="15"/>
    </row>
    <row r="56" spans="1:7" ht="42" customHeight="1">
      <c r="A56" s="6">
        <f t="shared" ref="A56:A64" si="4">A55+1</f>
        <v>42</v>
      </c>
      <c r="B56" s="38">
        <v>3</v>
      </c>
      <c r="C56" s="39" t="s">
        <v>78</v>
      </c>
      <c r="D56" s="40" t="s">
        <v>29</v>
      </c>
      <c r="E56" s="19">
        <v>200000</v>
      </c>
      <c r="F56" s="15"/>
      <c r="G56" s="15"/>
    </row>
    <row r="57" spans="1:7" ht="42" customHeight="1">
      <c r="A57" s="6">
        <f t="shared" si="4"/>
        <v>43</v>
      </c>
      <c r="B57" s="16">
        <v>4</v>
      </c>
      <c r="C57" s="21" t="s">
        <v>79</v>
      </c>
      <c r="D57" s="18" t="s">
        <v>29</v>
      </c>
      <c r="E57" s="19">
        <v>200000</v>
      </c>
      <c r="F57" s="15"/>
      <c r="G57" s="15"/>
    </row>
    <row r="58" spans="1:7" ht="42" customHeight="1">
      <c r="A58" s="6">
        <f t="shared" si="4"/>
        <v>44</v>
      </c>
      <c r="B58" s="16">
        <v>5</v>
      </c>
      <c r="C58" s="32" t="s">
        <v>80</v>
      </c>
      <c r="D58" s="18" t="s">
        <v>29</v>
      </c>
      <c r="E58" s="19">
        <v>200000</v>
      </c>
      <c r="F58" s="15"/>
      <c r="G58" s="15"/>
    </row>
    <row r="59" spans="1:7" ht="42" customHeight="1">
      <c r="A59" s="6">
        <f t="shared" si="4"/>
        <v>45</v>
      </c>
      <c r="B59" s="16">
        <v>6</v>
      </c>
      <c r="C59" s="21" t="s">
        <v>81</v>
      </c>
      <c r="D59" s="18" t="s">
        <v>29</v>
      </c>
      <c r="E59" s="19">
        <v>200000</v>
      </c>
      <c r="F59" s="15"/>
      <c r="G59" s="15"/>
    </row>
    <row r="60" spans="1:7" ht="42" customHeight="1">
      <c r="A60" s="6">
        <f t="shared" si="4"/>
        <v>46</v>
      </c>
      <c r="B60" s="16">
        <v>7</v>
      </c>
      <c r="C60" s="21" t="s">
        <v>82</v>
      </c>
      <c r="D60" s="18" t="s">
        <v>29</v>
      </c>
      <c r="E60" s="19">
        <v>200000</v>
      </c>
      <c r="F60" s="15"/>
      <c r="G60" s="15"/>
    </row>
    <row r="61" spans="1:7" ht="42" customHeight="1">
      <c r="A61" s="6">
        <f t="shared" si="4"/>
        <v>47</v>
      </c>
      <c r="B61" s="16">
        <v>8</v>
      </c>
      <c r="C61" s="31" t="s">
        <v>83</v>
      </c>
      <c r="D61" s="18" t="s">
        <v>29</v>
      </c>
      <c r="E61" s="19">
        <v>200000</v>
      </c>
      <c r="F61" s="15"/>
      <c r="G61" s="15"/>
    </row>
    <row r="62" spans="1:7" ht="42" customHeight="1">
      <c r="A62" s="6">
        <f t="shared" si="4"/>
        <v>48</v>
      </c>
      <c r="B62" s="16">
        <v>9</v>
      </c>
      <c r="C62" s="32" t="s">
        <v>84</v>
      </c>
      <c r="D62" s="18" t="s">
        <v>29</v>
      </c>
      <c r="E62" s="19">
        <v>200000</v>
      </c>
      <c r="F62" s="15"/>
      <c r="G62" s="15"/>
    </row>
    <row r="63" spans="1:7" ht="42" customHeight="1">
      <c r="A63" s="6">
        <f t="shared" si="4"/>
        <v>49</v>
      </c>
      <c r="B63" s="16">
        <v>10</v>
      </c>
      <c r="C63" s="31" t="s">
        <v>85</v>
      </c>
      <c r="D63" s="18" t="s">
        <v>29</v>
      </c>
      <c r="E63" s="19">
        <v>200000</v>
      </c>
      <c r="F63" s="15"/>
      <c r="G63" s="15"/>
    </row>
    <row r="64" spans="1:7" ht="42" customHeight="1">
      <c r="A64" s="6">
        <f t="shared" si="4"/>
        <v>50</v>
      </c>
      <c r="B64" s="16">
        <v>11</v>
      </c>
      <c r="C64" s="27" t="s">
        <v>86</v>
      </c>
      <c r="D64" s="18" t="s">
        <v>29</v>
      </c>
      <c r="E64" s="19">
        <v>200000</v>
      </c>
      <c r="F64" s="15"/>
      <c r="G64" s="15"/>
    </row>
    <row r="65" spans="1:7" ht="42" customHeight="1">
      <c r="A65" s="6"/>
      <c r="B65" s="16"/>
      <c r="C65" s="41" t="s">
        <v>87</v>
      </c>
      <c r="D65" s="18"/>
      <c r="E65" s="14">
        <f>SUM(E66:E75)</f>
        <v>2000000</v>
      </c>
      <c r="F65" s="15"/>
      <c r="G65" s="15"/>
    </row>
    <row r="66" spans="1:7" ht="42" customHeight="1">
      <c r="A66" s="36">
        <f>A64+1</f>
        <v>51</v>
      </c>
      <c r="B66" s="26">
        <v>1</v>
      </c>
      <c r="C66" s="21" t="s">
        <v>88</v>
      </c>
      <c r="D66" s="18" t="s">
        <v>89</v>
      </c>
      <c r="E66" s="19">
        <v>200000</v>
      </c>
      <c r="F66" s="15"/>
      <c r="G66" s="15"/>
    </row>
    <row r="67" spans="1:7" ht="42" customHeight="1">
      <c r="A67" s="36">
        <f>A66+1</f>
        <v>52</v>
      </c>
      <c r="B67" s="26">
        <v>2</v>
      </c>
      <c r="C67" s="21" t="s">
        <v>90</v>
      </c>
      <c r="D67" s="18" t="s">
        <v>29</v>
      </c>
      <c r="E67" s="19">
        <v>200000</v>
      </c>
      <c r="F67" s="15"/>
      <c r="G67" s="15"/>
    </row>
    <row r="68" spans="1:7" ht="42" customHeight="1">
      <c r="A68" s="36">
        <f t="shared" ref="A68:A75" si="5">A67+1</f>
        <v>53</v>
      </c>
      <c r="B68" s="16">
        <v>3</v>
      </c>
      <c r="C68" s="21" t="s">
        <v>91</v>
      </c>
      <c r="D68" s="18" t="s">
        <v>29</v>
      </c>
      <c r="E68" s="19">
        <v>200000</v>
      </c>
      <c r="F68" s="15"/>
      <c r="G68" s="15"/>
    </row>
    <row r="69" spans="1:7" ht="42" customHeight="1">
      <c r="A69" s="36">
        <f t="shared" si="5"/>
        <v>54</v>
      </c>
      <c r="B69" s="16">
        <v>4</v>
      </c>
      <c r="C69" s="21" t="s">
        <v>92</v>
      </c>
      <c r="D69" s="18" t="s">
        <v>29</v>
      </c>
      <c r="E69" s="19">
        <v>200000</v>
      </c>
      <c r="F69" s="15"/>
      <c r="G69" s="15"/>
    </row>
    <row r="70" spans="1:7" ht="42" customHeight="1">
      <c r="A70" s="36">
        <f t="shared" si="5"/>
        <v>55</v>
      </c>
      <c r="B70" s="26">
        <v>5</v>
      </c>
      <c r="C70" s="21" t="s">
        <v>93</v>
      </c>
      <c r="D70" s="18" t="s">
        <v>29</v>
      </c>
      <c r="E70" s="19">
        <v>200000</v>
      </c>
      <c r="F70" s="15"/>
      <c r="G70" s="15"/>
    </row>
    <row r="71" spans="1:7" ht="42" customHeight="1">
      <c r="A71" s="36">
        <f t="shared" si="5"/>
        <v>56</v>
      </c>
      <c r="B71" s="26">
        <v>6</v>
      </c>
      <c r="C71" s="21" t="s">
        <v>94</v>
      </c>
      <c r="D71" s="18" t="s">
        <v>29</v>
      </c>
      <c r="E71" s="19">
        <v>200000</v>
      </c>
      <c r="F71" s="15"/>
      <c r="G71" s="15"/>
    </row>
    <row r="72" spans="1:7" ht="42" customHeight="1">
      <c r="A72" s="36">
        <f t="shared" si="5"/>
        <v>57</v>
      </c>
      <c r="B72" s="26">
        <v>7</v>
      </c>
      <c r="C72" s="21" t="s">
        <v>95</v>
      </c>
      <c r="D72" s="18" t="s">
        <v>29</v>
      </c>
      <c r="E72" s="19">
        <v>200000</v>
      </c>
      <c r="F72" s="15"/>
      <c r="G72" s="15"/>
    </row>
    <row r="73" spans="1:7" ht="42" customHeight="1">
      <c r="A73" s="36">
        <f t="shared" si="5"/>
        <v>58</v>
      </c>
      <c r="B73" s="26">
        <v>8</v>
      </c>
      <c r="C73" s="21" t="s">
        <v>96</v>
      </c>
      <c r="D73" s="18" t="s">
        <v>29</v>
      </c>
      <c r="E73" s="19">
        <v>200000</v>
      </c>
      <c r="F73" s="15"/>
      <c r="G73" s="15"/>
    </row>
    <row r="74" spans="1:7" ht="42" customHeight="1">
      <c r="A74" s="36">
        <f t="shared" si="5"/>
        <v>59</v>
      </c>
      <c r="B74" s="26">
        <v>9</v>
      </c>
      <c r="C74" s="31" t="s">
        <v>97</v>
      </c>
      <c r="D74" s="18" t="s">
        <v>29</v>
      </c>
      <c r="E74" s="19">
        <v>200000</v>
      </c>
      <c r="F74" s="15"/>
      <c r="G74" s="15"/>
    </row>
    <row r="75" spans="1:7" ht="42" customHeight="1">
      <c r="A75" s="36">
        <f t="shared" si="5"/>
        <v>60</v>
      </c>
      <c r="B75" s="26">
        <v>10</v>
      </c>
      <c r="C75" s="21" t="s">
        <v>98</v>
      </c>
      <c r="D75" s="18" t="s">
        <v>29</v>
      </c>
      <c r="E75" s="19">
        <v>200000</v>
      </c>
      <c r="F75" s="15"/>
      <c r="G75" s="15"/>
    </row>
    <row r="76" spans="1:7" ht="42" customHeight="1">
      <c r="A76" s="6"/>
      <c r="B76" s="16"/>
      <c r="C76" s="12" t="s">
        <v>99</v>
      </c>
      <c r="D76" s="18"/>
      <c r="E76" s="14">
        <f>SUM(E77:E83)</f>
        <v>1400000</v>
      </c>
      <c r="F76" s="15"/>
      <c r="G76" s="15"/>
    </row>
    <row r="77" spans="1:7" ht="42" customHeight="1">
      <c r="A77" s="6">
        <f>A75+1</f>
        <v>61</v>
      </c>
      <c r="B77" s="16">
        <v>1</v>
      </c>
      <c r="C77" s="21" t="s">
        <v>100</v>
      </c>
      <c r="D77" s="18" t="s">
        <v>101</v>
      </c>
      <c r="E77" s="19">
        <v>200000</v>
      </c>
      <c r="F77" s="15"/>
      <c r="G77" s="15"/>
    </row>
    <row r="78" spans="1:7" ht="42" customHeight="1">
      <c r="A78" s="6">
        <f>A77+1</f>
        <v>62</v>
      </c>
      <c r="B78" s="16">
        <v>2</v>
      </c>
      <c r="C78" s="32" t="s">
        <v>102</v>
      </c>
      <c r="D78" s="18" t="s">
        <v>29</v>
      </c>
      <c r="E78" s="19">
        <v>200000</v>
      </c>
      <c r="F78" s="15"/>
      <c r="G78" s="15"/>
    </row>
    <row r="79" spans="1:7" ht="42" customHeight="1">
      <c r="A79" s="6">
        <f t="shared" ref="A79:A83" si="6">A78+1</f>
        <v>63</v>
      </c>
      <c r="B79" s="16">
        <v>3</v>
      </c>
      <c r="C79" s="31" t="s">
        <v>103</v>
      </c>
      <c r="D79" s="18" t="s">
        <v>29</v>
      </c>
      <c r="E79" s="19">
        <v>200000</v>
      </c>
      <c r="F79" s="15"/>
      <c r="G79" s="15"/>
    </row>
    <row r="80" spans="1:7" ht="42" customHeight="1">
      <c r="A80" s="6">
        <f t="shared" si="6"/>
        <v>64</v>
      </c>
      <c r="B80" s="16">
        <v>4</v>
      </c>
      <c r="C80" s="32" t="s">
        <v>104</v>
      </c>
      <c r="D80" s="18" t="s">
        <v>29</v>
      </c>
      <c r="E80" s="19">
        <v>200000</v>
      </c>
      <c r="F80" s="15"/>
      <c r="G80" s="15"/>
    </row>
    <row r="81" spans="1:7" ht="42" customHeight="1">
      <c r="A81" s="6">
        <f t="shared" si="6"/>
        <v>65</v>
      </c>
      <c r="B81" s="16">
        <v>5</v>
      </c>
      <c r="C81" s="42" t="s">
        <v>105</v>
      </c>
      <c r="D81" s="18" t="s">
        <v>29</v>
      </c>
      <c r="E81" s="19">
        <v>200000</v>
      </c>
      <c r="F81" s="15"/>
      <c r="G81" s="15"/>
    </row>
    <row r="82" spans="1:7" ht="42" customHeight="1">
      <c r="A82" s="6">
        <f t="shared" si="6"/>
        <v>66</v>
      </c>
      <c r="B82" s="16">
        <v>6</v>
      </c>
      <c r="C82" s="34" t="s">
        <v>106</v>
      </c>
      <c r="D82" s="18" t="s">
        <v>29</v>
      </c>
      <c r="E82" s="19">
        <v>200000</v>
      </c>
      <c r="F82" s="15"/>
      <c r="G82" s="15"/>
    </row>
    <row r="83" spans="1:7" ht="42" customHeight="1">
      <c r="A83" s="6">
        <f t="shared" si="6"/>
        <v>67</v>
      </c>
      <c r="B83" s="16">
        <v>7</v>
      </c>
      <c r="C83" s="27" t="s">
        <v>107</v>
      </c>
      <c r="D83" s="18" t="s">
        <v>29</v>
      </c>
      <c r="E83" s="19">
        <v>200000</v>
      </c>
      <c r="F83" s="15"/>
      <c r="G83" s="15"/>
    </row>
    <row r="84" spans="1:7" ht="42" customHeight="1">
      <c r="A84" s="6"/>
      <c r="B84" s="16"/>
      <c r="C84" s="12" t="s">
        <v>108</v>
      </c>
      <c r="D84" s="18"/>
      <c r="E84" s="14">
        <f>SUM(E85:E91)</f>
        <v>1400000</v>
      </c>
      <c r="F84" s="15"/>
      <c r="G84" s="15"/>
    </row>
    <row r="85" spans="1:7" ht="42" customHeight="1">
      <c r="A85" s="6">
        <f>A83+1</f>
        <v>68</v>
      </c>
      <c r="B85" s="26">
        <v>1</v>
      </c>
      <c r="C85" s="21" t="s">
        <v>109</v>
      </c>
      <c r="D85" s="18" t="s">
        <v>101</v>
      </c>
      <c r="E85" s="19">
        <v>200000</v>
      </c>
      <c r="F85" s="15"/>
      <c r="G85" s="15"/>
    </row>
    <row r="86" spans="1:7" ht="42" customHeight="1">
      <c r="A86" s="6">
        <f>A85+1</f>
        <v>69</v>
      </c>
      <c r="B86" s="26">
        <v>2</v>
      </c>
      <c r="C86" s="21" t="s">
        <v>110</v>
      </c>
      <c r="D86" s="18" t="s">
        <v>29</v>
      </c>
      <c r="E86" s="19">
        <v>200000</v>
      </c>
      <c r="F86" s="15"/>
      <c r="G86" s="15"/>
    </row>
    <row r="87" spans="1:7" ht="42" customHeight="1">
      <c r="A87" s="6">
        <f t="shared" ref="A87:A91" si="7">A86+1</f>
        <v>70</v>
      </c>
      <c r="B87" s="26">
        <v>3</v>
      </c>
      <c r="C87" s="32" t="s">
        <v>111</v>
      </c>
      <c r="D87" s="18" t="s">
        <v>29</v>
      </c>
      <c r="E87" s="19">
        <v>200000</v>
      </c>
      <c r="F87" s="15"/>
      <c r="G87" s="15"/>
    </row>
    <row r="88" spans="1:7" ht="42" customHeight="1">
      <c r="A88" s="6">
        <f t="shared" si="7"/>
        <v>71</v>
      </c>
      <c r="B88" s="26">
        <v>4</v>
      </c>
      <c r="C88" s="34" t="s">
        <v>112</v>
      </c>
      <c r="D88" s="18" t="s">
        <v>29</v>
      </c>
      <c r="E88" s="19">
        <v>200000</v>
      </c>
      <c r="F88" s="15"/>
      <c r="G88" s="15"/>
    </row>
    <row r="89" spans="1:7" ht="42" customHeight="1">
      <c r="A89" s="6">
        <f t="shared" si="7"/>
        <v>72</v>
      </c>
      <c r="B89" s="26">
        <v>5</v>
      </c>
      <c r="C89" s="27" t="s">
        <v>113</v>
      </c>
      <c r="D89" s="18" t="s">
        <v>29</v>
      </c>
      <c r="E89" s="19">
        <v>200000</v>
      </c>
      <c r="F89" s="15"/>
      <c r="G89" s="15"/>
    </row>
    <row r="90" spans="1:7" ht="42" customHeight="1">
      <c r="A90" s="6">
        <f t="shared" si="7"/>
        <v>73</v>
      </c>
      <c r="B90" s="26">
        <v>6</v>
      </c>
      <c r="C90" s="34" t="s">
        <v>114</v>
      </c>
      <c r="D90" s="18" t="s">
        <v>29</v>
      </c>
      <c r="E90" s="19">
        <v>200000</v>
      </c>
      <c r="F90" s="15"/>
      <c r="G90" s="15"/>
    </row>
    <row r="91" spans="1:7" ht="42" customHeight="1">
      <c r="A91" s="6">
        <f t="shared" si="7"/>
        <v>74</v>
      </c>
      <c r="B91" s="26">
        <v>7</v>
      </c>
      <c r="C91" s="27" t="s">
        <v>115</v>
      </c>
      <c r="D91" s="18" t="s">
        <v>29</v>
      </c>
      <c r="E91" s="19">
        <v>200000</v>
      </c>
      <c r="F91" s="15"/>
      <c r="G91" s="15"/>
    </row>
    <row r="92" spans="1:7" ht="42" customHeight="1">
      <c r="A92" s="6"/>
      <c r="B92" s="43"/>
      <c r="C92" s="12" t="s">
        <v>116</v>
      </c>
      <c r="D92" s="18"/>
      <c r="E92" s="14">
        <f>SUM(E93:E104)</f>
        <v>2400000</v>
      </c>
      <c r="F92" s="15"/>
      <c r="G92" s="15"/>
    </row>
    <row r="93" spans="1:7" ht="42" customHeight="1">
      <c r="A93" s="6">
        <f>A91+1</f>
        <v>75</v>
      </c>
      <c r="B93" s="16">
        <v>1</v>
      </c>
      <c r="C93" s="32" t="s">
        <v>117</v>
      </c>
      <c r="D93" s="18" t="s">
        <v>29</v>
      </c>
      <c r="E93" s="19">
        <v>200000</v>
      </c>
      <c r="F93" s="15"/>
      <c r="G93" s="15"/>
    </row>
    <row r="94" spans="1:7" ht="42" customHeight="1">
      <c r="A94" s="6">
        <f>A93+1</f>
        <v>76</v>
      </c>
      <c r="B94" s="16">
        <v>2</v>
      </c>
      <c r="C94" s="32" t="s">
        <v>118</v>
      </c>
      <c r="D94" s="18" t="s">
        <v>29</v>
      </c>
      <c r="E94" s="19">
        <v>200000</v>
      </c>
      <c r="F94" s="15"/>
      <c r="G94" s="15"/>
    </row>
    <row r="95" spans="1:7" ht="42" customHeight="1">
      <c r="A95" s="6">
        <f t="shared" ref="A95:A104" si="8">A94+1</f>
        <v>77</v>
      </c>
      <c r="B95" s="16">
        <v>3</v>
      </c>
      <c r="C95" s="32" t="s">
        <v>119</v>
      </c>
      <c r="D95" s="18" t="s">
        <v>29</v>
      </c>
      <c r="E95" s="19">
        <v>200000</v>
      </c>
      <c r="F95" s="15"/>
      <c r="G95" s="15"/>
    </row>
    <row r="96" spans="1:7" ht="42" customHeight="1">
      <c r="A96" s="6">
        <f t="shared" si="8"/>
        <v>78</v>
      </c>
      <c r="B96" s="16">
        <v>4</v>
      </c>
      <c r="C96" s="31" t="s">
        <v>120</v>
      </c>
      <c r="D96" s="18" t="s">
        <v>29</v>
      </c>
      <c r="E96" s="19">
        <v>200000</v>
      </c>
      <c r="F96" s="15"/>
      <c r="G96" s="15"/>
    </row>
    <row r="97" spans="1:12" ht="42" customHeight="1">
      <c r="A97" s="6">
        <f t="shared" si="8"/>
        <v>79</v>
      </c>
      <c r="B97" s="16">
        <v>5</v>
      </c>
      <c r="C97" s="32" t="s">
        <v>121</v>
      </c>
      <c r="D97" s="18" t="s">
        <v>29</v>
      </c>
      <c r="E97" s="19">
        <v>200000</v>
      </c>
      <c r="F97" s="15"/>
      <c r="G97" s="15"/>
    </row>
    <row r="98" spans="1:12" ht="42" customHeight="1">
      <c r="A98" s="6">
        <f t="shared" si="8"/>
        <v>80</v>
      </c>
      <c r="B98" s="16">
        <v>6</v>
      </c>
      <c r="C98" s="32" t="s">
        <v>122</v>
      </c>
      <c r="D98" s="18" t="s">
        <v>29</v>
      </c>
      <c r="E98" s="19">
        <v>200000</v>
      </c>
      <c r="F98" s="15"/>
      <c r="G98" s="15"/>
    </row>
    <row r="99" spans="1:12" ht="42" customHeight="1">
      <c r="A99" s="6">
        <f t="shared" si="8"/>
        <v>81</v>
      </c>
      <c r="B99" s="16">
        <v>7</v>
      </c>
      <c r="C99" s="44" t="s">
        <v>123</v>
      </c>
      <c r="D99" s="18" t="s">
        <v>29</v>
      </c>
      <c r="E99" s="19">
        <v>200000</v>
      </c>
      <c r="F99" s="15"/>
      <c r="G99" s="15"/>
    </row>
    <row r="100" spans="1:12" ht="42" customHeight="1">
      <c r="A100" s="6">
        <f t="shared" si="8"/>
        <v>82</v>
      </c>
      <c r="B100" s="16">
        <v>8</v>
      </c>
      <c r="C100" s="31" t="s">
        <v>124</v>
      </c>
      <c r="D100" s="18" t="s">
        <v>29</v>
      </c>
      <c r="E100" s="19">
        <v>200000</v>
      </c>
      <c r="F100" s="15"/>
      <c r="G100" s="15"/>
    </row>
    <row r="101" spans="1:12" ht="42" customHeight="1">
      <c r="A101" s="6">
        <f t="shared" si="8"/>
        <v>83</v>
      </c>
      <c r="B101" s="16">
        <v>9</v>
      </c>
      <c r="C101" s="32" t="s">
        <v>125</v>
      </c>
      <c r="D101" s="18" t="s">
        <v>29</v>
      </c>
      <c r="E101" s="19">
        <v>200000</v>
      </c>
      <c r="F101" s="15"/>
      <c r="G101" s="15"/>
    </row>
    <row r="102" spans="1:12" ht="42" customHeight="1">
      <c r="A102" s="6">
        <f t="shared" si="8"/>
        <v>84</v>
      </c>
      <c r="B102" s="16">
        <v>10</v>
      </c>
      <c r="C102" s="27" t="s">
        <v>126</v>
      </c>
      <c r="D102" s="18" t="s">
        <v>29</v>
      </c>
      <c r="E102" s="19">
        <v>200000</v>
      </c>
      <c r="F102" s="15"/>
      <c r="G102" s="15"/>
    </row>
    <row r="103" spans="1:12" ht="42" customHeight="1">
      <c r="A103" s="6">
        <f t="shared" si="8"/>
        <v>85</v>
      </c>
      <c r="B103" s="16">
        <v>11</v>
      </c>
      <c r="C103" s="32" t="s">
        <v>127</v>
      </c>
      <c r="D103" s="18" t="s">
        <v>29</v>
      </c>
      <c r="E103" s="19">
        <v>200000</v>
      </c>
      <c r="F103" s="15"/>
      <c r="G103" s="15"/>
    </row>
    <row r="104" spans="1:12" ht="42" customHeight="1">
      <c r="A104" s="6">
        <f t="shared" si="8"/>
        <v>86</v>
      </c>
      <c r="B104" s="16">
        <v>12</v>
      </c>
      <c r="C104" s="31" t="s">
        <v>128</v>
      </c>
      <c r="D104" s="18" t="s">
        <v>29</v>
      </c>
      <c r="E104" s="19">
        <v>200000</v>
      </c>
      <c r="F104" s="15"/>
      <c r="G104" s="15"/>
    </row>
    <row r="105" spans="1:12" ht="42" customHeight="1">
      <c r="A105" s="15"/>
      <c r="B105" s="15"/>
      <c r="C105" s="45" t="s">
        <v>129</v>
      </c>
      <c r="D105" s="15"/>
      <c r="E105" s="46">
        <f>E40+E28+E25+E20+E7+E4</f>
        <v>17200000</v>
      </c>
      <c r="F105" s="15"/>
      <c r="G105" s="15"/>
      <c r="L105" s="4"/>
    </row>
    <row r="106" spans="1:12" ht="18.75">
      <c r="A106" s="3"/>
      <c r="B106" s="3"/>
      <c r="C106" s="3"/>
      <c r="D106" s="3"/>
      <c r="E106" s="3"/>
      <c r="F106" s="3"/>
      <c r="G106" s="3"/>
      <c r="L106" s="4"/>
    </row>
    <row r="107" spans="1:12" ht="18.75">
      <c r="B107" s="3"/>
      <c r="C107" s="5" t="s">
        <v>130</v>
      </c>
      <c r="D107" s="1"/>
      <c r="E107" s="1" t="s">
        <v>131</v>
      </c>
      <c r="F107" s="1"/>
      <c r="G107" s="5" t="s">
        <v>132</v>
      </c>
      <c r="L107" s="4"/>
    </row>
    <row r="108" spans="1:12" ht="18.75">
      <c r="B108" s="3"/>
      <c r="C108" s="3"/>
      <c r="D108" s="3"/>
      <c r="E108" s="3"/>
      <c r="F108" s="3"/>
      <c r="G108" s="3"/>
      <c r="L108" s="4"/>
    </row>
    <row r="109" spans="1:12" ht="18.75">
      <c r="B109" s="3"/>
      <c r="C109" s="3"/>
      <c r="D109" s="3"/>
      <c r="E109" s="3"/>
      <c r="F109" s="3"/>
      <c r="G109" s="3"/>
      <c r="L109" s="4"/>
    </row>
    <row r="110" spans="1:12" ht="18.75">
      <c r="B110" s="3"/>
      <c r="C110" s="3"/>
      <c r="D110" s="3"/>
      <c r="E110" s="3"/>
      <c r="F110" s="3"/>
      <c r="G110" s="3"/>
      <c r="L110" s="4"/>
    </row>
    <row r="111" spans="1:12" ht="18.75">
      <c r="B111" s="3"/>
      <c r="C111" s="3"/>
      <c r="D111" s="3"/>
      <c r="E111" s="3"/>
      <c r="F111" s="3"/>
      <c r="G111" s="3"/>
      <c r="L111" s="4"/>
    </row>
    <row r="112" spans="1:12" ht="18.75">
      <c r="B112" s="3"/>
      <c r="C112" s="3"/>
      <c r="D112" s="3"/>
      <c r="E112" s="3"/>
      <c r="F112" s="3"/>
      <c r="G112" s="3"/>
    </row>
    <row r="113" spans="2:7" ht="18.75">
      <c r="B113" s="3"/>
      <c r="C113" s="1" t="s">
        <v>133</v>
      </c>
      <c r="D113" s="862" t="s">
        <v>134</v>
      </c>
      <c r="E113" s="862"/>
      <c r="F113" s="862" t="s">
        <v>41</v>
      </c>
      <c r="G113" s="862"/>
    </row>
    <row r="114" spans="2:7" ht="18.75">
      <c r="B114" s="3"/>
      <c r="C114" s="3"/>
      <c r="D114" s="3"/>
      <c r="E114" s="3"/>
      <c r="F114" s="3"/>
      <c r="G114" s="3"/>
    </row>
  </sheetData>
  <mergeCells count="3">
    <mergeCell ref="B2:F2"/>
    <mergeCell ref="D113:E113"/>
    <mergeCell ref="F113:G113"/>
  </mergeCells>
  <pageMargins left="0.70866141732283472" right="0" top="0.19685039370078741" bottom="0.19685039370078741" header="0.31496062992125984" footer="0.31496062992125984"/>
  <pageSetup paperSize="9" scale="75" orientation="portrait" r:id="rId1"/>
  <rowBreaks count="4" manualBreakCount="4">
    <brk id="27" max="16383" man="1"/>
    <brk id="52" max="16383" man="1"/>
    <brk id="75" max="16383" man="1"/>
    <brk id="9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zoomScaleNormal="100" workbookViewId="0">
      <selection activeCell="C22" sqref="C22"/>
    </sheetView>
  </sheetViews>
  <sheetFormatPr defaultRowHeight="15.75"/>
  <cols>
    <col min="1" max="1" width="5.875" customWidth="1"/>
    <col min="2" max="2" width="6.5" customWidth="1"/>
    <col min="3" max="3" width="25.125" customWidth="1"/>
    <col min="4" max="4" width="17.125" customWidth="1"/>
    <col min="5" max="5" width="17.25" style="4" customWidth="1"/>
    <col min="6" max="6" width="19.875" customWidth="1"/>
    <col min="7" max="7" width="15.375" customWidth="1"/>
    <col min="8" max="8" width="12.875" customWidth="1"/>
    <col min="9" max="9" width="9.875" bestFit="1" customWidth="1"/>
    <col min="10" max="10" width="10.875" bestFit="1" customWidth="1"/>
    <col min="12" max="13" width="9.875" bestFit="1" customWidth="1"/>
    <col min="14" max="14" width="12.875" customWidth="1"/>
    <col min="15" max="15" width="9.875" bestFit="1" customWidth="1"/>
  </cols>
  <sheetData>
    <row r="1" spans="1:8" ht="18.75">
      <c r="B1" s="1" t="s">
        <v>136</v>
      </c>
    </row>
    <row r="3" spans="1:8" ht="30">
      <c r="C3" s="863" t="s">
        <v>135</v>
      </c>
      <c r="D3" s="863"/>
      <c r="E3" s="863"/>
      <c r="F3" s="863"/>
    </row>
    <row r="4" spans="1:8" ht="22.5">
      <c r="D4" s="49"/>
      <c r="E4" s="49"/>
    </row>
    <row r="5" spans="1:8" s="48" customFormat="1" ht="29.25" customHeight="1">
      <c r="A5" s="88"/>
      <c r="B5" s="88" t="s">
        <v>2</v>
      </c>
      <c r="C5" s="88" t="s">
        <v>137</v>
      </c>
      <c r="D5" s="88" t="s">
        <v>4</v>
      </c>
      <c r="E5" s="89" t="s">
        <v>5</v>
      </c>
      <c r="F5" s="88" t="s">
        <v>6</v>
      </c>
      <c r="G5" s="88" t="s">
        <v>7</v>
      </c>
    </row>
    <row r="6" spans="1:8" ht="29.25" customHeight="1">
      <c r="A6" s="51"/>
      <c r="B6" s="51"/>
      <c r="C6" s="52" t="s">
        <v>138</v>
      </c>
      <c r="D6" s="51"/>
      <c r="E6" s="53">
        <f>SUM(E7:E8)</f>
        <v>1000000</v>
      </c>
      <c r="F6" s="51"/>
      <c r="G6" s="51"/>
    </row>
    <row r="7" spans="1:8" ht="29.25" customHeight="1">
      <c r="A7" s="51">
        <v>1</v>
      </c>
      <c r="B7" s="51">
        <v>1</v>
      </c>
      <c r="C7" s="54" t="s">
        <v>10</v>
      </c>
      <c r="D7" s="51" t="s">
        <v>259</v>
      </c>
      <c r="E7" s="55">
        <v>500000</v>
      </c>
      <c r="F7" s="51"/>
      <c r="G7" s="114"/>
    </row>
    <row r="8" spans="1:8" ht="29.25" customHeight="1">
      <c r="A8" s="51">
        <f>A7+1</f>
        <v>2</v>
      </c>
      <c r="B8" s="51">
        <v>2</v>
      </c>
      <c r="C8" s="54" t="s">
        <v>12</v>
      </c>
      <c r="D8" s="51" t="s">
        <v>260</v>
      </c>
      <c r="E8" s="55">
        <v>500000</v>
      </c>
      <c r="F8" s="51"/>
      <c r="G8" s="114"/>
    </row>
    <row r="9" spans="1:8" ht="29.25" customHeight="1">
      <c r="A9" s="51"/>
      <c r="B9" s="51"/>
      <c r="C9" s="52" t="s">
        <v>15</v>
      </c>
      <c r="D9" s="51"/>
      <c r="E9" s="53">
        <f>SUM(E10:E33)</f>
        <v>9800000</v>
      </c>
      <c r="F9" s="51"/>
      <c r="G9" s="51"/>
    </row>
    <row r="10" spans="1:8" ht="29.25" customHeight="1">
      <c r="A10" s="51">
        <f>A8+1</f>
        <v>3</v>
      </c>
      <c r="B10" s="51">
        <v>1</v>
      </c>
      <c r="C10" s="56" t="s">
        <v>139</v>
      </c>
      <c r="D10" s="57" t="s">
        <v>261</v>
      </c>
      <c r="E10" s="55">
        <v>500000</v>
      </c>
      <c r="F10" s="51"/>
      <c r="G10" s="114"/>
    </row>
    <row r="11" spans="1:8" ht="29.25" customHeight="1">
      <c r="A11" s="51">
        <f>A10+1</f>
        <v>4</v>
      </c>
      <c r="B11" s="51">
        <v>2</v>
      </c>
      <c r="C11" s="58" t="s">
        <v>140</v>
      </c>
      <c r="D11" s="57" t="s">
        <v>262</v>
      </c>
      <c r="E11" s="55">
        <v>500000</v>
      </c>
      <c r="F11" s="51"/>
      <c r="G11" s="114"/>
    </row>
    <row r="12" spans="1:8" ht="29.25" customHeight="1">
      <c r="A12" s="51">
        <f t="shared" ref="A12:A33" si="0">A11+1</f>
        <v>5</v>
      </c>
      <c r="B12" s="51">
        <v>3</v>
      </c>
      <c r="C12" s="58" t="s">
        <v>16</v>
      </c>
      <c r="D12" s="57" t="s">
        <v>17</v>
      </c>
      <c r="E12" s="100">
        <v>300000</v>
      </c>
      <c r="F12" s="51"/>
      <c r="G12" s="113" t="s">
        <v>277</v>
      </c>
      <c r="H12" s="117">
        <v>44531</v>
      </c>
    </row>
    <row r="13" spans="1:8" ht="29.25" customHeight="1">
      <c r="A13" s="51">
        <f t="shared" si="0"/>
        <v>6</v>
      </c>
      <c r="B13" s="51">
        <v>4</v>
      </c>
      <c r="C13" s="58" t="s">
        <v>18</v>
      </c>
      <c r="D13" s="57" t="s">
        <v>17</v>
      </c>
      <c r="E13" s="55">
        <v>300000</v>
      </c>
      <c r="F13" s="51"/>
      <c r="G13" s="113" t="s">
        <v>277</v>
      </c>
      <c r="H13" s="116">
        <v>44535</v>
      </c>
    </row>
    <row r="14" spans="1:8" ht="29.25" customHeight="1">
      <c r="A14" s="51">
        <f t="shared" si="0"/>
        <v>7</v>
      </c>
      <c r="B14" s="51">
        <v>5</v>
      </c>
      <c r="C14" s="58" t="s">
        <v>19</v>
      </c>
      <c r="D14" s="57" t="s">
        <v>20</v>
      </c>
      <c r="E14" s="55">
        <v>500000</v>
      </c>
      <c r="F14" s="51"/>
      <c r="G14" s="114"/>
    </row>
    <row r="15" spans="1:8" ht="29.25" customHeight="1">
      <c r="A15" s="51">
        <f t="shared" si="0"/>
        <v>8</v>
      </c>
      <c r="B15" s="51">
        <v>6</v>
      </c>
      <c r="C15" s="58" t="s">
        <v>141</v>
      </c>
      <c r="D15" s="57" t="s">
        <v>20</v>
      </c>
      <c r="E15" s="55">
        <v>500000</v>
      </c>
      <c r="F15" s="51"/>
      <c r="G15" s="114"/>
    </row>
    <row r="16" spans="1:8" ht="29.25" customHeight="1">
      <c r="A16" s="51">
        <f t="shared" si="0"/>
        <v>9</v>
      </c>
      <c r="B16" s="51">
        <v>7</v>
      </c>
      <c r="C16" s="54" t="s">
        <v>142</v>
      </c>
      <c r="D16" s="57" t="s">
        <v>20</v>
      </c>
      <c r="E16" s="55">
        <v>500000</v>
      </c>
      <c r="F16" s="51"/>
      <c r="G16" s="114"/>
    </row>
    <row r="17" spans="1:16" ht="29.25" customHeight="1">
      <c r="A17" s="51">
        <f t="shared" si="0"/>
        <v>10</v>
      </c>
      <c r="B17" s="51">
        <v>8</v>
      </c>
      <c r="C17" s="58" t="s">
        <v>21</v>
      </c>
      <c r="D17" s="57" t="s">
        <v>22</v>
      </c>
      <c r="E17" s="55">
        <v>500000</v>
      </c>
      <c r="F17" s="51"/>
      <c r="G17" s="114"/>
    </row>
    <row r="18" spans="1:16" ht="29.25" customHeight="1">
      <c r="A18" s="51">
        <f t="shared" si="0"/>
        <v>11</v>
      </c>
      <c r="B18" s="51">
        <v>9</v>
      </c>
      <c r="C18" s="58" t="s">
        <v>23</v>
      </c>
      <c r="D18" s="57" t="s">
        <v>22</v>
      </c>
      <c r="E18" s="55">
        <v>300000</v>
      </c>
      <c r="F18" s="51"/>
      <c r="G18" s="113" t="s">
        <v>277</v>
      </c>
      <c r="H18" s="116">
        <v>44509</v>
      </c>
    </row>
    <row r="19" spans="1:16" ht="29.25" customHeight="1">
      <c r="A19" s="51">
        <f t="shared" si="0"/>
        <v>12</v>
      </c>
      <c r="B19" s="51">
        <v>10</v>
      </c>
      <c r="C19" s="58" t="s">
        <v>24</v>
      </c>
      <c r="D19" s="57" t="s">
        <v>20</v>
      </c>
      <c r="E19" s="55">
        <v>500000</v>
      </c>
      <c r="F19" s="51"/>
      <c r="G19" s="114"/>
    </row>
    <row r="20" spans="1:16" ht="29.25" customHeight="1">
      <c r="A20" s="51">
        <f t="shared" si="0"/>
        <v>13</v>
      </c>
      <c r="B20" s="51">
        <v>11</v>
      </c>
      <c r="C20" s="54" t="s">
        <v>27</v>
      </c>
      <c r="D20" s="57" t="s">
        <v>20</v>
      </c>
      <c r="E20" s="55">
        <v>500000</v>
      </c>
      <c r="F20" s="51"/>
      <c r="G20" s="114"/>
    </row>
    <row r="21" spans="1:16" ht="29.25" customHeight="1">
      <c r="A21" s="51">
        <f t="shared" si="0"/>
        <v>14</v>
      </c>
      <c r="B21" s="51">
        <v>12</v>
      </c>
      <c r="C21" s="56" t="s">
        <v>143</v>
      </c>
      <c r="D21" s="57" t="s">
        <v>20</v>
      </c>
      <c r="E21" s="55">
        <v>500000</v>
      </c>
      <c r="F21" s="51"/>
      <c r="G21" s="114"/>
    </row>
    <row r="22" spans="1:16" ht="29.25" customHeight="1">
      <c r="A22" s="51">
        <f t="shared" si="0"/>
        <v>15</v>
      </c>
      <c r="B22" s="51">
        <v>13</v>
      </c>
      <c r="C22" s="60" t="s">
        <v>144</v>
      </c>
      <c r="D22" s="57" t="s">
        <v>20</v>
      </c>
      <c r="E22" s="55">
        <v>500000</v>
      </c>
      <c r="F22" s="51"/>
      <c r="G22" s="114"/>
      <c r="L22" s="4"/>
      <c r="M22" s="4"/>
      <c r="N22" s="4"/>
      <c r="O22" s="4"/>
      <c r="P22" s="4"/>
    </row>
    <row r="23" spans="1:16" ht="29.25" customHeight="1">
      <c r="A23" s="51">
        <f t="shared" si="0"/>
        <v>16</v>
      </c>
      <c r="B23" s="51">
        <v>14</v>
      </c>
      <c r="C23" s="58" t="s">
        <v>145</v>
      </c>
      <c r="D23" s="57" t="s">
        <v>263</v>
      </c>
      <c r="E23" s="55">
        <v>500000</v>
      </c>
      <c r="F23" s="51"/>
      <c r="G23" s="114"/>
      <c r="L23" s="4"/>
      <c r="M23" s="4"/>
      <c r="N23" s="4"/>
      <c r="O23" s="4"/>
      <c r="P23" s="4"/>
    </row>
    <row r="24" spans="1:16" ht="29.25" customHeight="1">
      <c r="A24" s="51">
        <f t="shared" si="0"/>
        <v>17</v>
      </c>
      <c r="B24" s="51">
        <v>15</v>
      </c>
      <c r="C24" s="58" t="s">
        <v>146</v>
      </c>
      <c r="D24" s="57" t="s">
        <v>263</v>
      </c>
      <c r="E24" s="55">
        <v>500000</v>
      </c>
      <c r="F24" s="51"/>
      <c r="G24" s="114"/>
      <c r="L24" s="4"/>
      <c r="M24" s="4"/>
      <c r="N24" s="4"/>
      <c r="O24" s="4"/>
      <c r="P24" s="4"/>
    </row>
    <row r="25" spans="1:16" ht="29.25" customHeight="1">
      <c r="A25" s="51">
        <f t="shared" si="0"/>
        <v>18</v>
      </c>
      <c r="B25" s="51">
        <v>16</v>
      </c>
      <c r="C25" s="61" t="s">
        <v>147</v>
      </c>
      <c r="D25" s="57" t="s">
        <v>263</v>
      </c>
      <c r="E25" s="55">
        <v>500000</v>
      </c>
      <c r="F25" s="51"/>
      <c r="G25" s="114"/>
      <c r="L25" s="4"/>
      <c r="M25" s="4"/>
      <c r="N25" s="4"/>
      <c r="O25" s="4"/>
      <c r="P25" s="4"/>
    </row>
    <row r="26" spans="1:16" ht="29.25" customHeight="1">
      <c r="A26" s="51">
        <f t="shared" si="0"/>
        <v>19</v>
      </c>
      <c r="B26" s="51">
        <v>17</v>
      </c>
      <c r="C26" s="62" t="s">
        <v>148</v>
      </c>
      <c r="D26" s="57" t="s">
        <v>263</v>
      </c>
      <c r="E26" s="55">
        <v>500000</v>
      </c>
      <c r="F26" s="51"/>
      <c r="G26" s="114"/>
      <c r="L26" s="4"/>
      <c r="M26" s="4"/>
      <c r="N26" s="4"/>
      <c r="O26" s="4"/>
      <c r="P26" s="4"/>
    </row>
    <row r="27" spans="1:16" ht="29.25" customHeight="1">
      <c r="A27" s="51">
        <f t="shared" si="0"/>
        <v>20</v>
      </c>
      <c r="B27" s="51">
        <v>18</v>
      </c>
      <c r="C27" s="63" t="s">
        <v>149</v>
      </c>
      <c r="D27" s="64" t="s">
        <v>263</v>
      </c>
      <c r="E27" s="55">
        <v>200000</v>
      </c>
      <c r="F27" s="51"/>
      <c r="G27" s="59" t="s">
        <v>271</v>
      </c>
      <c r="H27" s="90" t="s">
        <v>283</v>
      </c>
      <c r="L27" s="4"/>
      <c r="M27" s="4"/>
      <c r="N27" s="4"/>
      <c r="O27" s="4"/>
      <c r="P27" s="4"/>
    </row>
    <row r="28" spans="1:16" ht="29.25" customHeight="1">
      <c r="A28" s="51">
        <f t="shared" si="0"/>
        <v>21</v>
      </c>
      <c r="B28" s="51">
        <v>19</v>
      </c>
      <c r="C28" s="65" t="s">
        <v>28</v>
      </c>
      <c r="D28" s="57" t="s">
        <v>29</v>
      </c>
      <c r="E28" s="55">
        <v>300000</v>
      </c>
      <c r="F28" s="51"/>
      <c r="G28" s="113" t="s">
        <v>277</v>
      </c>
      <c r="H28" s="115">
        <v>44494</v>
      </c>
      <c r="L28" s="4"/>
      <c r="M28" s="4"/>
      <c r="N28" s="4"/>
      <c r="O28" s="4"/>
      <c r="P28" s="4"/>
    </row>
    <row r="29" spans="1:16" ht="29.25" customHeight="1">
      <c r="A29" s="51">
        <f t="shared" si="0"/>
        <v>22</v>
      </c>
      <c r="B29" s="51">
        <v>20</v>
      </c>
      <c r="C29" s="65" t="s">
        <v>30</v>
      </c>
      <c r="D29" s="57" t="s">
        <v>29</v>
      </c>
      <c r="E29" s="55">
        <v>300000</v>
      </c>
      <c r="F29" s="51"/>
      <c r="G29" s="113" t="s">
        <v>277</v>
      </c>
      <c r="H29" s="115">
        <v>44494</v>
      </c>
      <c r="L29" s="4"/>
      <c r="M29" s="4"/>
      <c r="N29" s="4"/>
      <c r="O29" s="4"/>
      <c r="P29" s="4"/>
    </row>
    <row r="30" spans="1:16" ht="29.25" customHeight="1">
      <c r="A30" s="51">
        <f t="shared" si="0"/>
        <v>23</v>
      </c>
      <c r="B30" s="51">
        <v>21</v>
      </c>
      <c r="C30" s="65" t="s">
        <v>31</v>
      </c>
      <c r="D30" s="57" t="s">
        <v>29</v>
      </c>
      <c r="E30" s="55">
        <v>300000</v>
      </c>
      <c r="F30" s="51"/>
      <c r="G30" s="113" t="s">
        <v>277</v>
      </c>
      <c r="H30" s="115">
        <v>44484</v>
      </c>
      <c r="L30" s="4"/>
      <c r="M30" s="4"/>
      <c r="N30" s="4"/>
      <c r="O30" s="4"/>
      <c r="P30" s="4"/>
    </row>
    <row r="31" spans="1:16" ht="29.25" customHeight="1">
      <c r="A31" s="51">
        <f t="shared" si="0"/>
        <v>24</v>
      </c>
      <c r="B31" s="51">
        <v>22</v>
      </c>
      <c r="C31" s="65" t="s">
        <v>32</v>
      </c>
      <c r="D31" s="57" t="s">
        <v>29</v>
      </c>
      <c r="E31" s="55">
        <v>300000</v>
      </c>
      <c r="F31" s="51"/>
      <c r="G31" s="113" t="s">
        <v>277</v>
      </c>
      <c r="H31" s="115">
        <v>44484</v>
      </c>
      <c r="L31" s="4"/>
      <c r="M31" s="4"/>
      <c r="N31" s="4"/>
      <c r="O31" s="4"/>
      <c r="P31" s="4"/>
    </row>
    <row r="32" spans="1:16" ht="29.25" customHeight="1">
      <c r="A32" s="51">
        <f t="shared" si="0"/>
        <v>25</v>
      </c>
      <c r="B32" s="51">
        <v>23</v>
      </c>
      <c r="C32" s="66" t="s">
        <v>25</v>
      </c>
      <c r="D32" s="57" t="s">
        <v>26</v>
      </c>
      <c r="E32" s="55">
        <v>300000</v>
      </c>
      <c r="F32" s="51"/>
      <c r="G32" s="113" t="s">
        <v>277</v>
      </c>
      <c r="H32" s="92">
        <v>44550</v>
      </c>
      <c r="J32" s="4"/>
      <c r="L32" s="4"/>
      <c r="M32" s="4"/>
      <c r="N32" s="4"/>
      <c r="O32" s="4"/>
      <c r="P32" s="4"/>
    </row>
    <row r="33" spans="1:16" ht="29.25" customHeight="1">
      <c r="A33" s="51">
        <f t="shared" si="0"/>
        <v>26</v>
      </c>
      <c r="B33" s="51">
        <v>24</v>
      </c>
      <c r="C33" s="63" t="s">
        <v>150</v>
      </c>
      <c r="D33" s="64" t="s">
        <v>29</v>
      </c>
      <c r="E33" s="55">
        <v>200000</v>
      </c>
      <c r="F33" s="51"/>
      <c r="G33" s="59" t="s">
        <v>271</v>
      </c>
      <c r="H33" s="91">
        <v>44642</v>
      </c>
      <c r="J33" s="4"/>
      <c r="L33" s="4"/>
      <c r="M33" s="4"/>
      <c r="N33" s="4"/>
      <c r="O33" s="4"/>
      <c r="P33" s="4"/>
    </row>
    <row r="34" spans="1:16" ht="29.25" customHeight="1">
      <c r="A34" s="51"/>
      <c r="B34" s="51"/>
      <c r="C34" s="52" t="s">
        <v>34</v>
      </c>
      <c r="D34" s="57"/>
      <c r="E34" s="53">
        <f>SUM(E35:E42)</f>
        <v>3800000</v>
      </c>
      <c r="F34" s="51"/>
      <c r="G34" s="51"/>
      <c r="J34" s="4"/>
    </row>
    <row r="35" spans="1:16" ht="29.25" customHeight="1">
      <c r="A35" s="51">
        <f>A33+1</f>
        <v>27</v>
      </c>
      <c r="B35" s="51">
        <v>1</v>
      </c>
      <c r="C35" s="58" t="s">
        <v>35</v>
      </c>
      <c r="D35" s="57" t="s">
        <v>36</v>
      </c>
      <c r="E35" s="55">
        <v>500000</v>
      </c>
      <c r="F35" s="51"/>
      <c r="G35" s="114"/>
      <c r="J35" s="4"/>
    </row>
    <row r="36" spans="1:16" ht="29.25" customHeight="1">
      <c r="A36" s="51">
        <f>A35+1</f>
        <v>28</v>
      </c>
      <c r="B36" s="51">
        <v>2</v>
      </c>
      <c r="C36" s="58" t="s">
        <v>37</v>
      </c>
      <c r="D36" s="57" t="s">
        <v>38</v>
      </c>
      <c r="E36" s="55">
        <v>500000</v>
      </c>
      <c r="F36" s="51"/>
      <c r="G36" s="114"/>
      <c r="J36" s="4"/>
    </row>
    <row r="37" spans="1:16" ht="29.25" customHeight="1">
      <c r="A37" s="51">
        <f t="shared" ref="A37:A42" si="1">A36+1</f>
        <v>29</v>
      </c>
      <c r="B37" s="51">
        <v>3</v>
      </c>
      <c r="C37" s="58" t="s">
        <v>39</v>
      </c>
      <c r="D37" s="57" t="s">
        <v>40</v>
      </c>
      <c r="E37" s="55">
        <v>500000</v>
      </c>
      <c r="F37" s="51"/>
      <c r="G37" s="114"/>
      <c r="J37" s="4"/>
    </row>
    <row r="38" spans="1:16" ht="29.25" customHeight="1">
      <c r="A38" s="51">
        <f t="shared" si="1"/>
        <v>30</v>
      </c>
      <c r="B38" s="51">
        <v>4</v>
      </c>
      <c r="C38" s="58" t="s">
        <v>151</v>
      </c>
      <c r="D38" s="57" t="s">
        <v>264</v>
      </c>
      <c r="E38" s="55">
        <v>500000</v>
      </c>
      <c r="F38" s="51"/>
      <c r="G38" s="114"/>
      <c r="J38" s="4"/>
    </row>
    <row r="39" spans="1:16" ht="29.25" customHeight="1">
      <c r="A39" s="51">
        <f t="shared" si="1"/>
        <v>31</v>
      </c>
      <c r="B39" s="51">
        <v>5</v>
      </c>
      <c r="C39" s="58" t="s">
        <v>152</v>
      </c>
      <c r="D39" s="57" t="s">
        <v>264</v>
      </c>
      <c r="E39" s="55">
        <v>500000</v>
      </c>
      <c r="F39" s="51"/>
      <c r="G39" s="114"/>
      <c r="J39" s="4"/>
    </row>
    <row r="40" spans="1:16" ht="29.25" customHeight="1">
      <c r="A40" s="51">
        <f t="shared" si="1"/>
        <v>32</v>
      </c>
      <c r="B40" s="51">
        <v>6</v>
      </c>
      <c r="C40" s="67" t="s">
        <v>153</v>
      </c>
      <c r="D40" s="57" t="s">
        <v>265</v>
      </c>
      <c r="E40" s="55">
        <v>500000</v>
      </c>
      <c r="F40" s="51"/>
      <c r="G40" s="114"/>
    </row>
    <row r="41" spans="1:16" ht="29.25" customHeight="1">
      <c r="A41" s="51">
        <f t="shared" si="1"/>
        <v>33</v>
      </c>
      <c r="B41" s="51">
        <v>7</v>
      </c>
      <c r="C41" s="68" t="s">
        <v>41</v>
      </c>
      <c r="D41" s="60" t="s">
        <v>40</v>
      </c>
      <c r="E41" s="55">
        <v>300000</v>
      </c>
      <c r="F41" s="51"/>
      <c r="G41" s="113" t="s">
        <v>277</v>
      </c>
      <c r="H41" s="116">
        <v>44502</v>
      </c>
    </row>
    <row r="42" spans="1:16" ht="29.25" customHeight="1">
      <c r="A42" s="51">
        <f t="shared" si="1"/>
        <v>34</v>
      </c>
      <c r="B42" s="51">
        <v>8</v>
      </c>
      <c r="C42" s="68" t="s">
        <v>154</v>
      </c>
      <c r="D42" s="60" t="s">
        <v>166</v>
      </c>
      <c r="E42" s="55">
        <v>500000</v>
      </c>
      <c r="F42" s="51"/>
      <c r="G42" s="114"/>
    </row>
    <row r="43" spans="1:16" ht="29.25" customHeight="1">
      <c r="A43" s="51"/>
      <c r="B43" s="51"/>
      <c r="C43" s="52" t="s">
        <v>272</v>
      </c>
      <c r="D43" s="57"/>
      <c r="E43" s="53">
        <f>SUM(E44:E45)</f>
        <v>1000000</v>
      </c>
      <c r="F43" s="51"/>
      <c r="G43" s="114"/>
    </row>
    <row r="44" spans="1:16" ht="29.25" customHeight="1">
      <c r="A44" s="51">
        <f>A42+1</f>
        <v>35</v>
      </c>
      <c r="B44" s="51">
        <v>1</v>
      </c>
      <c r="C44" s="60" t="s">
        <v>44</v>
      </c>
      <c r="D44" s="60" t="s">
        <v>43</v>
      </c>
      <c r="E44" s="55">
        <v>500000</v>
      </c>
      <c r="F44" s="51"/>
      <c r="G44" s="114"/>
    </row>
    <row r="45" spans="1:16" ht="29.25" customHeight="1">
      <c r="A45" s="51">
        <f>A44+1</f>
        <v>36</v>
      </c>
      <c r="B45" s="51">
        <v>2</v>
      </c>
      <c r="C45" s="60" t="s">
        <v>45</v>
      </c>
      <c r="D45" s="60" t="s">
        <v>43</v>
      </c>
      <c r="E45" s="55">
        <v>500000</v>
      </c>
      <c r="F45" s="51"/>
      <c r="G45" s="114"/>
    </row>
    <row r="46" spans="1:16" ht="29.25" customHeight="1">
      <c r="A46" s="51"/>
      <c r="B46" s="51"/>
      <c r="C46" s="69" t="s">
        <v>47</v>
      </c>
      <c r="D46" s="60"/>
      <c r="E46" s="53">
        <f>E47+E60+E69</f>
        <v>18600000</v>
      </c>
      <c r="F46" s="51"/>
      <c r="G46" s="51"/>
    </row>
    <row r="47" spans="1:16" ht="29.25" customHeight="1">
      <c r="A47" s="51"/>
      <c r="B47" s="51"/>
      <c r="C47" s="70" t="s">
        <v>273</v>
      </c>
      <c r="D47" s="57"/>
      <c r="E47" s="53">
        <f>SUM(E48:E59)</f>
        <v>5400000</v>
      </c>
      <c r="F47" s="51"/>
      <c r="G47" s="51"/>
      <c r="I47" s="4"/>
      <c r="J47" s="4"/>
      <c r="K47" s="4"/>
    </row>
    <row r="48" spans="1:16" ht="29.25" customHeight="1">
      <c r="A48" s="51">
        <f>A45+1</f>
        <v>37</v>
      </c>
      <c r="B48" s="51">
        <v>1</v>
      </c>
      <c r="C48" s="67" t="s">
        <v>155</v>
      </c>
      <c r="D48" s="57" t="s">
        <v>266</v>
      </c>
      <c r="E48" s="55">
        <v>500000</v>
      </c>
      <c r="F48" s="51"/>
      <c r="G48" s="114"/>
      <c r="I48" s="4"/>
      <c r="J48" s="4"/>
      <c r="K48" s="4"/>
    </row>
    <row r="49" spans="1:11" ht="29.25" customHeight="1">
      <c r="A49" s="51">
        <f>A48+1</f>
        <v>38</v>
      </c>
      <c r="B49" s="51">
        <v>2</v>
      </c>
      <c r="C49" s="67" t="s">
        <v>156</v>
      </c>
      <c r="D49" s="57" t="s">
        <v>267</v>
      </c>
      <c r="E49" s="55">
        <v>500000</v>
      </c>
      <c r="F49" s="51"/>
      <c r="G49" s="114"/>
      <c r="I49" s="4"/>
      <c r="J49" s="4"/>
      <c r="K49" s="4"/>
    </row>
    <row r="50" spans="1:11" ht="29.25" customHeight="1">
      <c r="A50" s="51">
        <f t="shared" ref="A50:A59" si="2">A49+1</f>
        <v>39</v>
      </c>
      <c r="B50" s="51">
        <v>3</v>
      </c>
      <c r="C50" s="58" t="s">
        <v>48</v>
      </c>
      <c r="D50" s="57" t="s">
        <v>26</v>
      </c>
      <c r="E50" s="55">
        <v>500000</v>
      </c>
      <c r="F50" s="51"/>
      <c r="G50" s="114"/>
      <c r="I50" s="4"/>
      <c r="J50" s="4"/>
      <c r="K50" s="4"/>
    </row>
    <row r="51" spans="1:11" ht="29.25" customHeight="1">
      <c r="A51" s="51">
        <f t="shared" si="2"/>
        <v>40</v>
      </c>
      <c r="B51" s="51">
        <v>4</v>
      </c>
      <c r="C51" s="58" t="s">
        <v>49</v>
      </c>
      <c r="D51" s="57" t="s">
        <v>26</v>
      </c>
      <c r="E51" s="55">
        <v>500000</v>
      </c>
      <c r="F51" s="51"/>
      <c r="G51" s="114"/>
      <c r="I51" s="4"/>
      <c r="J51" s="4"/>
      <c r="K51" s="4"/>
    </row>
    <row r="52" spans="1:11" ht="29.25" customHeight="1">
      <c r="A52" s="51">
        <f t="shared" si="2"/>
        <v>41</v>
      </c>
      <c r="B52" s="51">
        <v>5</v>
      </c>
      <c r="C52" s="58" t="s">
        <v>50</v>
      </c>
      <c r="D52" s="57" t="s">
        <v>36</v>
      </c>
      <c r="E52" s="55">
        <v>500000</v>
      </c>
      <c r="F52" s="51"/>
      <c r="G52" s="114"/>
      <c r="I52" s="4"/>
      <c r="J52" s="4"/>
      <c r="K52" s="4"/>
    </row>
    <row r="53" spans="1:11" ht="29.25" customHeight="1">
      <c r="A53" s="51">
        <f t="shared" si="2"/>
        <v>42</v>
      </c>
      <c r="B53" s="51">
        <v>6</v>
      </c>
      <c r="C53" s="58" t="s">
        <v>51</v>
      </c>
      <c r="D53" s="57" t="s">
        <v>26</v>
      </c>
      <c r="E53" s="55">
        <v>500000</v>
      </c>
      <c r="F53" s="51"/>
      <c r="G53" s="114"/>
      <c r="I53" s="4"/>
      <c r="J53" s="4"/>
      <c r="K53" s="4"/>
    </row>
    <row r="54" spans="1:11" ht="29.25" customHeight="1">
      <c r="A54" s="51">
        <f t="shared" si="2"/>
        <v>43</v>
      </c>
      <c r="B54" s="51">
        <v>7</v>
      </c>
      <c r="C54" s="58" t="s">
        <v>52</v>
      </c>
      <c r="D54" s="57" t="s">
        <v>26</v>
      </c>
      <c r="E54" s="55">
        <v>500000</v>
      </c>
      <c r="F54" s="51"/>
      <c r="G54" s="112" t="s">
        <v>276</v>
      </c>
      <c r="I54" s="4"/>
      <c r="J54" s="4"/>
      <c r="K54" s="4"/>
    </row>
    <row r="55" spans="1:11" ht="29.25" customHeight="1">
      <c r="A55" s="51">
        <f t="shared" si="2"/>
        <v>44</v>
      </c>
      <c r="B55" s="51">
        <v>8</v>
      </c>
      <c r="C55" s="61" t="s">
        <v>53</v>
      </c>
      <c r="D55" s="57" t="s">
        <v>26</v>
      </c>
      <c r="E55" s="55">
        <v>500000</v>
      </c>
      <c r="F55" s="51"/>
      <c r="G55" s="114"/>
      <c r="I55" s="4"/>
      <c r="J55" s="4"/>
      <c r="K55" s="4"/>
    </row>
    <row r="56" spans="1:11" ht="29.25" customHeight="1">
      <c r="A56" s="51">
        <f>A55+1</f>
        <v>45</v>
      </c>
      <c r="B56" s="51">
        <v>9</v>
      </c>
      <c r="C56" s="62" t="s">
        <v>55</v>
      </c>
      <c r="D56" s="57" t="s">
        <v>26</v>
      </c>
      <c r="E56" s="55">
        <v>500000</v>
      </c>
      <c r="F56" s="51"/>
      <c r="G56" s="114"/>
      <c r="I56" s="4"/>
      <c r="J56" s="4"/>
      <c r="K56" s="4"/>
    </row>
    <row r="57" spans="1:11" ht="29.25" customHeight="1">
      <c r="A57" s="51">
        <f t="shared" si="2"/>
        <v>46</v>
      </c>
      <c r="B57" s="51">
        <v>10</v>
      </c>
      <c r="C57" s="63" t="s">
        <v>56</v>
      </c>
      <c r="D57" s="57" t="s">
        <v>26</v>
      </c>
      <c r="E57" s="55">
        <v>300000</v>
      </c>
      <c r="F57" s="51"/>
      <c r="G57" s="113" t="s">
        <v>277</v>
      </c>
      <c r="H57" s="91">
        <v>44508</v>
      </c>
      <c r="I57" s="4"/>
      <c r="J57" s="4"/>
      <c r="K57" s="4"/>
    </row>
    <row r="58" spans="1:11" ht="29.25" customHeight="1">
      <c r="A58" s="51">
        <f t="shared" si="2"/>
        <v>47</v>
      </c>
      <c r="B58" s="51">
        <v>11</v>
      </c>
      <c r="C58" s="63" t="s">
        <v>57</v>
      </c>
      <c r="D58" s="57" t="s">
        <v>26</v>
      </c>
      <c r="E58" s="55">
        <v>300000</v>
      </c>
      <c r="F58" s="51"/>
      <c r="G58" s="113" t="s">
        <v>277</v>
      </c>
      <c r="H58" s="91">
        <v>44504</v>
      </c>
    </row>
    <row r="59" spans="1:11" ht="29.25" customHeight="1">
      <c r="A59" s="51">
        <f t="shared" si="2"/>
        <v>48</v>
      </c>
      <c r="B59" s="51">
        <v>12</v>
      </c>
      <c r="C59" s="63" t="s">
        <v>58</v>
      </c>
      <c r="D59" s="57" t="s">
        <v>26</v>
      </c>
      <c r="E59" s="55">
        <v>300000</v>
      </c>
      <c r="F59" s="51"/>
      <c r="G59" s="113" t="s">
        <v>277</v>
      </c>
      <c r="H59" s="91">
        <v>44511</v>
      </c>
    </row>
    <row r="60" spans="1:11" ht="29.25" customHeight="1">
      <c r="A60" s="51"/>
      <c r="B60" s="51"/>
      <c r="C60" s="52" t="s">
        <v>157</v>
      </c>
      <c r="D60" s="57"/>
      <c r="E60" s="53">
        <f>SUM(E61:E68)</f>
        <v>3700000</v>
      </c>
      <c r="F60" s="51"/>
      <c r="G60" s="51"/>
    </row>
    <row r="61" spans="1:11" ht="29.25" customHeight="1">
      <c r="A61" s="51">
        <f>A59+1</f>
        <v>49</v>
      </c>
      <c r="B61" s="51">
        <v>1</v>
      </c>
      <c r="C61" s="67" t="s">
        <v>158</v>
      </c>
      <c r="D61" s="57" t="s">
        <v>157</v>
      </c>
      <c r="E61" s="55">
        <v>500000</v>
      </c>
      <c r="F61" s="51"/>
      <c r="G61" s="114"/>
    </row>
    <row r="62" spans="1:11" ht="29.25" customHeight="1">
      <c r="A62" s="51">
        <f>A61+1</f>
        <v>50</v>
      </c>
      <c r="B62" s="51">
        <v>2</v>
      </c>
      <c r="C62" s="67" t="s">
        <v>159</v>
      </c>
      <c r="D62" s="57" t="s">
        <v>157</v>
      </c>
      <c r="E62" s="55">
        <v>500000</v>
      </c>
      <c r="F62" s="51"/>
      <c r="G62" s="114"/>
    </row>
    <row r="63" spans="1:11" ht="29.25" customHeight="1">
      <c r="A63" s="51">
        <f t="shared" ref="A63:A68" si="3">A62+1</f>
        <v>51</v>
      </c>
      <c r="B63" s="51">
        <v>3</v>
      </c>
      <c r="C63" s="58" t="s">
        <v>160</v>
      </c>
      <c r="D63" s="57" t="s">
        <v>157</v>
      </c>
      <c r="E63" s="55">
        <v>500000</v>
      </c>
      <c r="F63" s="51"/>
      <c r="G63" s="114"/>
    </row>
    <row r="64" spans="1:11" ht="29.25" customHeight="1">
      <c r="A64" s="51">
        <f t="shared" si="3"/>
        <v>52</v>
      </c>
      <c r="B64" s="51">
        <v>4</v>
      </c>
      <c r="C64" s="58" t="s">
        <v>161</v>
      </c>
      <c r="D64" s="57" t="s">
        <v>157</v>
      </c>
      <c r="E64" s="55">
        <v>500000</v>
      </c>
      <c r="F64" s="51"/>
      <c r="G64" s="114"/>
    </row>
    <row r="65" spans="1:8" ht="29.25" customHeight="1">
      <c r="A65" s="51">
        <f t="shared" si="3"/>
        <v>53</v>
      </c>
      <c r="B65" s="51">
        <v>5</v>
      </c>
      <c r="C65" s="58" t="s">
        <v>162</v>
      </c>
      <c r="D65" s="57" t="s">
        <v>157</v>
      </c>
      <c r="E65" s="55">
        <v>500000</v>
      </c>
      <c r="F65" s="51"/>
      <c r="G65" s="114"/>
    </row>
    <row r="66" spans="1:8" ht="29.25" customHeight="1">
      <c r="A66" s="51">
        <f t="shared" si="3"/>
        <v>54</v>
      </c>
      <c r="B66" s="51">
        <v>6</v>
      </c>
      <c r="C66" s="58" t="s">
        <v>163</v>
      </c>
      <c r="D66" s="57" t="s">
        <v>157</v>
      </c>
      <c r="E66" s="55">
        <v>500000</v>
      </c>
      <c r="F66" s="51"/>
      <c r="G66" s="114"/>
    </row>
    <row r="67" spans="1:8" ht="29.25" customHeight="1">
      <c r="A67" s="51">
        <f t="shared" si="3"/>
        <v>55</v>
      </c>
      <c r="B67" s="51">
        <v>7</v>
      </c>
      <c r="C67" s="58" t="s">
        <v>164</v>
      </c>
      <c r="D67" s="57" t="s">
        <v>157</v>
      </c>
      <c r="E67" s="55">
        <v>500000</v>
      </c>
      <c r="F67" s="51"/>
      <c r="G67" s="114"/>
    </row>
    <row r="68" spans="1:8" ht="29.25" customHeight="1">
      <c r="A68" s="51">
        <f t="shared" si="3"/>
        <v>56</v>
      </c>
      <c r="B68" s="51">
        <v>8</v>
      </c>
      <c r="C68" s="71" t="s">
        <v>165</v>
      </c>
      <c r="D68" s="64" t="s">
        <v>157</v>
      </c>
      <c r="E68" s="55">
        <v>200000</v>
      </c>
      <c r="F68" s="51"/>
      <c r="G68" s="59" t="s">
        <v>271</v>
      </c>
      <c r="H68" s="90" t="s">
        <v>284</v>
      </c>
    </row>
    <row r="69" spans="1:8" ht="29.25" customHeight="1">
      <c r="A69" s="51"/>
      <c r="B69" s="51"/>
      <c r="C69" s="52" t="s">
        <v>166</v>
      </c>
      <c r="D69" s="57"/>
      <c r="E69" s="53">
        <f>SUM(E70:E88)</f>
        <v>9500000</v>
      </c>
      <c r="F69" s="51"/>
      <c r="G69" s="51"/>
    </row>
    <row r="70" spans="1:8" ht="29.25" customHeight="1">
      <c r="A70" s="51">
        <f>A68+1</f>
        <v>57</v>
      </c>
      <c r="B70" s="51">
        <v>1</v>
      </c>
      <c r="C70" s="72" t="s">
        <v>167</v>
      </c>
      <c r="D70" s="57" t="s">
        <v>166</v>
      </c>
      <c r="E70" s="55">
        <v>500000</v>
      </c>
      <c r="F70" s="51"/>
      <c r="G70" s="114"/>
    </row>
    <row r="71" spans="1:8" ht="29.25" customHeight="1">
      <c r="A71" s="51">
        <f>A70+1</f>
        <v>58</v>
      </c>
      <c r="B71" s="51">
        <v>2</v>
      </c>
      <c r="C71" s="73" t="s">
        <v>168</v>
      </c>
      <c r="D71" s="57" t="s">
        <v>166</v>
      </c>
      <c r="E71" s="55">
        <v>500000</v>
      </c>
      <c r="F71" s="51"/>
      <c r="G71" s="114"/>
    </row>
    <row r="72" spans="1:8" ht="29.25" customHeight="1">
      <c r="A72" s="51">
        <f t="shared" ref="A72:A88" si="4">A71+1</f>
        <v>59</v>
      </c>
      <c r="B72" s="51">
        <v>3</v>
      </c>
      <c r="C72" s="72" t="s">
        <v>169</v>
      </c>
      <c r="D72" s="57" t="s">
        <v>166</v>
      </c>
      <c r="E72" s="55">
        <v>500000</v>
      </c>
      <c r="F72" s="51"/>
      <c r="G72" s="114"/>
    </row>
    <row r="73" spans="1:8" ht="29.25" customHeight="1">
      <c r="A73" s="51">
        <f t="shared" si="4"/>
        <v>60</v>
      </c>
      <c r="B73" s="51">
        <v>4</v>
      </c>
      <c r="C73" s="72" t="s">
        <v>170</v>
      </c>
      <c r="D73" s="57" t="s">
        <v>166</v>
      </c>
      <c r="E73" s="55">
        <v>500000</v>
      </c>
      <c r="F73" s="51"/>
      <c r="G73" s="114"/>
    </row>
    <row r="74" spans="1:8" ht="29.25" customHeight="1">
      <c r="A74" s="51">
        <f t="shared" si="4"/>
        <v>61</v>
      </c>
      <c r="B74" s="51">
        <v>5</v>
      </c>
      <c r="C74" s="73" t="s">
        <v>171</v>
      </c>
      <c r="D74" s="57" t="s">
        <v>166</v>
      </c>
      <c r="E74" s="55">
        <v>500000</v>
      </c>
      <c r="F74" s="51"/>
      <c r="G74" s="114"/>
    </row>
    <row r="75" spans="1:8" ht="29.25" customHeight="1">
      <c r="A75" s="51">
        <f t="shared" si="4"/>
        <v>62</v>
      </c>
      <c r="B75" s="51">
        <v>6</v>
      </c>
      <c r="C75" s="72" t="s">
        <v>172</v>
      </c>
      <c r="D75" s="57" t="s">
        <v>166</v>
      </c>
      <c r="E75" s="55">
        <v>500000</v>
      </c>
      <c r="F75" s="51"/>
      <c r="G75" s="114"/>
    </row>
    <row r="76" spans="1:8" ht="29.25" customHeight="1">
      <c r="A76" s="51">
        <f t="shared" si="4"/>
        <v>63</v>
      </c>
      <c r="B76" s="51">
        <v>7</v>
      </c>
      <c r="C76" s="73" t="s">
        <v>173</v>
      </c>
      <c r="D76" s="57" t="s">
        <v>166</v>
      </c>
      <c r="E76" s="55">
        <v>500000</v>
      </c>
      <c r="F76" s="51"/>
      <c r="G76" s="114"/>
    </row>
    <row r="77" spans="1:8" ht="29.25" customHeight="1">
      <c r="A77" s="51">
        <f t="shared" si="4"/>
        <v>64</v>
      </c>
      <c r="B77" s="51">
        <v>8</v>
      </c>
      <c r="C77" s="73" t="s">
        <v>174</v>
      </c>
      <c r="D77" s="57" t="s">
        <v>166</v>
      </c>
      <c r="E77" s="55">
        <v>500000</v>
      </c>
      <c r="F77" s="51"/>
      <c r="G77" s="114"/>
    </row>
    <row r="78" spans="1:8" ht="29.25" customHeight="1">
      <c r="A78" s="51">
        <f t="shared" si="4"/>
        <v>65</v>
      </c>
      <c r="B78" s="51">
        <v>9</v>
      </c>
      <c r="C78" s="73" t="s">
        <v>175</v>
      </c>
      <c r="D78" s="57" t="s">
        <v>166</v>
      </c>
      <c r="E78" s="55">
        <v>500000</v>
      </c>
      <c r="F78" s="51"/>
      <c r="G78" s="114"/>
    </row>
    <row r="79" spans="1:8" ht="29.25" customHeight="1">
      <c r="A79" s="51">
        <f t="shared" si="4"/>
        <v>66</v>
      </c>
      <c r="B79" s="51">
        <v>10</v>
      </c>
      <c r="C79" s="73" t="s">
        <v>176</v>
      </c>
      <c r="D79" s="57" t="s">
        <v>166</v>
      </c>
      <c r="E79" s="55">
        <v>500000</v>
      </c>
      <c r="F79" s="51"/>
      <c r="G79" s="114"/>
    </row>
    <row r="80" spans="1:8" ht="29.25" customHeight="1">
      <c r="A80" s="51">
        <f t="shared" si="4"/>
        <v>67</v>
      </c>
      <c r="B80" s="51">
        <v>11</v>
      </c>
      <c r="C80" s="73" t="s">
        <v>177</v>
      </c>
      <c r="D80" s="57" t="s">
        <v>166</v>
      </c>
      <c r="E80" s="55">
        <v>500000</v>
      </c>
      <c r="F80" s="51"/>
      <c r="G80" s="114"/>
    </row>
    <row r="81" spans="1:11" ht="29.25" customHeight="1">
      <c r="A81" s="51">
        <f t="shared" si="4"/>
        <v>68</v>
      </c>
      <c r="B81" s="51">
        <v>12</v>
      </c>
      <c r="C81" s="73" t="s">
        <v>178</v>
      </c>
      <c r="D81" s="57" t="s">
        <v>166</v>
      </c>
      <c r="E81" s="55">
        <v>500000</v>
      </c>
      <c r="F81" s="51"/>
      <c r="G81" s="114"/>
      <c r="I81" s="4"/>
      <c r="J81" s="4"/>
      <c r="K81" s="4"/>
    </row>
    <row r="82" spans="1:11" ht="29.25" customHeight="1">
      <c r="A82" s="51">
        <f t="shared" si="4"/>
        <v>69</v>
      </c>
      <c r="B82" s="51">
        <v>13</v>
      </c>
      <c r="C82" s="73" t="s">
        <v>179</v>
      </c>
      <c r="D82" s="57" t="s">
        <v>166</v>
      </c>
      <c r="E82" s="55">
        <v>500000</v>
      </c>
      <c r="F82" s="51"/>
      <c r="G82" s="114"/>
      <c r="I82" s="4"/>
      <c r="J82" s="4"/>
      <c r="K82" s="4"/>
    </row>
    <row r="83" spans="1:11" ht="29.25" customHeight="1">
      <c r="A83" s="51">
        <f t="shared" si="4"/>
        <v>70</v>
      </c>
      <c r="B83" s="51">
        <v>14</v>
      </c>
      <c r="C83" s="73" t="s">
        <v>180</v>
      </c>
      <c r="D83" s="57" t="s">
        <v>166</v>
      </c>
      <c r="E83" s="55">
        <v>500000</v>
      </c>
      <c r="F83" s="51"/>
      <c r="G83" s="114"/>
      <c r="I83" s="4"/>
      <c r="J83" s="4"/>
      <c r="K83" s="4"/>
    </row>
    <row r="84" spans="1:11" ht="29.25" customHeight="1">
      <c r="A84" s="51">
        <f t="shared" si="4"/>
        <v>71</v>
      </c>
      <c r="B84" s="51">
        <v>15</v>
      </c>
      <c r="C84" s="73" t="s">
        <v>181</v>
      </c>
      <c r="D84" s="57" t="s">
        <v>166</v>
      </c>
      <c r="E84" s="55">
        <v>500000</v>
      </c>
      <c r="F84" s="51"/>
      <c r="G84" s="114"/>
      <c r="I84" s="4"/>
      <c r="J84" s="4"/>
      <c r="K84" s="4"/>
    </row>
    <row r="85" spans="1:11" ht="29.25" customHeight="1">
      <c r="A85" s="51">
        <f t="shared" si="4"/>
        <v>72</v>
      </c>
      <c r="B85" s="51">
        <v>16</v>
      </c>
      <c r="C85" s="73" t="s">
        <v>182</v>
      </c>
      <c r="D85" s="57" t="s">
        <v>166</v>
      </c>
      <c r="E85" s="55">
        <v>500000</v>
      </c>
      <c r="F85" s="51"/>
      <c r="G85" s="114"/>
      <c r="I85" s="4"/>
      <c r="J85" s="4"/>
      <c r="K85" s="4"/>
    </row>
    <row r="86" spans="1:11" ht="29.25" customHeight="1">
      <c r="A86" s="51">
        <f t="shared" si="4"/>
        <v>73</v>
      </c>
      <c r="B86" s="51">
        <v>17</v>
      </c>
      <c r="C86" s="73" t="s">
        <v>183</v>
      </c>
      <c r="D86" s="57" t="s">
        <v>166</v>
      </c>
      <c r="E86" s="55">
        <v>500000</v>
      </c>
      <c r="F86" s="51"/>
      <c r="G86" s="114"/>
      <c r="I86" s="4"/>
      <c r="J86" s="4"/>
      <c r="K86" s="4"/>
    </row>
    <row r="87" spans="1:11" ht="29.25" customHeight="1">
      <c r="A87" s="51">
        <f t="shared" si="4"/>
        <v>74</v>
      </c>
      <c r="B87" s="51">
        <v>18</v>
      </c>
      <c r="C87" s="74" t="s">
        <v>184</v>
      </c>
      <c r="D87" s="57" t="s">
        <v>166</v>
      </c>
      <c r="E87" s="55">
        <v>500000</v>
      </c>
      <c r="F87" s="51"/>
      <c r="G87" s="114"/>
      <c r="I87" s="4"/>
      <c r="J87" s="4"/>
      <c r="K87" s="4"/>
    </row>
    <row r="88" spans="1:11" ht="29.25" customHeight="1">
      <c r="A88" s="51">
        <f t="shared" si="4"/>
        <v>75</v>
      </c>
      <c r="B88" s="51">
        <v>19</v>
      </c>
      <c r="C88" s="75" t="s">
        <v>185</v>
      </c>
      <c r="D88" s="57" t="s">
        <v>166</v>
      </c>
      <c r="E88" s="55">
        <v>500000</v>
      </c>
      <c r="F88" s="51"/>
      <c r="G88" s="114"/>
      <c r="I88" s="4"/>
      <c r="J88" s="4"/>
      <c r="K88" s="4"/>
    </row>
    <row r="89" spans="1:11" ht="29.25" customHeight="1">
      <c r="A89" s="51"/>
      <c r="B89" s="51"/>
      <c r="C89" s="76" t="s">
        <v>274</v>
      </c>
      <c r="D89" s="57"/>
      <c r="E89" s="53">
        <f>E90+E103+E117+E126+E137+E148+E155+E161+E173+E184+E190+E198+E206</f>
        <v>59600000</v>
      </c>
      <c r="F89" s="51"/>
      <c r="G89" s="114"/>
      <c r="I89" s="4"/>
      <c r="J89" s="4"/>
      <c r="K89" s="4"/>
    </row>
    <row r="90" spans="1:11" ht="29.25" customHeight="1">
      <c r="A90" s="51"/>
      <c r="B90" s="51"/>
      <c r="C90" s="52" t="s">
        <v>275</v>
      </c>
      <c r="D90" s="57"/>
      <c r="E90" s="53">
        <f>SUM(E91:E102)</f>
        <v>6000000</v>
      </c>
      <c r="F90" s="51"/>
      <c r="G90" s="114"/>
      <c r="I90" s="4"/>
      <c r="J90" s="4"/>
      <c r="K90" s="4"/>
    </row>
    <row r="91" spans="1:11" ht="29.25" customHeight="1">
      <c r="A91" s="51">
        <f>A88+1</f>
        <v>76</v>
      </c>
      <c r="B91" s="51">
        <v>1</v>
      </c>
      <c r="C91" s="58" t="s">
        <v>186</v>
      </c>
      <c r="D91" s="77" t="s">
        <v>268</v>
      </c>
      <c r="E91" s="55">
        <v>500000</v>
      </c>
      <c r="F91" s="51"/>
      <c r="G91" s="114"/>
      <c r="I91" s="4"/>
      <c r="J91" s="4"/>
      <c r="K91" s="4"/>
    </row>
    <row r="92" spans="1:11" ht="29.25" customHeight="1">
      <c r="A92" s="51">
        <f>A91+1</f>
        <v>77</v>
      </c>
      <c r="B92" s="51">
        <v>2</v>
      </c>
      <c r="C92" s="58" t="s">
        <v>134</v>
      </c>
      <c r="D92" s="57" t="s">
        <v>63</v>
      </c>
      <c r="E92" s="55">
        <v>500000</v>
      </c>
      <c r="F92" s="51"/>
      <c r="G92" s="114"/>
      <c r="I92" s="4"/>
      <c r="J92" s="4"/>
      <c r="K92" s="4"/>
    </row>
    <row r="93" spans="1:11" ht="29.25" customHeight="1">
      <c r="A93" s="51">
        <f t="shared" ref="A93:A102" si="5">A92+1</f>
        <v>78</v>
      </c>
      <c r="B93" s="51">
        <v>3</v>
      </c>
      <c r="C93" s="58" t="s">
        <v>278</v>
      </c>
      <c r="D93" s="57" t="s">
        <v>63</v>
      </c>
      <c r="E93" s="55">
        <v>500000</v>
      </c>
      <c r="F93" s="51"/>
      <c r="G93" s="114"/>
      <c r="I93" s="4"/>
      <c r="J93" s="4"/>
      <c r="K93" s="4"/>
    </row>
    <row r="94" spans="1:11" ht="29.25" customHeight="1">
      <c r="A94" s="51">
        <f t="shared" si="5"/>
        <v>79</v>
      </c>
      <c r="B94" s="51">
        <v>4</v>
      </c>
      <c r="C94" s="62" t="s">
        <v>187</v>
      </c>
      <c r="D94" s="57" t="s">
        <v>269</v>
      </c>
      <c r="E94" s="55">
        <v>500000</v>
      </c>
      <c r="F94" s="51"/>
      <c r="G94" s="114"/>
      <c r="I94" s="4"/>
      <c r="J94" s="4"/>
      <c r="K94" s="4"/>
    </row>
    <row r="95" spans="1:11" ht="29.25" customHeight="1">
      <c r="A95" s="51">
        <f t="shared" si="5"/>
        <v>80</v>
      </c>
      <c r="B95" s="51">
        <v>5</v>
      </c>
      <c r="C95" s="58" t="s">
        <v>188</v>
      </c>
      <c r="D95" s="57" t="s">
        <v>269</v>
      </c>
      <c r="E95" s="55">
        <v>500000</v>
      </c>
      <c r="F95" s="51"/>
      <c r="G95" s="114"/>
      <c r="I95" s="4"/>
      <c r="J95" s="4"/>
      <c r="K95" s="4"/>
    </row>
    <row r="96" spans="1:11" ht="29.25" customHeight="1">
      <c r="A96" s="51">
        <f t="shared" si="5"/>
        <v>81</v>
      </c>
      <c r="B96" s="51">
        <v>6</v>
      </c>
      <c r="C96" s="58" t="s">
        <v>189</v>
      </c>
      <c r="D96" s="57" t="s">
        <v>269</v>
      </c>
      <c r="E96" s="55">
        <v>500000</v>
      </c>
      <c r="F96" s="51"/>
      <c r="G96" s="114"/>
      <c r="I96" s="4"/>
      <c r="J96" s="4"/>
      <c r="K96" s="4"/>
    </row>
    <row r="97" spans="1:11" ht="29.25" customHeight="1">
      <c r="A97" s="51">
        <f t="shared" si="5"/>
        <v>82</v>
      </c>
      <c r="B97" s="51">
        <v>7</v>
      </c>
      <c r="C97" s="62" t="s">
        <v>190</v>
      </c>
      <c r="D97" s="57" t="s">
        <v>270</v>
      </c>
      <c r="E97" s="55">
        <v>500000</v>
      </c>
      <c r="F97" s="51"/>
      <c r="G97" s="114"/>
      <c r="I97" s="4"/>
      <c r="J97" s="4"/>
      <c r="K97" s="4"/>
    </row>
    <row r="98" spans="1:11" ht="29.25" customHeight="1">
      <c r="A98" s="51">
        <f t="shared" si="5"/>
        <v>83</v>
      </c>
      <c r="B98" s="51">
        <v>8</v>
      </c>
      <c r="C98" s="58" t="s">
        <v>64</v>
      </c>
      <c r="D98" s="57" t="s">
        <v>36</v>
      </c>
      <c r="E98" s="55">
        <v>500000</v>
      </c>
      <c r="F98" s="51"/>
      <c r="G98" s="114"/>
    </row>
    <row r="99" spans="1:11" ht="29.25" customHeight="1">
      <c r="A99" s="51">
        <f t="shared" si="5"/>
        <v>84</v>
      </c>
      <c r="B99" s="51">
        <v>9</v>
      </c>
      <c r="C99" s="67" t="s">
        <v>65</v>
      </c>
      <c r="D99" s="57" t="s">
        <v>36</v>
      </c>
      <c r="E99" s="55">
        <v>500000</v>
      </c>
      <c r="F99" s="51"/>
      <c r="G99" s="114"/>
    </row>
    <row r="100" spans="1:11" ht="29.25" customHeight="1">
      <c r="A100" s="51">
        <f t="shared" si="5"/>
        <v>85</v>
      </c>
      <c r="B100" s="51">
        <v>10</v>
      </c>
      <c r="C100" s="58" t="s">
        <v>66</v>
      </c>
      <c r="D100" s="57" t="s">
        <v>67</v>
      </c>
      <c r="E100" s="55">
        <v>500000</v>
      </c>
      <c r="F100" s="51"/>
      <c r="G100" s="114"/>
    </row>
    <row r="101" spans="1:11" ht="29.25" customHeight="1">
      <c r="A101" s="51">
        <f t="shared" si="5"/>
        <v>86</v>
      </c>
      <c r="B101" s="51">
        <v>11</v>
      </c>
      <c r="C101" s="62" t="s">
        <v>68</v>
      </c>
      <c r="D101" s="57" t="s">
        <v>29</v>
      </c>
      <c r="E101" s="55">
        <v>500000</v>
      </c>
      <c r="F101" s="51"/>
      <c r="G101" s="114"/>
    </row>
    <row r="102" spans="1:11" ht="29.25" customHeight="1">
      <c r="A102" s="51">
        <f t="shared" si="5"/>
        <v>87</v>
      </c>
      <c r="B102" s="51">
        <v>12</v>
      </c>
      <c r="C102" s="58" t="s">
        <v>191</v>
      </c>
      <c r="D102" s="57" t="s">
        <v>263</v>
      </c>
      <c r="E102" s="55">
        <v>500000</v>
      </c>
      <c r="F102" s="51"/>
      <c r="G102" s="114"/>
    </row>
    <row r="103" spans="1:11" ht="29.25" customHeight="1">
      <c r="A103" s="51"/>
      <c r="B103" s="51"/>
      <c r="C103" s="52" t="s">
        <v>192</v>
      </c>
      <c r="D103" s="57"/>
      <c r="E103" s="53">
        <f>SUM(E104:E116)</f>
        <v>5700000</v>
      </c>
      <c r="F103" s="51"/>
      <c r="G103" s="114"/>
    </row>
    <row r="104" spans="1:11" ht="29.25" customHeight="1">
      <c r="A104" s="51">
        <f>A102+1</f>
        <v>88</v>
      </c>
      <c r="B104" s="51">
        <v>1</v>
      </c>
      <c r="C104" s="58" t="s">
        <v>193</v>
      </c>
      <c r="D104" s="57" t="s">
        <v>89</v>
      </c>
      <c r="E104" s="55">
        <v>500000</v>
      </c>
      <c r="F104" s="51"/>
      <c r="G104" s="114"/>
    </row>
    <row r="105" spans="1:11" ht="29.25" customHeight="1">
      <c r="A105" s="51">
        <f>A104+1</f>
        <v>89</v>
      </c>
      <c r="B105" s="51">
        <v>2</v>
      </c>
      <c r="C105" s="58" t="s">
        <v>194</v>
      </c>
      <c r="D105" s="57" t="s">
        <v>29</v>
      </c>
      <c r="E105" s="55">
        <v>500000</v>
      </c>
      <c r="F105" s="51"/>
      <c r="G105" s="114"/>
    </row>
    <row r="106" spans="1:11" ht="29.25" customHeight="1">
      <c r="A106" s="51">
        <f t="shared" ref="A106:A116" si="6">A105+1</f>
        <v>90</v>
      </c>
      <c r="B106" s="51">
        <v>3</v>
      </c>
      <c r="C106" s="78" t="s">
        <v>195</v>
      </c>
      <c r="D106" s="57" t="s">
        <v>29</v>
      </c>
      <c r="E106" s="55">
        <v>500000</v>
      </c>
      <c r="F106" s="51"/>
      <c r="G106" s="114"/>
    </row>
    <row r="107" spans="1:11" ht="29.25" customHeight="1">
      <c r="A107" s="51">
        <f t="shared" si="6"/>
        <v>91</v>
      </c>
      <c r="B107" s="51">
        <v>4</v>
      </c>
      <c r="C107" s="54" t="s">
        <v>196</v>
      </c>
      <c r="D107" s="57" t="s">
        <v>89</v>
      </c>
      <c r="E107" s="55">
        <v>500000</v>
      </c>
      <c r="F107" s="51"/>
      <c r="G107" s="114"/>
    </row>
    <row r="108" spans="1:11" ht="29.25" customHeight="1">
      <c r="A108" s="51">
        <f t="shared" si="6"/>
        <v>92</v>
      </c>
      <c r="B108" s="51">
        <v>5</v>
      </c>
      <c r="C108" s="58" t="s">
        <v>197</v>
      </c>
      <c r="D108" s="57" t="s">
        <v>29</v>
      </c>
      <c r="E108" s="55">
        <v>500000</v>
      </c>
      <c r="F108" s="51"/>
      <c r="G108" s="114"/>
    </row>
    <row r="109" spans="1:11" ht="29.25" customHeight="1">
      <c r="A109" s="51">
        <f t="shared" si="6"/>
        <v>93</v>
      </c>
      <c r="B109" s="51">
        <v>6</v>
      </c>
      <c r="C109" s="62" t="s">
        <v>198</v>
      </c>
      <c r="D109" s="57" t="s">
        <v>29</v>
      </c>
      <c r="E109" s="55">
        <v>500000</v>
      </c>
      <c r="F109" s="51"/>
      <c r="G109" s="114"/>
    </row>
    <row r="110" spans="1:11" ht="29.25" customHeight="1">
      <c r="A110" s="51">
        <f t="shared" si="6"/>
        <v>94</v>
      </c>
      <c r="B110" s="51">
        <v>7</v>
      </c>
      <c r="C110" s="60" t="s">
        <v>199</v>
      </c>
      <c r="D110" s="57" t="s">
        <v>29</v>
      </c>
      <c r="E110" s="55">
        <v>500000</v>
      </c>
      <c r="F110" s="51"/>
      <c r="G110" s="114"/>
    </row>
    <row r="111" spans="1:11" ht="29.25" customHeight="1">
      <c r="A111" s="51">
        <f t="shared" si="6"/>
        <v>95</v>
      </c>
      <c r="B111" s="51">
        <v>8</v>
      </c>
      <c r="C111" s="61" t="s">
        <v>200</v>
      </c>
      <c r="D111" s="57" t="s">
        <v>29</v>
      </c>
      <c r="E111" s="55">
        <v>500000</v>
      </c>
      <c r="F111" s="51"/>
      <c r="G111" s="114"/>
    </row>
    <row r="112" spans="1:11" ht="29.25" customHeight="1">
      <c r="A112" s="51">
        <f t="shared" si="6"/>
        <v>96</v>
      </c>
      <c r="B112" s="51">
        <v>9</v>
      </c>
      <c r="C112" s="58" t="s">
        <v>201</v>
      </c>
      <c r="D112" s="57" t="s">
        <v>29</v>
      </c>
      <c r="E112" s="55">
        <v>500000</v>
      </c>
      <c r="F112" s="51"/>
      <c r="G112" s="114"/>
    </row>
    <row r="113" spans="1:8" ht="29.25" customHeight="1">
      <c r="A113" s="51">
        <f t="shared" si="6"/>
        <v>97</v>
      </c>
      <c r="B113" s="51">
        <v>10</v>
      </c>
      <c r="C113" s="60" t="s">
        <v>202</v>
      </c>
      <c r="D113" s="57" t="s">
        <v>29</v>
      </c>
      <c r="E113" s="55">
        <v>500000</v>
      </c>
      <c r="F113" s="51"/>
      <c r="G113" s="114"/>
    </row>
    <row r="114" spans="1:8" ht="29.25" customHeight="1">
      <c r="A114" s="51">
        <f t="shared" si="6"/>
        <v>98</v>
      </c>
      <c r="B114" s="51">
        <v>11</v>
      </c>
      <c r="C114" s="78" t="s">
        <v>203</v>
      </c>
      <c r="D114" s="57" t="s">
        <v>29</v>
      </c>
      <c r="E114" s="55">
        <v>300000</v>
      </c>
      <c r="F114" s="51"/>
      <c r="G114" s="113" t="s">
        <v>277</v>
      </c>
      <c r="H114" s="116">
        <v>44501</v>
      </c>
    </row>
    <row r="115" spans="1:8" ht="29.25" customHeight="1">
      <c r="A115" s="51">
        <f t="shared" si="6"/>
        <v>99</v>
      </c>
      <c r="B115" s="51">
        <v>12</v>
      </c>
      <c r="C115" s="79" t="s">
        <v>204</v>
      </c>
      <c r="D115" s="57" t="s">
        <v>29</v>
      </c>
      <c r="E115" s="100">
        <v>200000</v>
      </c>
      <c r="F115" s="51"/>
      <c r="G115" s="59" t="s">
        <v>271</v>
      </c>
      <c r="H115" s="97">
        <v>44609</v>
      </c>
    </row>
    <row r="116" spans="1:8" ht="29.25" customHeight="1">
      <c r="A116" s="51">
        <f t="shared" si="6"/>
        <v>100</v>
      </c>
      <c r="B116" s="51">
        <v>13</v>
      </c>
      <c r="C116" s="79" t="s">
        <v>205</v>
      </c>
      <c r="D116" s="57" t="s">
        <v>29</v>
      </c>
      <c r="E116" s="55">
        <v>200000</v>
      </c>
      <c r="F116" s="51"/>
      <c r="G116" s="59" t="s">
        <v>271</v>
      </c>
      <c r="H116" s="98" t="s">
        <v>285</v>
      </c>
    </row>
    <row r="117" spans="1:8" ht="29.25" customHeight="1">
      <c r="A117" s="51"/>
      <c r="B117" s="51"/>
      <c r="C117" s="101" t="s">
        <v>206</v>
      </c>
      <c r="D117" s="57"/>
      <c r="E117" s="53">
        <f>SUM(E118:E125)</f>
        <v>3700000</v>
      </c>
      <c r="F117" s="51"/>
      <c r="G117" s="51"/>
    </row>
    <row r="118" spans="1:8" ht="29.25" customHeight="1">
      <c r="A118" s="51">
        <f>A116+1</f>
        <v>101</v>
      </c>
      <c r="B118" s="51">
        <v>1</v>
      </c>
      <c r="C118" s="58" t="s">
        <v>207</v>
      </c>
      <c r="D118" s="57" t="s">
        <v>89</v>
      </c>
      <c r="E118" s="55">
        <v>500000</v>
      </c>
      <c r="F118" s="51"/>
      <c r="G118" s="114"/>
    </row>
    <row r="119" spans="1:8" ht="29.25" customHeight="1">
      <c r="A119" s="51">
        <f>A118+1</f>
        <v>102</v>
      </c>
      <c r="B119" s="51">
        <v>2</v>
      </c>
      <c r="C119" s="62" t="s">
        <v>208</v>
      </c>
      <c r="D119" s="57" t="s">
        <v>29</v>
      </c>
      <c r="E119" s="55">
        <v>500000</v>
      </c>
      <c r="F119" s="51"/>
      <c r="G119" s="114"/>
    </row>
    <row r="120" spans="1:8" ht="29.25" customHeight="1">
      <c r="A120" s="51">
        <f t="shared" ref="A120:A125" si="7">A119+1</f>
        <v>103</v>
      </c>
      <c r="B120" s="51">
        <v>3</v>
      </c>
      <c r="C120" s="62" t="s">
        <v>209</v>
      </c>
      <c r="D120" s="57" t="s">
        <v>29</v>
      </c>
      <c r="E120" s="55">
        <v>500000</v>
      </c>
      <c r="F120" s="51"/>
      <c r="G120" s="114"/>
    </row>
    <row r="121" spans="1:8" ht="29.25" customHeight="1">
      <c r="A121" s="51">
        <f t="shared" si="7"/>
        <v>104</v>
      </c>
      <c r="B121" s="51">
        <v>4</v>
      </c>
      <c r="C121" s="62" t="s">
        <v>210</v>
      </c>
      <c r="D121" s="57" t="s">
        <v>89</v>
      </c>
      <c r="E121" s="55">
        <v>500000</v>
      </c>
      <c r="F121" s="51"/>
      <c r="G121" s="114"/>
    </row>
    <row r="122" spans="1:8" ht="29.25" customHeight="1">
      <c r="A122" s="51">
        <f t="shared" si="7"/>
        <v>105</v>
      </c>
      <c r="B122" s="51">
        <v>5</v>
      </c>
      <c r="C122" s="68" t="s">
        <v>211</v>
      </c>
      <c r="D122" s="57" t="s">
        <v>29</v>
      </c>
      <c r="E122" s="55">
        <v>500000</v>
      </c>
      <c r="F122" s="51"/>
      <c r="G122" s="114"/>
    </row>
    <row r="123" spans="1:8" ht="29.25" customHeight="1">
      <c r="A123" s="51">
        <f t="shared" si="7"/>
        <v>106</v>
      </c>
      <c r="B123" s="51">
        <v>6</v>
      </c>
      <c r="C123" s="68" t="s">
        <v>212</v>
      </c>
      <c r="D123" s="57" t="s">
        <v>29</v>
      </c>
      <c r="E123" s="55">
        <v>500000</v>
      </c>
      <c r="F123" s="51"/>
      <c r="G123" s="114"/>
    </row>
    <row r="124" spans="1:8" ht="29.25" customHeight="1">
      <c r="A124" s="51">
        <f t="shared" si="7"/>
        <v>107</v>
      </c>
      <c r="B124" s="51">
        <v>7</v>
      </c>
      <c r="C124" s="68" t="s">
        <v>213</v>
      </c>
      <c r="D124" s="57" t="s">
        <v>29</v>
      </c>
      <c r="E124" s="55">
        <v>500000</v>
      </c>
      <c r="F124" s="51"/>
      <c r="G124" s="114"/>
    </row>
    <row r="125" spans="1:8" ht="29.25" customHeight="1">
      <c r="A125" s="51">
        <f t="shared" si="7"/>
        <v>108</v>
      </c>
      <c r="B125" s="51">
        <v>8</v>
      </c>
      <c r="C125" s="80" t="s">
        <v>214</v>
      </c>
      <c r="D125" s="57" t="s">
        <v>29</v>
      </c>
      <c r="E125" s="55">
        <v>200000</v>
      </c>
      <c r="F125" s="51"/>
      <c r="G125" s="59" t="s">
        <v>271</v>
      </c>
      <c r="H125" s="99" t="s">
        <v>286</v>
      </c>
    </row>
    <row r="126" spans="1:8" ht="29.25" customHeight="1">
      <c r="A126" s="51"/>
      <c r="B126" s="51"/>
      <c r="C126" s="52" t="s">
        <v>215</v>
      </c>
      <c r="D126" s="57"/>
      <c r="E126" s="53">
        <f>SUM(E127:E136)</f>
        <v>5000000</v>
      </c>
      <c r="F126" s="51"/>
      <c r="G126" s="51"/>
    </row>
    <row r="127" spans="1:8" ht="29.25" customHeight="1">
      <c r="A127" s="51">
        <f>A125+1</f>
        <v>109</v>
      </c>
      <c r="B127" s="51">
        <v>1</v>
      </c>
      <c r="C127" s="58" t="s">
        <v>218</v>
      </c>
      <c r="D127" s="57" t="s">
        <v>89</v>
      </c>
      <c r="E127" s="55">
        <v>500000</v>
      </c>
      <c r="F127" s="51"/>
      <c r="G127" s="114"/>
    </row>
    <row r="128" spans="1:8" ht="29.25" customHeight="1">
      <c r="A128" s="51">
        <f>A127+1</f>
        <v>110</v>
      </c>
      <c r="B128" s="51">
        <v>2</v>
      </c>
      <c r="C128" s="62" t="s">
        <v>216</v>
      </c>
      <c r="D128" s="57" t="s">
        <v>29</v>
      </c>
      <c r="E128" s="55">
        <v>500000</v>
      </c>
      <c r="F128" s="51"/>
      <c r="G128" s="114"/>
    </row>
    <row r="129" spans="1:11" ht="29.25" customHeight="1">
      <c r="A129" s="51">
        <f t="shared" ref="A129:A136" si="8">A128+1</f>
        <v>111</v>
      </c>
      <c r="B129" s="51">
        <v>3</v>
      </c>
      <c r="C129" s="62" t="s">
        <v>217</v>
      </c>
      <c r="D129" s="57" t="s">
        <v>29</v>
      </c>
      <c r="E129" s="55">
        <v>500000</v>
      </c>
      <c r="F129" s="51"/>
      <c r="G129" s="114"/>
    </row>
    <row r="130" spans="1:11" ht="29.25" customHeight="1">
      <c r="A130" s="51">
        <f t="shared" si="8"/>
        <v>112</v>
      </c>
      <c r="B130" s="51">
        <v>4</v>
      </c>
      <c r="C130" s="62" t="s">
        <v>299</v>
      </c>
      <c r="D130" s="57" t="s">
        <v>29</v>
      </c>
      <c r="E130" s="55">
        <v>500000</v>
      </c>
      <c r="F130" s="51"/>
      <c r="G130" s="114"/>
    </row>
    <row r="131" spans="1:11" ht="29.25" customHeight="1">
      <c r="A131" s="51">
        <f t="shared" si="8"/>
        <v>113</v>
      </c>
      <c r="B131" s="51">
        <v>5</v>
      </c>
      <c r="C131" s="56" t="s">
        <v>219</v>
      </c>
      <c r="D131" s="57" t="s">
        <v>29</v>
      </c>
      <c r="E131" s="55">
        <v>500000</v>
      </c>
      <c r="F131" s="51"/>
      <c r="G131" s="114"/>
    </row>
    <row r="132" spans="1:11" ht="29.25" customHeight="1">
      <c r="A132" s="51">
        <f t="shared" si="8"/>
        <v>114</v>
      </c>
      <c r="B132" s="51">
        <v>6</v>
      </c>
      <c r="C132" s="56" t="s">
        <v>220</v>
      </c>
      <c r="D132" s="57" t="s">
        <v>29</v>
      </c>
      <c r="E132" s="55">
        <v>500000</v>
      </c>
      <c r="F132" s="51"/>
      <c r="G132" s="114"/>
      <c r="I132" s="47"/>
      <c r="J132" s="47"/>
      <c r="K132" s="4"/>
    </row>
    <row r="133" spans="1:11" ht="29.25" customHeight="1">
      <c r="A133" s="51">
        <f t="shared" si="8"/>
        <v>115</v>
      </c>
      <c r="B133" s="51">
        <v>7</v>
      </c>
      <c r="C133" s="58" t="s">
        <v>221</v>
      </c>
      <c r="D133" s="57" t="s">
        <v>29</v>
      </c>
      <c r="E133" s="55">
        <v>500000</v>
      </c>
      <c r="F133" s="51"/>
      <c r="G133" s="114"/>
    </row>
    <row r="134" spans="1:11" ht="29.25" customHeight="1">
      <c r="A134" s="51">
        <f t="shared" si="8"/>
        <v>116</v>
      </c>
      <c r="B134" s="51">
        <v>8</v>
      </c>
      <c r="C134" s="65" t="s">
        <v>222</v>
      </c>
      <c r="D134" s="57" t="s">
        <v>29</v>
      </c>
      <c r="E134" s="55">
        <v>500000</v>
      </c>
      <c r="F134" s="51"/>
      <c r="G134" s="114"/>
    </row>
    <row r="135" spans="1:11" ht="29.25" customHeight="1">
      <c r="A135" s="51">
        <f>A134+1</f>
        <v>117</v>
      </c>
      <c r="B135" s="51">
        <v>10</v>
      </c>
      <c r="C135" s="67" t="s">
        <v>223</v>
      </c>
      <c r="D135" s="57" t="s">
        <v>29</v>
      </c>
      <c r="E135" s="55">
        <v>500000</v>
      </c>
      <c r="F135" s="51"/>
      <c r="G135" s="114"/>
    </row>
    <row r="136" spans="1:11" ht="29.25" customHeight="1">
      <c r="A136" s="51">
        <f t="shared" si="8"/>
        <v>118</v>
      </c>
      <c r="B136" s="51">
        <v>11</v>
      </c>
      <c r="C136" s="62" t="s">
        <v>224</v>
      </c>
      <c r="D136" s="57" t="s">
        <v>29</v>
      </c>
      <c r="E136" s="55">
        <v>500000</v>
      </c>
      <c r="F136" s="51"/>
      <c r="G136" s="114"/>
    </row>
    <row r="137" spans="1:11" ht="29.25" customHeight="1">
      <c r="A137" s="51"/>
      <c r="B137" s="51"/>
      <c r="C137" s="52" t="s">
        <v>69</v>
      </c>
      <c r="D137" s="51"/>
      <c r="E137" s="53">
        <f>SUM(E138:E147)</f>
        <v>4700000</v>
      </c>
      <c r="F137" s="51"/>
      <c r="G137" s="51"/>
    </row>
    <row r="138" spans="1:11" ht="29.25" customHeight="1">
      <c r="A138" s="51">
        <f>A136+1</f>
        <v>119</v>
      </c>
      <c r="B138" s="51">
        <v>1</v>
      </c>
      <c r="C138" s="58" t="s">
        <v>225</v>
      </c>
      <c r="D138" s="57" t="s">
        <v>89</v>
      </c>
      <c r="E138" s="55">
        <v>500000</v>
      </c>
      <c r="F138" s="51"/>
      <c r="G138" s="114"/>
    </row>
    <row r="139" spans="1:11" ht="29.25" customHeight="1">
      <c r="A139" s="51">
        <f>A138+1</f>
        <v>120</v>
      </c>
      <c r="B139" s="51">
        <v>2</v>
      </c>
      <c r="C139" s="81" t="s">
        <v>226</v>
      </c>
      <c r="D139" s="57" t="s">
        <v>29</v>
      </c>
      <c r="E139" s="55">
        <v>500000</v>
      </c>
      <c r="F139" s="51"/>
      <c r="G139" s="114"/>
    </row>
    <row r="140" spans="1:11" ht="29.25" customHeight="1">
      <c r="A140" s="51">
        <f t="shared" ref="A140:A147" si="9">A139+1</f>
        <v>121</v>
      </c>
      <c r="B140" s="51">
        <v>3</v>
      </c>
      <c r="C140" s="58" t="s">
        <v>227</v>
      </c>
      <c r="D140" s="57" t="s">
        <v>29</v>
      </c>
      <c r="E140" s="55">
        <v>500000</v>
      </c>
      <c r="F140" s="51"/>
      <c r="G140" s="114"/>
    </row>
    <row r="141" spans="1:11" ht="29.25" customHeight="1">
      <c r="A141" s="51">
        <f t="shared" si="9"/>
        <v>122</v>
      </c>
      <c r="B141" s="51">
        <v>4</v>
      </c>
      <c r="C141" s="61" t="s">
        <v>228</v>
      </c>
      <c r="D141" s="57" t="s">
        <v>29</v>
      </c>
      <c r="E141" s="55">
        <v>500000</v>
      </c>
      <c r="F141" s="51"/>
      <c r="G141" s="114"/>
    </row>
    <row r="142" spans="1:11" ht="29.25" customHeight="1">
      <c r="A142" s="51">
        <f t="shared" si="9"/>
        <v>123</v>
      </c>
      <c r="B142" s="51">
        <v>5</v>
      </c>
      <c r="C142" s="61" t="s">
        <v>229</v>
      </c>
      <c r="D142" s="57" t="s">
        <v>29</v>
      </c>
      <c r="E142" s="55">
        <v>500000</v>
      </c>
      <c r="F142" s="51"/>
      <c r="G142" s="114"/>
    </row>
    <row r="143" spans="1:11" ht="29.25" customHeight="1">
      <c r="A143" s="51">
        <f t="shared" si="9"/>
        <v>124</v>
      </c>
      <c r="B143" s="51">
        <v>6</v>
      </c>
      <c r="C143" s="62" t="s">
        <v>230</v>
      </c>
      <c r="D143" s="57" t="s">
        <v>29</v>
      </c>
      <c r="E143" s="55">
        <v>500000</v>
      </c>
      <c r="F143" s="51"/>
      <c r="G143" s="114"/>
    </row>
    <row r="144" spans="1:11" ht="29.25" customHeight="1">
      <c r="A144" s="51">
        <f t="shared" si="9"/>
        <v>125</v>
      </c>
      <c r="B144" s="51">
        <v>7</v>
      </c>
      <c r="C144" s="58" t="s">
        <v>231</v>
      </c>
      <c r="D144" s="57" t="s">
        <v>29</v>
      </c>
      <c r="E144" s="55">
        <v>500000</v>
      </c>
      <c r="F144" s="51"/>
      <c r="G144" s="114"/>
    </row>
    <row r="145" spans="1:8" ht="29.25" customHeight="1">
      <c r="A145" s="51">
        <f t="shared" si="9"/>
        <v>126</v>
      </c>
      <c r="B145" s="51">
        <v>8</v>
      </c>
      <c r="C145" s="58" t="s">
        <v>232</v>
      </c>
      <c r="D145" s="57" t="s">
        <v>29</v>
      </c>
      <c r="E145" s="55">
        <v>500000</v>
      </c>
      <c r="F145" s="51"/>
      <c r="G145" s="114"/>
    </row>
    <row r="146" spans="1:8" ht="29.25" customHeight="1">
      <c r="A146" s="51">
        <f t="shared" si="9"/>
        <v>127</v>
      </c>
      <c r="B146" s="51">
        <v>9</v>
      </c>
      <c r="C146" s="61" t="s">
        <v>70</v>
      </c>
      <c r="D146" s="57" t="s">
        <v>29</v>
      </c>
      <c r="E146" s="55">
        <v>500000</v>
      </c>
      <c r="F146" s="51"/>
      <c r="G146" s="114"/>
    </row>
    <row r="147" spans="1:8" ht="29.25" customHeight="1">
      <c r="A147" s="51">
        <f t="shared" si="9"/>
        <v>128</v>
      </c>
      <c r="B147" s="51">
        <v>10</v>
      </c>
      <c r="C147" s="63" t="s">
        <v>233</v>
      </c>
      <c r="D147" s="57" t="s">
        <v>29</v>
      </c>
      <c r="E147" s="55">
        <v>200000</v>
      </c>
      <c r="F147" s="51"/>
      <c r="G147" s="59" t="s">
        <v>271</v>
      </c>
      <c r="H147" s="119" t="s">
        <v>287</v>
      </c>
    </row>
    <row r="148" spans="1:8" ht="29.25" customHeight="1">
      <c r="A148" s="51"/>
      <c r="B148" s="51"/>
      <c r="C148" s="52" t="s">
        <v>71</v>
      </c>
      <c r="D148" s="51"/>
      <c r="E148" s="53">
        <f>SUM(E149:E154)</f>
        <v>3000000</v>
      </c>
      <c r="F148" s="51"/>
      <c r="G148" s="51"/>
    </row>
    <row r="149" spans="1:8" ht="29.25" customHeight="1">
      <c r="A149" s="51">
        <f>A147+1</f>
        <v>129</v>
      </c>
      <c r="B149" s="51">
        <v>1</v>
      </c>
      <c r="C149" s="58" t="s">
        <v>234</v>
      </c>
      <c r="D149" s="57" t="s">
        <v>89</v>
      </c>
      <c r="E149" s="55">
        <v>500000</v>
      </c>
      <c r="F149" s="51"/>
      <c r="G149" s="114"/>
    </row>
    <row r="150" spans="1:8" ht="29.25" customHeight="1">
      <c r="A150" s="51">
        <f>A149+1</f>
        <v>130</v>
      </c>
      <c r="B150" s="51">
        <v>2</v>
      </c>
      <c r="C150" s="58" t="s">
        <v>235</v>
      </c>
      <c r="D150" s="57" t="s">
        <v>29</v>
      </c>
      <c r="E150" s="55">
        <v>500000</v>
      </c>
      <c r="F150" s="51"/>
      <c r="G150" s="114"/>
    </row>
    <row r="151" spans="1:8" ht="29.25" customHeight="1">
      <c r="A151" s="51">
        <f>A150+1</f>
        <v>131</v>
      </c>
      <c r="B151" s="51">
        <v>3</v>
      </c>
      <c r="C151" s="58" t="s">
        <v>72</v>
      </c>
      <c r="D151" s="57" t="s">
        <v>29</v>
      </c>
      <c r="E151" s="55">
        <v>500000</v>
      </c>
      <c r="F151" s="51"/>
      <c r="G151" s="114"/>
    </row>
    <row r="152" spans="1:8" ht="29.25" customHeight="1">
      <c r="A152" s="51">
        <f t="shared" ref="A152:A154" si="10">A151+1</f>
        <v>132</v>
      </c>
      <c r="B152" s="51">
        <v>4</v>
      </c>
      <c r="C152" s="61" t="s">
        <v>236</v>
      </c>
      <c r="D152" s="57" t="s">
        <v>29</v>
      </c>
      <c r="E152" s="55">
        <v>500000</v>
      </c>
      <c r="F152" s="51"/>
      <c r="G152" s="114"/>
    </row>
    <row r="153" spans="1:8" ht="29.25" customHeight="1">
      <c r="A153" s="51">
        <f t="shared" si="10"/>
        <v>133</v>
      </c>
      <c r="B153" s="51">
        <v>5</v>
      </c>
      <c r="C153" s="58" t="s">
        <v>237</v>
      </c>
      <c r="D153" s="57" t="s">
        <v>29</v>
      </c>
      <c r="E153" s="55">
        <v>500000</v>
      </c>
      <c r="F153" s="51"/>
      <c r="G153" s="114"/>
    </row>
    <row r="154" spans="1:8" ht="29.25" customHeight="1">
      <c r="A154" s="51">
        <f t="shared" si="10"/>
        <v>134</v>
      </c>
      <c r="B154" s="51">
        <v>6</v>
      </c>
      <c r="C154" s="58" t="s">
        <v>238</v>
      </c>
      <c r="D154" s="57" t="s">
        <v>29</v>
      </c>
      <c r="E154" s="55">
        <v>500000</v>
      </c>
      <c r="F154" s="51"/>
      <c r="G154" s="114"/>
    </row>
    <row r="155" spans="1:8" ht="29.25" customHeight="1">
      <c r="A155" s="51"/>
      <c r="B155" s="51"/>
      <c r="C155" s="52" t="s">
        <v>73</v>
      </c>
      <c r="D155" s="51"/>
      <c r="E155" s="53">
        <f>SUM(E156:E160)</f>
        <v>2500000</v>
      </c>
      <c r="F155" s="51"/>
      <c r="G155" s="114"/>
    </row>
    <row r="156" spans="1:8" ht="29.25" customHeight="1">
      <c r="A156" s="51">
        <f>A154+1</f>
        <v>135</v>
      </c>
      <c r="B156" s="51">
        <v>1</v>
      </c>
      <c r="C156" s="58" t="s">
        <v>239</v>
      </c>
      <c r="D156" s="57" t="s">
        <v>89</v>
      </c>
      <c r="E156" s="55">
        <v>500000</v>
      </c>
      <c r="F156" s="51"/>
      <c r="G156" s="114"/>
    </row>
    <row r="157" spans="1:8" ht="29.25" customHeight="1">
      <c r="A157" s="51">
        <f>A156+1</f>
        <v>136</v>
      </c>
      <c r="B157" s="51">
        <v>2</v>
      </c>
      <c r="C157" s="58" t="s">
        <v>240</v>
      </c>
      <c r="D157" s="57" t="s">
        <v>29</v>
      </c>
      <c r="E157" s="55">
        <v>500000</v>
      </c>
      <c r="F157" s="51"/>
      <c r="G157" s="114"/>
    </row>
    <row r="158" spans="1:8" ht="29.25" customHeight="1">
      <c r="A158" s="51">
        <f t="shared" ref="A158:A160" si="11">A157+1</f>
        <v>137</v>
      </c>
      <c r="B158" s="51">
        <v>3</v>
      </c>
      <c r="C158" s="62" t="s">
        <v>241</v>
      </c>
      <c r="D158" s="57" t="s">
        <v>29</v>
      </c>
      <c r="E158" s="55">
        <v>500000</v>
      </c>
      <c r="F158" s="51"/>
      <c r="G158" s="114"/>
    </row>
    <row r="159" spans="1:8" ht="29.25" customHeight="1">
      <c r="A159" s="51">
        <f t="shared" si="11"/>
        <v>138</v>
      </c>
      <c r="B159" s="51">
        <v>4</v>
      </c>
      <c r="C159" s="58" t="s">
        <v>74</v>
      </c>
      <c r="D159" s="57" t="s">
        <v>29</v>
      </c>
      <c r="E159" s="55">
        <v>500000</v>
      </c>
      <c r="F159" s="51"/>
      <c r="G159" s="114"/>
    </row>
    <row r="160" spans="1:8" ht="29.25" customHeight="1">
      <c r="A160" s="51">
        <f t="shared" si="11"/>
        <v>139</v>
      </c>
      <c r="B160" s="51">
        <v>5</v>
      </c>
      <c r="C160" s="62" t="s">
        <v>242</v>
      </c>
      <c r="D160" s="57" t="s">
        <v>29</v>
      </c>
      <c r="E160" s="55">
        <v>500000</v>
      </c>
      <c r="F160" s="51"/>
      <c r="G160" s="114"/>
    </row>
    <row r="161" spans="1:7" ht="29.25" customHeight="1">
      <c r="A161" s="51"/>
      <c r="B161" s="51"/>
      <c r="C161" s="93" t="s">
        <v>75</v>
      </c>
      <c r="D161" s="57"/>
      <c r="E161" s="53">
        <f>SUM(E162:E172)</f>
        <v>5500000</v>
      </c>
      <c r="F161" s="51"/>
      <c r="G161" s="51"/>
    </row>
    <row r="162" spans="1:7" ht="29.25" customHeight="1">
      <c r="A162" s="51">
        <f>A160+1</f>
        <v>140</v>
      </c>
      <c r="B162" s="51">
        <v>1</v>
      </c>
      <c r="C162" s="58" t="s">
        <v>76</v>
      </c>
      <c r="D162" s="57" t="s">
        <v>89</v>
      </c>
      <c r="E162" s="55">
        <v>500000</v>
      </c>
      <c r="F162" s="51"/>
      <c r="G162" s="114"/>
    </row>
    <row r="163" spans="1:7" ht="29.25" customHeight="1">
      <c r="A163" s="51">
        <f>A162+1</f>
        <v>141</v>
      </c>
      <c r="B163" s="51">
        <v>2</v>
      </c>
      <c r="C163" s="58" t="s">
        <v>77</v>
      </c>
      <c r="D163" s="57" t="s">
        <v>29</v>
      </c>
      <c r="E163" s="55">
        <v>500000</v>
      </c>
      <c r="F163" s="51"/>
      <c r="G163" s="114"/>
    </row>
    <row r="164" spans="1:7" ht="29.25" customHeight="1">
      <c r="A164" s="51">
        <f t="shared" ref="A164:A172" si="12">A163+1</f>
        <v>142</v>
      </c>
      <c r="B164" s="51">
        <v>3</v>
      </c>
      <c r="C164" s="73" t="s">
        <v>78</v>
      </c>
      <c r="D164" s="84" t="s">
        <v>29</v>
      </c>
      <c r="E164" s="55">
        <v>500000</v>
      </c>
      <c r="F164" s="51"/>
      <c r="G164" s="114"/>
    </row>
    <row r="165" spans="1:7" ht="29.25" customHeight="1">
      <c r="A165" s="51">
        <f t="shared" si="12"/>
        <v>143</v>
      </c>
      <c r="B165" s="51">
        <v>4</v>
      </c>
      <c r="C165" s="58" t="s">
        <v>79</v>
      </c>
      <c r="D165" s="57" t="s">
        <v>29</v>
      </c>
      <c r="E165" s="55">
        <v>500000</v>
      </c>
      <c r="F165" s="51"/>
      <c r="G165" s="114"/>
    </row>
    <row r="166" spans="1:7" ht="29.25" customHeight="1">
      <c r="A166" s="51">
        <f t="shared" si="12"/>
        <v>144</v>
      </c>
      <c r="B166" s="51">
        <v>5</v>
      </c>
      <c r="C166" s="62" t="s">
        <v>80</v>
      </c>
      <c r="D166" s="57" t="s">
        <v>29</v>
      </c>
      <c r="E166" s="55">
        <v>500000</v>
      </c>
      <c r="F166" s="51"/>
      <c r="G166" s="114"/>
    </row>
    <row r="167" spans="1:7" ht="29.25" customHeight="1">
      <c r="A167" s="51">
        <f t="shared" si="12"/>
        <v>145</v>
      </c>
      <c r="B167" s="51">
        <v>6</v>
      </c>
      <c r="C167" s="58" t="s">
        <v>81</v>
      </c>
      <c r="D167" s="57" t="s">
        <v>29</v>
      </c>
      <c r="E167" s="55">
        <v>500000</v>
      </c>
      <c r="F167" s="51"/>
      <c r="G167" s="114"/>
    </row>
    <row r="168" spans="1:7" ht="29.25" customHeight="1">
      <c r="A168" s="51">
        <f t="shared" si="12"/>
        <v>146</v>
      </c>
      <c r="B168" s="51">
        <v>7</v>
      </c>
      <c r="C168" s="58" t="s">
        <v>82</v>
      </c>
      <c r="D168" s="82" t="s">
        <v>29</v>
      </c>
      <c r="E168" s="55">
        <v>500000</v>
      </c>
      <c r="F168" s="51"/>
      <c r="G168" s="114"/>
    </row>
    <row r="169" spans="1:7" ht="29.25" customHeight="1">
      <c r="A169" s="51">
        <f t="shared" si="12"/>
        <v>147</v>
      </c>
      <c r="B169" s="51">
        <v>8</v>
      </c>
      <c r="C169" s="61" t="s">
        <v>83</v>
      </c>
      <c r="D169" s="57" t="s">
        <v>29</v>
      </c>
      <c r="E169" s="55">
        <v>500000</v>
      </c>
      <c r="F169" s="51"/>
      <c r="G169" s="114"/>
    </row>
    <row r="170" spans="1:7" ht="29.25" customHeight="1">
      <c r="A170" s="51">
        <f t="shared" si="12"/>
        <v>148</v>
      </c>
      <c r="B170" s="51">
        <v>9</v>
      </c>
      <c r="C170" s="62" t="s">
        <v>84</v>
      </c>
      <c r="D170" s="57" t="s">
        <v>29</v>
      </c>
      <c r="E170" s="55">
        <v>500000</v>
      </c>
      <c r="F170" s="51"/>
      <c r="G170" s="114"/>
    </row>
    <row r="171" spans="1:7" ht="29.25" customHeight="1">
      <c r="A171" s="51">
        <f t="shared" si="12"/>
        <v>149</v>
      </c>
      <c r="B171" s="51">
        <v>10</v>
      </c>
      <c r="C171" s="61" t="s">
        <v>85</v>
      </c>
      <c r="D171" s="57" t="s">
        <v>29</v>
      </c>
      <c r="E171" s="55">
        <v>500000</v>
      </c>
      <c r="F171" s="51"/>
      <c r="G171" s="114"/>
    </row>
    <row r="172" spans="1:7" ht="29.25" customHeight="1">
      <c r="A172" s="51">
        <f t="shared" si="12"/>
        <v>150</v>
      </c>
      <c r="B172" s="51">
        <v>11</v>
      </c>
      <c r="C172" s="68" t="s">
        <v>86</v>
      </c>
      <c r="D172" s="57" t="s">
        <v>29</v>
      </c>
      <c r="E172" s="55">
        <v>500000</v>
      </c>
      <c r="F172" s="51"/>
      <c r="G172" s="114"/>
    </row>
    <row r="173" spans="1:7" ht="29.25" customHeight="1">
      <c r="A173" s="51"/>
      <c r="B173" s="51"/>
      <c r="C173" s="94" t="s">
        <v>87</v>
      </c>
      <c r="D173" s="57"/>
      <c r="E173" s="53">
        <f>SUM(E174:E183)</f>
        <v>5000000</v>
      </c>
      <c r="F173" s="51"/>
      <c r="G173" s="51"/>
    </row>
    <row r="174" spans="1:7" ht="29.25" customHeight="1">
      <c r="A174" s="51">
        <f>A172+1</f>
        <v>151</v>
      </c>
      <c r="B174" s="51">
        <v>1</v>
      </c>
      <c r="C174" s="58" t="s">
        <v>88</v>
      </c>
      <c r="D174" s="57" t="s">
        <v>89</v>
      </c>
      <c r="E174" s="55">
        <v>500000</v>
      </c>
      <c r="F174" s="51"/>
      <c r="G174" s="114"/>
    </row>
    <row r="175" spans="1:7" ht="29.25" customHeight="1">
      <c r="A175" s="51">
        <f>A174+1</f>
        <v>152</v>
      </c>
      <c r="B175" s="51">
        <v>2</v>
      </c>
      <c r="C175" s="58" t="s">
        <v>90</v>
      </c>
      <c r="D175" s="57" t="s">
        <v>29</v>
      </c>
      <c r="E175" s="55">
        <v>500000</v>
      </c>
      <c r="F175" s="51"/>
      <c r="G175" s="114"/>
    </row>
    <row r="176" spans="1:7" ht="29.25" customHeight="1">
      <c r="A176" s="51">
        <f t="shared" ref="A176:A183" si="13">A175+1</f>
        <v>153</v>
      </c>
      <c r="B176" s="51">
        <v>3</v>
      </c>
      <c r="C176" s="58" t="s">
        <v>91</v>
      </c>
      <c r="D176" s="57" t="s">
        <v>29</v>
      </c>
      <c r="E176" s="55">
        <v>500000</v>
      </c>
      <c r="F176" s="51"/>
      <c r="G176" s="114"/>
    </row>
    <row r="177" spans="1:7" ht="29.25" customHeight="1">
      <c r="A177" s="51">
        <f t="shared" si="13"/>
        <v>154</v>
      </c>
      <c r="B177" s="51">
        <v>4</v>
      </c>
      <c r="C177" s="58" t="s">
        <v>92</v>
      </c>
      <c r="D177" s="57" t="s">
        <v>29</v>
      </c>
      <c r="E177" s="55">
        <v>500000</v>
      </c>
      <c r="F177" s="51"/>
      <c r="G177" s="114"/>
    </row>
    <row r="178" spans="1:7" ht="29.25" customHeight="1">
      <c r="A178" s="51">
        <f t="shared" si="13"/>
        <v>155</v>
      </c>
      <c r="B178" s="51">
        <v>5</v>
      </c>
      <c r="C178" s="58" t="s">
        <v>93</v>
      </c>
      <c r="D178" s="57" t="s">
        <v>29</v>
      </c>
      <c r="E178" s="55">
        <v>500000</v>
      </c>
      <c r="F178" s="51"/>
      <c r="G178" s="114"/>
    </row>
    <row r="179" spans="1:7" ht="29.25" customHeight="1">
      <c r="A179" s="51">
        <f t="shared" si="13"/>
        <v>156</v>
      </c>
      <c r="B179" s="51">
        <v>6</v>
      </c>
      <c r="C179" s="58" t="s">
        <v>94</v>
      </c>
      <c r="D179" s="57" t="s">
        <v>29</v>
      </c>
      <c r="E179" s="55">
        <v>500000</v>
      </c>
      <c r="F179" s="51"/>
      <c r="G179" s="114"/>
    </row>
    <row r="180" spans="1:7" ht="29.25" customHeight="1">
      <c r="A180" s="51">
        <f t="shared" si="13"/>
        <v>157</v>
      </c>
      <c r="B180" s="51">
        <v>7</v>
      </c>
      <c r="C180" s="58" t="s">
        <v>95</v>
      </c>
      <c r="D180" s="57" t="s">
        <v>29</v>
      </c>
      <c r="E180" s="55">
        <v>500000</v>
      </c>
      <c r="F180" s="51"/>
      <c r="G180" s="114"/>
    </row>
    <row r="181" spans="1:7" ht="29.25" customHeight="1">
      <c r="A181" s="51">
        <f t="shared" si="13"/>
        <v>158</v>
      </c>
      <c r="B181" s="51">
        <v>8</v>
      </c>
      <c r="C181" s="58" t="s">
        <v>96</v>
      </c>
      <c r="D181" s="57" t="s">
        <v>29</v>
      </c>
      <c r="E181" s="55">
        <v>500000</v>
      </c>
      <c r="F181" s="51"/>
      <c r="G181" s="114"/>
    </row>
    <row r="182" spans="1:7" ht="29.25" customHeight="1">
      <c r="A182" s="51">
        <f t="shared" si="13"/>
        <v>159</v>
      </c>
      <c r="B182" s="51">
        <v>9</v>
      </c>
      <c r="C182" s="61" t="s">
        <v>97</v>
      </c>
      <c r="D182" s="57" t="s">
        <v>29</v>
      </c>
      <c r="E182" s="55">
        <v>500000</v>
      </c>
      <c r="F182" s="51"/>
      <c r="G182" s="114"/>
    </row>
    <row r="183" spans="1:7" ht="29.25" customHeight="1">
      <c r="A183" s="51">
        <f t="shared" si="13"/>
        <v>160</v>
      </c>
      <c r="B183" s="51">
        <v>10</v>
      </c>
      <c r="C183" s="58" t="s">
        <v>98</v>
      </c>
      <c r="D183" s="57" t="s">
        <v>29</v>
      </c>
      <c r="E183" s="55">
        <v>500000</v>
      </c>
      <c r="F183" s="51"/>
      <c r="G183" s="114"/>
    </row>
    <row r="184" spans="1:7" ht="29.25" customHeight="1">
      <c r="A184" s="51"/>
      <c r="B184" s="51"/>
      <c r="C184" s="52" t="s">
        <v>243</v>
      </c>
      <c r="D184" s="57"/>
      <c r="E184" s="53">
        <f>SUM(E185:E189)</f>
        <v>2500000</v>
      </c>
      <c r="F184" s="51"/>
      <c r="G184" s="114"/>
    </row>
    <row r="185" spans="1:7" ht="29.25" customHeight="1">
      <c r="A185" s="51">
        <f>A183+1</f>
        <v>161</v>
      </c>
      <c r="B185" s="51">
        <v>1</v>
      </c>
      <c r="C185" s="62" t="s">
        <v>244</v>
      </c>
      <c r="D185" s="57" t="s">
        <v>261</v>
      </c>
      <c r="E185" s="55">
        <v>500000</v>
      </c>
      <c r="F185" s="51"/>
      <c r="G185" s="114"/>
    </row>
    <row r="186" spans="1:7" ht="29.25" customHeight="1">
      <c r="A186" s="51">
        <f>A185+1</f>
        <v>162</v>
      </c>
      <c r="B186" s="51">
        <v>2</v>
      </c>
      <c r="C186" s="67" t="s">
        <v>245</v>
      </c>
      <c r="D186" s="57" t="s">
        <v>29</v>
      </c>
      <c r="E186" s="55">
        <v>500000</v>
      </c>
      <c r="F186" s="51"/>
      <c r="G186" s="114"/>
    </row>
    <row r="187" spans="1:7" ht="29.25" customHeight="1">
      <c r="A187" s="51">
        <f t="shared" ref="A187:A189" si="14">A186+1</f>
        <v>163</v>
      </c>
      <c r="B187" s="51">
        <v>3</v>
      </c>
      <c r="C187" s="83" t="s">
        <v>246</v>
      </c>
      <c r="D187" s="84" t="s">
        <v>29</v>
      </c>
      <c r="E187" s="55">
        <v>500000</v>
      </c>
      <c r="F187" s="51"/>
      <c r="G187" s="114"/>
    </row>
    <row r="188" spans="1:7" ht="29.25" customHeight="1">
      <c r="A188" s="51">
        <f t="shared" si="14"/>
        <v>164</v>
      </c>
      <c r="B188" s="51">
        <v>4</v>
      </c>
      <c r="C188" s="61" t="s">
        <v>247</v>
      </c>
      <c r="D188" s="57" t="s">
        <v>261</v>
      </c>
      <c r="E188" s="55">
        <v>500000</v>
      </c>
      <c r="F188" s="51"/>
      <c r="G188" s="114"/>
    </row>
    <row r="189" spans="1:7" ht="29.25" customHeight="1">
      <c r="A189" s="51">
        <f t="shared" si="14"/>
        <v>165</v>
      </c>
      <c r="B189" s="51">
        <v>5</v>
      </c>
      <c r="C189" s="65" t="s">
        <v>248</v>
      </c>
      <c r="D189" s="57" t="s">
        <v>29</v>
      </c>
      <c r="E189" s="55">
        <v>500000</v>
      </c>
      <c r="F189" s="51"/>
      <c r="G189" s="114"/>
    </row>
    <row r="190" spans="1:7" ht="29.25" customHeight="1">
      <c r="A190" s="51"/>
      <c r="B190" s="51"/>
      <c r="C190" s="52" t="s">
        <v>99</v>
      </c>
      <c r="D190" s="57"/>
      <c r="E190" s="53">
        <f>SUM(E191:E197)</f>
        <v>3500000</v>
      </c>
      <c r="F190" s="51"/>
      <c r="G190" s="51"/>
    </row>
    <row r="191" spans="1:7" ht="29.25" customHeight="1">
      <c r="A191" s="51">
        <f>A189+1</f>
        <v>166</v>
      </c>
      <c r="B191" s="51">
        <v>1</v>
      </c>
      <c r="C191" s="58" t="s">
        <v>100</v>
      </c>
      <c r="D191" s="57" t="s">
        <v>89</v>
      </c>
      <c r="E191" s="55">
        <v>500000</v>
      </c>
      <c r="F191" s="51"/>
      <c r="G191" s="114"/>
    </row>
    <row r="192" spans="1:7" ht="29.25" customHeight="1">
      <c r="A192" s="51">
        <f>A191+1</f>
        <v>167</v>
      </c>
      <c r="B192" s="51">
        <v>2</v>
      </c>
      <c r="C192" s="62" t="s">
        <v>102</v>
      </c>
      <c r="D192" s="57" t="s">
        <v>29</v>
      </c>
      <c r="E192" s="55">
        <v>500000</v>
      </c>
      <c r="F192" s="51"/>
      <c r="G192" s="114"/>
    </row>
    <row r="193" spans="1:15" ht="29.25" customHeight="1">
      <c r="A193" s="51">
        <f t="shared" ref="A193:A197" si="15">A192+1</f>
        <v>168</v>
      </c>
      <c r="B193" s="51">
        <v>3</v>
      </c>
      <c r="C193" s="61" t="s">
        <v>103</v>
      </c>
      <c r="D193" s="57" t="s">
        <v>29</v>
      </c>
      <c r="E193" s="55">
        <v>500000</v>
      </c>
      <c r="F193" s="51"/>
      <c r="G193" s="114"/>
    </row>
    <row r="194" spans="1:15" ht="29.25" customHeight="1">
      <c r="A194" s="51">
        <f t="shared" si="15"/>
        <v>169</v>
      </c>
      <c r="B194" s="51">
        <v>4</v>
      </c>
      <c r="C194" s="62" t="s">
        <v>104</v>
      </c>
      <c r="D194" s="57" t="s">
        <v>29</v>
      </c>
      <c r="E194" s="55">
        <v>500000</v>
      </c>
      <c r="F194" s="51"/>
      <c r="G194" s="114"/>
    </row>
    <row r="195" spans="1:15" ht="29.25" customHeight="1">
      <c r="A195" s="51">
        <f t="shared" si="15"/>
        <v>170</v>
      </c>
      <c r="B195" s="51">
        <v>5</v>
      </c>
      <c r="C195" s="85" t="s">
        <v>105</v>
      </c>
      <c r="D195" s="57" t="s">
        <v>29</v>
      </c>
      <c r="E195" s="55">
        <v>500000</v>
      </c>
      <c r="F195" s="51"/>
      <c r="G195" s="114"/>
    </row>
    <row r="196" spans="1:15" ht="29.25" customHeight="1">
      <c r="A196" s="51">
        <f t="shared" si="15"/>
        <v>171</v>
      </c>
      <c r="B196" s="51">
        <v>6</v>
      </c>
      <c r="C196" s="67" t="s">
        <v>106</v>
      </c>
      <c r="D196" s="57" t="s">
        <v>29</v>
      </c>
      <c r="E196" s="55">
        <v>500000</v>
      </c>
      <c r="F196" s="51"/>
      <c r="G196" s="114"/>
    </row>
    <row r="197" spans="1:15" ht="29.25" customHeight="1">
      <c r="A197" s="51">
        <f t="shared" si="15"/>
        <v>172</v>
      </c>
      <c r="B197" s="51">
        <v>7</v>
      </c>
      <c r="C197" s="68" t="s">
        <v>107</v>
      </c>
      <c r="D197" s="57" t="s">
        <v>29</v>
      </c>
      <c r="E197" s="55">
        <v>500000</v>
      </c>
      <c r="F197" s="51"/>
      <c r="G197" s="114"/>
    </row>
    <row r="198" spans="1:15" ht="29.25" customHeight="1">
      <c r="A198" s="51"/>
      <c r="B198" s="51"/>
      <c r="C198" s="52" t="s">
        <v>108</v>
      </c>
      <c r="D198" s="57"/>
      <c r="E198" s="53">
        <f>SUM(E199:E205)</f>
        <v>3200000</v>
      </c>
      <c r="F198" s="51"/>
      <c r="G198" s="114"/>
    </row>
    <row r="199" spans="1:15" ht="29.25" customHeight="1">
      <c r="A199" s="51">
        <f>A197+1</f>
        <v>173</v>
      </c>
      <c r="B199" s="51">
        <v>1</v>
      </c>
      <c r="C199" s="58" t="s">
        <v>109</v>
      </c>
      <c r="D199" s="57" t="s">
        <v>89</v>
      </c>
      <c r="E199" s="55">
        <v>500000</v>
      </c>
      <c r="F199" s="51"/>
      <c r="G199" s="114"/>
    </row>
    <row r="200" spans="1:15" ht="29.25" customHeight="1">
      <c r="A200" s="51">
        <f>A199+1</f>
        <v>174</v>
      </c>
      <c r="B200" s="51">
        <v>2</v>
      </c>
      <c r="C200" s="58" t="s">
        <v>110</v>
      </c>
      <c r="D200" s="57" t="s">
        <v>29</v>
      </c>
      <c r="E200" s="55">
        <v>500000</v>
      </c>
      <c r="F200" s="51"/>
      <c r="G200" s="114"/>
    </row>
    <row r="201" spans="1:15" ht="29.25" customHeight="1">
      <c r="A201" s="51">
        <f t="shared" ref="A201:A205" si="16">A200+1</f>
        <v>175</v>
      </c>
      <c r="B201" s="51">
        <v>3</v>
      </c>
      <c r="C201" s="62" t="s">
        <v>111</v>
      </c>
      <c r="D201" s="57" t="s">
        <v>29</v>
      </c>
      <c r="E201" s="55">
        <v>500000</v>
      </c>
      <c r="F201" s="51"/>
      <c r="G201" s="114"/>
      <c r="I201" s="120"/>
      <c r="J201" s="120"/>
      <c r="K201" s="120"/>
      <c r="L201" s="120"/>
      <c r="M201" s="120"/>
      <c r="N201" s="120"/>
      <c r="O201" s="120"/>
    </row>
    <row r="202" spans="1:15" ht="29.25" customHeight="1">
      <c r="A202" s="51">
        <f t="shared" si="16"/>
        <v>176</v>
      </c>
      <c r="B202" s="51">
        <v>4</v>
      </c>
      <c r="C202" s="68" t="s">
        <v>113</v>
      </c>
      <c r="D202" s="57" t="s">
        <v>29</v>
      </c>
      <c r="E202" s="55">
        <v>500000</v>
      </c>
      <c r="F202" s="51"/>
      <c r="G202" s="114"/>
      <c r="I202" s="120"/>
      <c r="J202" s="120"/>
      <c r="K202" s="120"/>
      <c r="L202" s="120"/>
      <c r="M202" s="120"/>
      <c r="N202" s="120"/>
      <c r="O202" s="120"/>
    </row>
    <row r="203" spans="1:15" ht="29.25" customHeight="1">
      <c r="A203" s="51">
        <f t="shared" si="16"/>
        <v>177</v>
      </c>
      <c r="B203" s="51">
        <v>5</v>
      </c>
      <c r="C203" s="67" t="s">
        <v>114</v>
      </c>
      <c r="D203" s="57" t="s">
        <v>29</v>
      </c>
      <c r="E203" s="55">
        <v>500000</v>
      </c>
      <c r="F203" s="51"/>
      <c r="G203" s="114"/>
      <c r="I203" s="120"/>
      <c r="J203" s="120"/>
      <c r="K203" s="120"/>
      <c r="L203" s="120"/>
      <c r="M203" s="120"/>
      <c r="N203" s="120"/>
      <c r="O203" s="120"/>
    </row>
    <row r="204" spans="1:15" ht="29.25" customHeight="1">
      <c r="A204" s="51">
        <f t="shared" si="16"/>
        <v>178</v>
      </c>
      <c r="B204" s="51">
        <v>6</v>
      </c>
      <c r="C204" s="68" t="s">
        <v>115</v>
      </c>
      <c r="D204" s="57" t="s">
        <v>29</v>
      </c>
      <c r="E204" s="55">
        <v>500000</v>
      </c>
      <c r="F204" s="51"/>
      <c r="G204" s="114"/>
      <c r="I204" s="120"/>
      <c r="J204" s="120"/>
      <c r="K204" s="120"/>
      <c r="L204" s="120"/>
      <c r="M204" s="120"/>
      <c r="N204" s="120"/>
      <c r="O204" s="120"/>
    </row>
    <row r="205" spans="1:15" ht="29.25" customHeight="1">
      <c r="A205" s="51">
        <f t="shared" si="16"/>
        <v>179</v>
      </c>
      <c r="B205" s="51">
        <v>7</v>
      </c>
      <c r="C205" s="86" t="s">
        <v>249</v>
      </c>
      <c r="D205" s="57" t="s">
        <v>29</v>
      </c>
      <c r="E205" s="55">
        <v>200000</v>
      </c>
      <c r="F205" s="51"/>
      <c r="G205" s="59" t="s">
        <v>271</v>
      </c>
      <c r="H205" s="102" t="s">
        <v>288</v>
      </c>
      <c r="I205" s="120"/>
      <c r="J205" s="120"/>
      <c r="K205" s="120"/>
      <c r="L205" s="120"/>
      <c r="M205" s="120"/>
      <c r="N205" s="120"/>
      <c r="O205" s="120"/>
    </row>
    <row r="206" spans="1:15" ht="29.25" customHeight="1">
      <c r="A206" s="51"/>
      <c r="B206" s="51"/>
      <c r="C206" s="52" t="s">
        <v>116</v>
      </c>
      <c r="D206" s="57"/>
      <c r="E206" s="53">
        <f>SUM(E207:E228)</f>
        <v>9300000</v>
      </c>
      <c r="F206" s="51"/>
      <c r="G206" s="51"/>
      <c r="I206" s="120"/>
      <c r="J206" s="120"/>
      <c r="K206" s="120"/>
      <c r="L206" s="120"/>
      <c r="M206" s="120"/>
      <c r="N206" s="120"/>
      <c r="O206" s="120"/>
    </row>
    <row r="207" spans="1:15" ht="29.25" customHeight="1">
      <c r="A207" s="51">
        <f>A205+1</f>
        <v>180</v>
      </c>
      <c r="B207" s="51">
        <v>1</v>
      </c>
      <c r="C207" s="62" t="s">
        <v>117</v>
      </c>
      <c r="D207" s="57" t="s">
        <v>29</v>
      </c>
      <c r="E207" s="55">
        <v>500000</v>
      </c>
      <c r="F207" s="51"/>
      <c r="G207" s="114"/>
      <c r="I207" s="120"/>
      <c r="J207" s="121"/>
      <c r="K207" s="121"/>
      <c r="L207" s="121"/>
      <c r="M207" s="121"/>
      <c r="N207" s="121"/>
      <c r="O207" s="121"/>
    </row>
    <row r="208" spans="1:15" ht="29.25" customHeight="1">
      <c r="A208" s="51">
        <f>A207+1</f>
        <v>181</v>
      </c>
      <c r="B208" s="51">
        <v>2</v>
      </c>
      <c r="C208" s="62" t="s">
        <v>118</v>
      </c>
      <c r="D208" s="57" t="s">
        <v>29</v>
      </c>
      <c r="E208" s="55">
        <v>500000</v>
      </c>
      <c r="F208" s="51"/>
      <c r="G208" s="114"/>
      <c r="I208" s="120"/>
      <c r="J208" s="121"/>
      <c r="K208" s="121"/>
      <c r="L208" s="121"/>
      <c r="M208" s="121"/>
      <c r="N208" s="121"/>
      <c r="O208" s="121"/>
    </row>
    <row r="209" spans="1:15" ht="29.25" customHeight="1">
      <c r="A209" s="51">
        <f t="shared" ref="A209:A228" si="17">A208+1</f>
        <v>182</v>
      </c>
      <c r="B209" s="51">
        <v>3</v>
      </c>
      <c r="C209" s="62" t="s">
        <v>119</v>
      </c>
      <c r="D209" s="57" t="s">
        <v>29</v>
      </c>
      <c r="E209" s="55">
        <v>500000</v>
      </c>
      <c r="F209" s="51"/>
      <c r="G209" s="114"/>
      <c r="I209" s="120"/>
      <c r="J209" s="121"/>
      <c r="K209" s="121"/>
      <c r="L209" s="121"/>
      <c r="M209" s="121"/>
      <c r="N209" s="121"/>
      <c r="O209" s="121"/>
    </row>
    <row r="210" spans="1:15" ht="29.25" customHeight="1">
      <c r="A210" s="51">
        <f t="shared" si="17"/>
        <v>183</v>
      </c>
      <c r="B210" s="51">
        <v>4</v>
      </c>
      <c r="C210" s="61" t="s">
        <v>120</v>
      </c>
      <c r="D210" s="57" t="s">
        <v>29</v>
      </c>
      <c r="E210" s="55">
        <v>500000</v>
      </c>
      <c r="F210" s="51"/>
      <c r="G210" s="114"/>
      <c r="I210" s="120"/>
      <c r="J210" s="121"/>
      <c r="K210" s="121"/>
      <c r="L210" s="121"/>
      <c r="M210" s="121"/>
      <c r="N210" s="121"/>
      <c r="O210" s="121"/>
    </row>
    <row r="211" spans="1:15" ht="29.25" customHeight="1">
      <c r="A211" s="51">
        <f t="shared" si="17"/>
        <v>184</v>
      </c>
      <c r="B211" s="51">
        <v>5</v>
      </c>
      <c r="C211" s="62" t="s">
        <v>121</v>
      </c>
      <c r="D211" s="57" t="s">
        <v>29</v>
      </c>
      <c r="E211" s="55">
        <v>500000</v>
      </c>
      <c r="F211" s="51"/>
      <c r="G211" s="114"/>
      <c r="I211" s="120"/>
      <c r="J211" s="121"/>
      <c r="K211" s="121"/>
      <c r="L211" s="121"/>
      <c r="M211" s="121"/>
      <c r="N211" s="121"/>
      <c r="O211" s="121"/>
    </row>
    <row r="212" spans="1:15" ht="29.25" customHeight="1">
      <c r="A212" s="51">
        <f t="shared" si="17"/>
        <v>185</v>
      </c>
      <c r="B212" s="51">
        <v>6</v>
      </c>
      <c r="C212" s="62" t="s">
        <v>122</v>
      </c>
      <c r="D212" s="57" t="s">
        <v>29</v>
      </c>
      <c r="E212" s="55">
        <v>500000</v>
      </c>
      <c r="F212" s="51"/>
      <c r="G212" s="114"/>
      <c r="I212" s="120"/>
      <c r="J212" s="121"/>
      <c r="K212" s="121"/>
      <c r="L212" s="121"/>
      <c r="M212" s="121"/>
      <c r="N212" s="121"/>
      <c r="O212" s="121"/>
    </row>
    <row r="213" spans="1:15" ht="29.25" customHeight="1">
      <c r="A213" s="51">
        <f t="shared" si="17"/>
        <v>186</v>
      </c>
      <c r="B213" s="51">
        <v>7</v>
      </c>
      <c r="C213" s="87" t="s">
        <v>123</v>
      </c>
      <c r="D213" s="57" t="s">
        <v>29</v>
      </c>
      <c r="E213" s="55">
        <v>500000</v>
      </c>
      <c r="F213" s="51"/>
      <c r="G213" s="114"/>
      <c r="I213" s="120"/>
      <c r="J213" s="121"/>
      <c r="K213" s="121"/>
      <c r="L213" s="121"/>
      <c r="M213" s="121"/>
      <c r="N213" s="121"/>
      <c r="O213" s="121"/>
    </row>
    <row r="214" spans="1:15" ht="29.25" customHeight="1">
      <c r="A214" s="51">
        <f t="shared" si="17"/>
        <v>187</v>
      </c>
      <c r="B214" s="51">
        <v>8</v>
      </c>
      <c r="C214" s="61" t="s">
        <v>124</v>
      </c>
      <c r="D214" s="57" t="s">
        <v>29</v>
      </c>
      <c r="E214" s="55">
        <v>500000</v>
      </c>
      <c r="F214" s="51"/>
      <c r="G214" s="114"/>
      <c r="I214" s="120"/>
      <c r="J214" s="121"/>
      <c r="K214" s="121"/>
      <c r="L214" s="121"/>
      <c r="M214" s="121"/>
      <c r="N214" s="121"/>
      <c r="O214" s="121"/>
    </row>
    <row r="215" spans="1:15" ht="29.25" customHeight="1">
      <c r="A215" s="51">
        <f t="shared" si="17"/>
        <v>188</v>
      </c>
      <c r="B215" s="51">
        <v>9</v>
      </c>
      <c r="C215" s="62" t="s">
        <v>125</v>
      </c>
      <c r="D215" s="57" t="s">
        <v>29</v>
      </c>
      <c r="E215" s="55">
        <v>500000</v>
      </c>
      <c r="F215" s="51"/>
      <c r="G215" s="114"/>
      <c r="I215" s="120"/>
      <c r="J215" s="121"/>
      <c r="K215" s="121"/>
      <c r="L215" s="121"/>
      <c r="M215" s="121"/>
      <c r="N215" s="121"/>
      <c r="O215" s="121"/>
    </row>
    <row r="216" spans="1:15" ht="29.25" customHeight="1">
      <c r="A216" s="51">
        <f t="shared" si="17"/>
        <v>189</v>
      </c>
      <c r="B216" s="51">
        <v>10</v>
      </c>
      <c r="C216" s="68" t="s">
        <v>126</v>
      </c>
      <c r="D216" s="57" t="s">
        <v>29</v>
      </c>
      <c r="E216" s="55">
        <v>500000</v>
      </c>
      <c r="F216" s="51"/>
      <c r="G216" s="114"/>
      <c r="I216" s="120"/>
      <c r="J216" s="121"/>
      <c r="K216" s="121"/>
      <c r="L216" s="121"/>
      <c r="M216" s="121"/>
      <c r="N216" s="121"/>
      <c r="O216" s="121"/>
    </row>
    <row r="217" spans="1:15" ht="29.25" customHeight="1">
      <c r="A217" s="51">
        <f t="shared" si="17"/>
        <v>190</v>
      </c>
      <c r="B217" s="51">
        <v>11</v>
      </c>
      <c r="C217" s="78" t="s">
        <v>250</v>
      </c>
      <c r="D217" s="57" t="s">
        <v>29</v>
      </c>
      <c r="E217" s="55">
        <v>500000</v>
      </c>
      <c r="F217" s="51"/>
      <c r="G217" s="114"/>
      <c r="I217" s="120"/>
      <c r="J217" s="121"/>
      <c r="K217" s="121"/>
      <c r="L217" s="121"/>
      <c r="M217" s="121"/>
      <c r="N217" s="121"/>
      <c r="O217" s="121"/>
    </row>
    <row r="218" spans="1:15" ht="29.25" customHeight="1">
      <c r="A218" s="51">
        <f t="shared" si="17"/>
        <v>191</v>
      </c>
      <c r="B218" s="51">
        <v>12</v>
      </c>
      <c r="C218" s="65" t="s">
        <v>251</v>
      </c>
      <c r="D218" s="57" t="s">
        <v>29</v>
      </c>
      <c r="E218" s="55">
        <v>300000</v>
      </c>
      <c r="F218" s="51"/>
      <c r="G218" s="113" t="s">
        <v>277</v>
      </c>
      <c r="H218" s="118">
        <v>44497</v>
      </c>
      <c r="I218" s="120"/>
      <c r="J218" s="121"/>
      <c r="K218" s="121"/>
      <c r="L218" s="121"/>
      <c r="M218" s="121"/>
      <c r="N218" s="121"/>
      <c r="O218" s="121"/>
    </row>
    <row r="219" spans="1:15" ht="29.25" customHeight="1">
      <c r="A219" s="51">
        <f t="shared" si="17"/>
        <v>192</v>
      </c>
      <c r="B219" s="51">
        <v>13</v>
      </c>
      <c r="C219" s="62" t="s">
        <v>252</v>
      </c>
      <c r="D219" s="57" t="s">
        <v>29</v>
      </c>
      <c r="E219" s="55">
        <v>500000</v>
      </c>
      <c r="F219" s="51"/>
      <c r="G219" s="114"/>
      <c r="I219" s="120"/>
      <c r="J219" s="121"/>
      <c r="K219" s="121"/>
      <c r="L219" s="121"/>
      <c r="M219" s="121"/>
      <c r="N219" s="121"/>
      <c r="O219" s="121"/>
    </row>
    <row r="220" spans="1:15" ht="29.25" customHeight="1">
      <c r="A220" s="51">
        <f t="shared" si="17"/>
        <v>193</v>
      </c>
      <c r="B220" s="51">
        <v>14</v>
      </c>
      <c r="C220" s="62" t="s">
        <v>127</v>
      </c>
      <c r="D220" s="57" t="s">
        <v>29</v>
      </c>
      <c r="E220" s="55">
        <v>500000</v>
      </c>
      <c r="F220" s="51"/>
      <c r="G220" s="114"/>
      <c r="I220" s="120"/>
      <c r="J220" s="121"/>
      <c r="K220" s="121"/>
      <c r="L220" s="121"/>
      <c r="M220" s="121"/>
      <c r="N220" s="121"/>
      <c r="O220" s="121"/>
    </row>
    <row r="221" spans="1:15" ht="29.25" customHeight="1">
      <c r="A221" s="51">
        <f t="shared" si="17"/>
        <v>194</v>
      </c>
      <c r="B221" s="51">
        <v>15</v>
      </c>
      <c r="C221" s="61" t="s">
        <v>128</v>
      </c>
      <c r="D221" s="57" t="s">
        <v>29</v>
      </c>
      <c r="E221" s="55">
        <v>500000</v>
      </c>
      <c r="F221" s="51"/>
      <c r="G221" s="114"/>
      <c r="I221" s="120"/>
      <c r="J221" s="121"/>
      <c r="K221" s="121"/>
      <c r="L221" s="121"/>
      <c r="M221" s="121"/>
      <c r="N221" s="121"/>
      <c r="O221" s="121"/>
    </row>
    <row r="222" spans="1:15" ht="29.25" customHeight="1">
      <c r="A222" s="51">
        <f t="shared" si="17"/>
        <v>195</v>
      </c>
      <c r="B222" s="51">
        <v>16</v>
      </c>
      <c r="C222" s="61" t="s">
        <v>279</v>
      </c>
      <c r="D222" s="57" t="s">
        <v>29</v>
      </c>
      <c r="E222" s="55">
        <v>500000</v>
      </c>
      <c r="F222" s="51"/>
      <c r="G222" s="114"/>
      <c r="I222" s="120"/>
      <c r="J222" s="121"/>
      <c r="K222" s="121"/>
      <c r="L222" s="121"/>
      <c r="M222" s="121"/>
      <c r="N222" s="121"/>
      <c r="O222" s="121"/>
    </row>
    <row r="223" spans="1:15" ht="29.25" customHeight="1">
      <c r="A223" s="51">
        <f t="shared" si="17"/>
        <v>196</v>
      </c>
      <c r="B223" s="51">
        <v>17</v>
      </c>
      <c r="C223" s="63" t="s">
        <v>253</v>
      </c>
      <c r="D223" s="57" t="s">
        <v>29</v>
      </c>
      <c r="E223" s="55">
        <v>200000</v>
      </c>
      <c r="F223" s="51"/>
      <c r="G223" s="59" t="s">
        <v>271</v>
      </c>
      <c r="H223" s="90" t="s">
        <v>289</v>
      </c>
      <c r="I223" s="120"/>
      <c r="J223" s="120"/>
      <c r="K223" s="120"/>
      <c r="L223" s="120"/>
      <c r="M223" s="120"/>
      <c r="N223" s="121"/>
      <c r="O223" s="121"/>
    </row>
    <row r="224" spans="1:15" ht="29.25" customHeight="1">
      <c r="A224" s="51">
        <f t="shared" si="17"/>
        <v>197</v>
      </c>
      <c r="B224" s="51">
        <v>18</v>
      </c>
      <c r="C224" s="80" t="s">
        <v>254</v>
      </c>
      <c r="D224" s="57" t="s">
        <v>29</v>
      </c>
      <c r="E224" s="55">
        <v>200000</v>
      </c>
      <c r="F224" s="51"/>
      <c r="G224" s="59" t="s">
        <v>271</v>
      </c>
      <c r="H224" s="99" t="s">
        <v>290</v>
      </c>
      <c r="I224" s="120"/>
      <c r="J224" s="121"/>
      <c r="K224" s="121"/>
      <c r="L224" s="121"/>
      <c r="M224" s="120"/>
      <c r="N224" s="121"/>
      <c r="O224" s="121"/>
    </row>
    <row r="225" spans="1:15" ht="29.25" customHeight="1">
      <c r="A225" s="51">
        <f t="shared" si="17"/>
        <v>198</v>
      </c>
      <c r="B225" s="51">
        <v>19</v>
      </c>
      <c r="C225" s="80" t="s">
        <v>255</v>
      </c>
      <c r="D225" s="57" t="s">
        <v>29</v>
      </c>
      <c r="E225" s="55">
        <v>200000</v>
      </c>
      <c r="F225" s="51"/>
      <c r="G225" s="59" t="s">
        <v>271</v>
      </c>
      <c r="H225" s="99" t="s">
        <v>290</v>
      </c>
      <c r="I225" s="120"/>
      <c r="J225" s="121"/>
      <c r="K225" s="121"/>
      <c r="L225" s="121"/>
      <c r="M225" s="121"/>
      <c r="N225" s="121"/>
      <c r="O225" s="120"/>
    </row>
    <row r="226" spans="1:15" ht="29.25" customHeight="1">
      <c r="A226" s="51">
        <f t="shared" si="17"/>
        <v>199</v>
      </c>
      <c r="B226" s="51">
        <v>20</v>
      </c>
      <c r="C226" s="80" t="s">
        <v>256</v>
      </c>
      <c r="D226" s="57" t="s">
        <v>29</v>
      </c>
      <c r="E226" s="55">
        <v>200000</v>
      </c>
      <c r="F226" s="51"/>
      <c r="G226" s="59" t="s">
        <v>271</v>
      </c>
      <c r="H226" s="99" t="s">
        <v>291</v>
      </c>
      <c r="I226" s="120"/>
      <c r="J226" s="121"/>
      <c r="K226" s="121"/>
      <c r="L226" s="121"/>
      <c r="M226" s="121"/>
      <c r="N226" s="121"/>
      <c r="O226" s="120"/>
    </row>
    <row r="227" spans="1:15" ht="29.25" customHeight="1">
      <c r="A227" s="51">
        <f t="shared" si="17"/>
        <v>200</v>
      </c>
      <c r="B227" s="51">
        <v>21</v>
      </c>
      <c r="C227" s="80" t="s">
        <v>257</v>
      </c>
      <c r="D227" s="57" t="s">
        <v>29</v>
      </c>
      <c r="E227" s="55">
        <v>200000</v>
      </c>
      <c r="F227" s="51"/>
      <c r="G227" s="59" t="s">
        <v>271</v>
      </c>
      <c r="H227" s="99" t="s">
        <v>291</v>
      </c>
      <c r="I227" s="120"/>
      <c r="J227" s="121"/>
      <c r="K227" s="121"/>
      <c r="L227" s="122">
        <v>174</v>
      </c>
      <c r="M227" s="122">
        <v>500000</v>
      </c>
      <c r="N227" s="122">
        <f>L227*M227</f>
        <v>87000000</v>
      </c>
      <c r="O227" s="122"/>
    </row>
    <row r="228" spans="1:15" ht="29.25" customHeight="1">
      <c r="A228" s="51">
        <f t="shared" si="17"/>
        <v>201</v>
      </c>
      <c r="B228" s="51">
        <v>22</v>
      </c>
      <c r="C228" s="67" t="s">
        <v>258</v>
      </c>
      <c r="D228" s="57" t="s">
        <v>29</v>
      </c>
      <c r="E228" s="55">
        <v>500000</v>
      </c>
      <c r="F228" s="51"/>
      <c r="G228" s="114"/>
      <c r="I228" s="120"/>
      <c r="J228" s="121"/>
      <c r="K228" s="121"/>
      <c r="L228" s="122">
        <v>14</v>
      </c>
      <c r="M228" s="122">
        <v>300000</v>
      </c>
      <c r="N228" s="122">
        <f t="shared" ref="N228:N229" si="18">L228*M228</f>
        <v>4200000</v>
      </c>
      <c r="O228" s="122"/>
    </row>
    <row r="229" spans="1:15" ht="29.25" customHeight="1">
      <c r="A229" s="51"/>
      <c r="B229" s="51"/>
      <c r="C229" s="96" t="s">
        <v>280</v>
      </c>
      <c r="D229" s="57"/>
      <c r="E229" s="53">
        <v>1400000</v>
      </c>
      <c r="F229" s="51" t="s">
        <v>282</v>
      </c>
      <c r="G229" s="114"/>
      <c r="I229" s="120"/>
      <c r="J229" s="121"/>
      <c r="K229" s="121"/>
      <c r="L229" s="122">
        <v>13</v>
      </c>
      <c r="M229" s="122">
        <v>200000</v>
      </c>
      <c r="N229" s="122">
        <f t="shared" si="18"/>
        <v>2600000</v>
      </c>
      <c r="O229" s="122"/>
    </row>
    <row r="230" spans="1:15" ht="29.25" customHeight="1">
      <c r="A230" s="51"/>
      <c r="B230" s="51"/>
      <c r="C230" s="96" t="s">
        <v>281</v>
      </c>
      <c r="D230" s="57"/>
      <c r="E230" s="53">
        <v>400000</v>
      </c>
      <c r="F230" s="51" t="s">
        <v>298</v>
      </c>
      <c r="G230" s="114"/>
      <c r="I230" s="120"/>
      <c r="J230" s="121"/>
      <c r="K230" s="121"/>
      <c r="L230" s="122"/>
      <c r="M230" s="122"/>
      <c r="N230" s="122">
        <v>1400000</v>
      </c>
      <c r="O230" s="122"/>
    </row>
    <row r="231" spans="1:15" ht="29.25" customHeight="1">
      <c r="A231" s="51"/>
      <c r="B231" s="51"/>
      <c r="C231" s="95" t="s">
        <v>129</v>
      </c>
      <c r="D231" s="51"/>
      <c r="E231" s="50">
        <f>E6+E9+E34+E43+E46+E89+E229+E230</f>
        <v>95600000</v>
      </c>
      <c r="F231" s="51"/>
      <c r="G231" s="51"/>
      <c r="I231" s="120"/>
      <c r="J231" s="121"/>
      <c r="K231" s="121"/>
      <c r="L231" s="122"/>
      <c r="M231" s="122"/>
      <c r="N231" s="122">
        <v>400000</v>
      </c>
      <c r="O231" s="122"/>
    </row>
    <row r="232" spans="1:15" ht="27.75" customHeight="1">
      <c r="F232" s="103" t="s">
        <v>297</v>
      </c>
      <c r="I232" s="120"/>
      <c r="J232" s="120"/>
      <c r="K232" s="120"/>
    </row>
    <row r="233" spans="1:15">
      <c r="I233" s="120"/>
      <c r="J233" s="120"/>
      <c r="K233" s="120"/>
    </row>
    <row r="235" spans="1:15" s="104" customFormat="1" ht="20.25">
      <c r="B235" s="866" t="s">
        <v>295</v>
      </c>
      <c r="C235" s="866"/>
      <c r="D235" s="864" t="s">
        <v>296</v>
      </c>
      <c r="E235" s="864"/>
      <c r="F235" s="864" t="s">
        <v>293</v>
      </c>
      <c r="G235" s="864"/>
      <c r="H235" s="864"/>
      <c r="I235" s="105"/>
    </row>
    <row r="236" spans="1:15" s="104" customFormat="1" ht="20.25">
      <c r="B236" s="106"/>
      <c r="C236" s="106"/>
      <c r="D236" s="106"/>
      <c r="E236" s="106"/>
      <c r="F236" s="107"/>
      <c r="G236" s="107"/>
      <c r="H236" s="107"/>
      <c r="I236" s="105"/>
    </row>
    <row r="237" spans="1:15" s="104" customFormat="1" ht="20.25">
      <c r="B237" s="106"/>
      <c r="C237" s="106"/>
      <c r="D237" s="106"/>
      <c r="E237" s="106"/>
      <c r="F237" s="107"/>
      <c r="G237" s="107"/>
      <c r="H237" s="107"/>
      <c r="I237" s="105"/>
    </row>
    <row r="238" spans="1:15" s="104" customFormat="1" ht="20.25">
      <c r="B238" s="106"/>
      <c r="C238" s="106"/>
      <c r="D238" s="106"/>
      <c r="E238" s="106"/>
      <c r="F238" s="107"/>
      <c r="G238" s="107"/>
      <c r="H238" s="107"/>
      <c r="I238" s="105"/>
    </row>
    <row r="239" spans="1:15" s="104" customFormat="1" ht="20.25">
      <c r="B239" s="106"/>
      <c r="C239" s="106"/>
      <c r="D239" s="106"/>
      <c r="E239" s="106"/>
      <c r="F239" s="107"/>
      <c r="G239" s="107"/>
      <c r="H239" s="107"/>
      <c r="I239" s="105"/>
    </row>
    <row r="240" spans="1:15" s="104" customFormat="1" ht="20.25">
      <c r="B240" s="106"/>
      <c r="C240" s="106"/>
      <c r="D240" s="106"/>
      <c r="E240" s="106"/>
      <c r="F240" s="107"/>
      <c r="G240" s="107"/>
      <c r="H240" s="107"/>
      <c r="I240" s="105"/>
    </row>
    <row r="241" spans="2:9" s="104" customFormat="1" ht="20.25">
      <c r="B241" s="108"/>
      <c r="C241" s="108"/>
      <c r="D241" s="108"/>
      <c r="E241" s="109"/>
      <c r="F241" s="109"/>
      <c r="G241" s="109"/>
      <c r="H241" s="110"/>
      <c r="I241" s="105"/>
    </row>
    <row r="242" spans="2:9" s="104" customFormat="1" ht="20.25">
      <c r="B242" s="106"/>
      <c r="C242" s="106"/>
      <c r="D242" s="106"/>
      <c r="E242" s="106"/>
      <c r="F242" s="107"/>
      <c r="G242" s="106"/>
      <c r="H242" s="111"/>
    </row>
    <row r="243" spans="2:9" s="104" customFormat="1" ht="20.25">
      <c r="B243" s="867" t="s">
        <v>294</v>
      </c>
      <c r="C243" s="867"/>
      <c r="D243" s="865" t="s">
        <v>37</v>
      </c>
      <c r="E243" s="865"/>
      <c r="F243" s="865" t="s">
        <v>292</v>
      </c>
      <c r="G243" s="865"/>
      <c r="H243" s="106"/>
      <c r="I243" s="105"/>
    </row>
  </sheetData>
  <autoFilter ref="A5:P231"/>
  <mergeCells count="7">
    <mergeCell ref="C3:F3"/>
    <mergeCell ref="F235:H235"/>
    <mergeCell ref="F243:G243"/>
    <mergeCell ref="B235:C235"/>
    <mergeCell ref="B243:C243"/>
    <mergeCell ref="D235:E235"/>
    <mergeCell ref="D243:E243"/>
  </mergeCells>
  <pageMargins left="0.59055118110236227" right="0.19685039370078741" top="0.39370078740157483" bottom="0.39370078740157483" header="0.31496062992125984" footer="0.31496062992125984"/>
  <pageSetup paperSize="9" scale="80" orientation="portrait" verticalDpi="0" r:id="rId1"/>
  <rowBreaks count="7" manualBreakCount="7">
    <brk id="33" max="6" man="1"/>
    <brk id="65" max="6" man="1"/>
    <brk id="96" max="6" man="1"/>
    <brk id="128" max="6" man="1"/>
    <brk id="158" max="6" man="1"/>
    <brk id="189" max="6" man="1"/>
    <brk id="221" max="6" man="1"/>
  </rowBreaks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opLeftCell="A227" zoomScaleNormal="100" workbookViewId="0">
      <selection activeCell="A237" sqref="A237:G245"/>
    </sheetView>
  </sheetViews>
  <sheetFormatPr defaultRowHeight="15.75"/>
  <cols>
    <col min="1" max="1" width="5.875" customWidth="1"/>
    <col min="2" max="2" width="6.5" customWidth="1"/>
    <col min="3" max="3" width="25.125" customWidth="1"/>
    <col min="4" max="4" width="17.125" customWidth="1"/>
    <col min="5" max="5" width="19" style="4" customWidth="1"/>
    <col min="6" max="6" width="26.25" customWidth="1"/>
    <col min="7" max="7" width="27" customWidth="1"/>
    <col min="8" max="8" width="12.875" customWidth="1"/>
    <col min="9" max="9" width="9.875" bestFit="1" customWidth="1"/>
    <col min="10" max="10" width="10.875" bestFit="1" customWidth="1"/>
    <col min="12" max="13" width="9.875" bestFit="1" customWidth="1"/>
    <col min="14" max="14" width="12.875" customWidth="1"/>
    <col min="15" max="15" width="9.875" bestFit="1" customWidth="1"/>
  </cols>
  <sheetData>
    <row r="1" spans="1:8" ht="18.75">
      <c r="B1" s="1" t="s">
        <v>136</v>
      </c>
    </row>
    <row r="3" spans="1:8" ht="30">
      <c r="C3" s="863" t="s">
        <v>300</v>
      </c>
      <c r="D3" s="863"/>
      <c r="E3" s="863"/>
      <c r="F3" s="863"/>
    </row>
    <row r="4" spans="1:8" ht="22.5">
      <c r="D4" s="49"/>
      <c r="E4" s="49"/>
    </row>
    <row r="5" spans="1:8" s="48" customFormat="1" ht="31.5" customHeight="1">
      <c r="A5" s="88"/>
      <c r="B5" s="88" t="s">
        <v>2</v>
      </c>
      <c r="C5" s="88" t="s">
        <v>137</v>
      </c>
      <c r="D5" s="88" t="s">
        <v>4</v>
      </c>
      <c r="E5" s="89" t="s">
        <v>5</v>
      </c>
      <c r="F5" s="88" t="s">
        <v>6</v>
      </c>
      <c r="G5" s="88" t="s">
        <v>7</v>
      </c>
    </row>
    <row r="6" spans="1:8" ht="31.5" customHeight="1">
      <c r="A6" s="51"/>
      <c r="B6" s="51"/>
      <c r="C6" s="52" t="s">
        <v>138</v>
      </c>
      <c r="D6" s="51"/>
      <c r="E6" s="53">
        <f>SUM(E7:E8)</f>
        <v>1000000</v>
      </c>
      <c r="F6" s="51"/>
      <c r="G6" s="51"/>
    </row>
    <row r="7" spans="1:8" ht="31.5" customHeight="1">
      <c r="A7" s="51">
        <v>1</v>
      </c>
      <c r="B7" s="51">
        <v>1</v>
      </c>
      <c r="C7" s="54" t="s">
        <v>10</v>
      </c>
      <c r="D7" s="51" t="s">
        <v>259</v>
      </c>
      <c r="E7" s="55">
        <v>500000</v>
      </c>
      <c r="F7" s="51"/>
      <c r="G7" s="114"/>
    </row>
    <row r="8" spans="1:8" ht="31.5" customHeight="1">
      <c r="A8" s="51">
        <f>A7+1</f>
        <v>2</v>
      </c>
      <c r="B8" s="51">
        <v>2</v>
      </c>
      <c r="C8" s="54" t="s">
        <v>12</v>
      </c>
      <c r="D8" s="51" t="s">
        <v>260</v>
      </c>
      <c r="E8" s="55">
        <v>500000</v>
      </c>
      <c r="F8" s="51"/>
      <c r="G8" s="114"/>
    </row>
    <row r="9" spans="1:8" ht="31.5" customHeight="1">
      <c r="A9" s="51"/>
      <c r="B9" s="51"/>
      <c r="C9" s="52" t="s">
        <v>15</v>
      </c>
      <c r="D9" s="51"/>
      <c r="E9" s="53">
        <f>SUM(E10:E33)</f>
        <v>10600000</v>
      </c>
      <c r="F9" s="51"/>
      <c r="G9" s="51"/>
    </row>
    <row r="10" spans="1:8" ht="31.5" customHeight="1">
      <c r="A10" s="51">
        <f>A8+1</f>
        <v>3</v>
      </c>
      <c r="B10" s="51">
        <v>1</v>
      </c>
      <c r="C10" s="56" t="s">
        <v>139</v>
      </c>
      <c r="D10" s="57" t="s">
        <v>261</v>
      </c>
      <c r="E10" s="55">
        <v>500000</v>
      </c>
      <c r="F10" s="51"/>
      <c r="G10" s="114"/>
    </row>
    <row r="11" spans="1:8" ht="31.5" customHeight="1">
      <c r="A11" s="51">
        <f>A10+1</f>
        <v>4</v>
      </c>
      <c r="B11" s="51">
        <v>2</v>
      </c>
      <c r="C11" s="58" t="s">
        <v>140</v>
      </c>
      <c r="D11" s="57" t="s">
        <v>262</v>
      </c>
      <c r="E11" s="55">
        <v>500000</v>
      </c>
      <c r="F11" s="51"/>
      <c r="G11" s="114"/>
    </row>
    <row r="12" spans="1:8" ht="31.5" customHeight="1">
      <c r="A12" s="51">
        <f t="shared" ref="A12:A33" si="0">A11+1</f>
        <v>5</v>
      </c>
      <c r="B12" s="51">
        <v>3</v>
      </c>
      <c r="C12" s="58" t="s">
        <v>16</v>
      </c>
      <c r="D12" s="57" t="s">
        <v>17</v>
      </c>
      <c r="E12" s="100">
        <v>300000</v>
      </c>
      <c r="F12" s="51"/>
      <c r="G12" s="113" t="s">
        <v>277</v>
      </c>
      <c r="H12" s="117">
        <v>44531</v>
      </c>
    </row>
    <row r="13" spans="1:8" ht="31.5" customHeight="1">
      <c r="A13" s="51">
        <f t="shared" si="0"/>
        <v>6</v>
      </c>
      <c r="B13" s="51">
        <v>4</v>
      </c>
      <c r="C13" s="58" t="s">
        <v>18</v>
      </c>
      <c r="D13" s="57" t="s">
        <v>17</v>
      </c>
      <c r="E13" s="55">
        <v>300000</v>
      </c>
      <c r="F13" s="51"/>
      <c r="G13" s="113" t="s">
        <v>277</v>
      </c>
      <c r="H13" s="116">
        <v>44505</v>
      </c>
    </row>
    <row r="14" spans="1:8" ht="31.5" customHeight="1">
      <c r="A14" s="51">
        <f t="shared" si="0"/>
        <v>7</v>
      </c>
      <c r="B14" s="51">
        <v>5</v>
      </c>
      <c r="C14" s="58" t="s">
        <v>19</v>
      </c>
      <c r="D14" s="57" t="s">
        <v>20</v>
      </c>
      <c r="E14" s="55">
        <v>500000</v>
      </c>
      <c r="F14" s="51"/>
      <c r="G14" s="114"/>
    </row>
    <row r="15" spans="1:8" ht="31.5" customHeight="1">
      <c r="A15" s="51">
        <f t="shared" si="0"/>
        <v>8</v>
      </c>
      <c r="B15" s="51">
        <v>6</v>
      </c>
      <c r="C15" s="58" t="s">
        <v>141</v>
      </c>
      <c r="D15" s="57" t="s">
        <v>20</v>
      </c>
      <c r="E15" s="55">
        <v>500000</v>
      </c>
      <c r="F15" s="51"/>
      <c r="G15" s="114"/>
    </row>
    <row r="16" spans="1:8" ht="31.5" customHeight="1">
      <c r="A16" s="51">
        <f t="shared" si="0"/>
        <v>9</v>
      </c>
      <c r="B16" s="51">
        <v>7</v>
      </c>
      <c r="C16" s="54" t="s">
        <v>142</v>
      </c>
      <c r="D16" s="57" t="s">
        <v>20</v>
      </c>
      <c r="E16" s="55">
        <v>500000</v>
      </c>
      <c r="F16" s="51"/>
      <c r="G16" s="114"/>
    </row>
    <row r="17" spans="1:16" ht="31.5" customHeight="1">
      <c r="A17" s="51">
        <f t="shared" si="0"/>
        <v>10</v>
      </c>
      <c r="B17" s="51">
        <v>8</v>
      </c>
      <c r="C17" s="58" t="s">
        <v>21</v>
      </c>
      <c r="D17" s="57" t="s">
        <v>22</v>
      </c>
      <c r="E17" s="55">
        <v>500000</v>
      </c>
      <c r="F17" s="51"/>
      <c r="G17" s="114"/>
    </row>
    <row r="18" spans="1:16" ht="31.5" customHeight="1">
      <c r="A18" s="51">
        <f t="shared" si="0"/>
        <v>11</v>
      </c>
      <c r="B18" s="51">
        <v>9</v>
      </c>
      <c r="C18" s="58" t="s">
        <v>23</v>
      </c>
      <c r="D18" s="57" t="s">
        <v>22</v>
      </c>
      <c r="E18" s="55">
        <v>300000</v>
      </c>
      <c r="F18" s="51"/>
      <c r="G18" s="113" t="s">
        <v>277</v>
      </c>
      <c r="H18" s="116">
        <v>44509</v>
      </c>
    </row>
    <row r="19" spans="1:16" ht="31.5" customHeight="1">
      <c r="A19" s="51">
        <f t="shared" si="0"/>
        <v>12</v>
      </c>
      <c r="B19" s="51">
        <v>10</v>
      </c>
      <c r="C19" s="58" t="s">
        <v>24</v>
      </c>
      <c r="D19" s="57" t="s">
        <v>20</v>
      </c>
      <c r="E19" s="55">
        <v>500000</v>
      </c>
      <c r="F19" s="51"/>
      <c r="G19" s="114"/>
    </row>
    <row r="20" spans="1:16" ht="31.5" customHeight="1">
      <c r="A20" s="51">
        <f t="shared" si="0"/>
        <v>13</v>
      </c>
      <c r="B20" s="51">
        <v>11</v>
      </c>
      <c r="C20" s="54" t="s">
        <v>27</v>
      </c>
      <c r="D20" s="57" t="s">
        <v>20</v>
      </c>
      <c r="E20" s="55">
        <v>500000</v>
      </c>
      <c r="F20" s="51"/>
      <c r="G20" s="114"/>
    </row>
    <row r="21" spans="1:16" ht="31.5" customHeight="1">
      <c r="A21" s="51">
        <f t="shared" si="0"/>
        <v>14</v>
      </c>
      <c r="B21" s="51">
        <v>12</v>
      </c>
      <c r="C21" s="56" t="s">
        <v>143</v>
      </c>
      <c r="D21" s="57" t="s">
        <v>20</v>
      </c>
      <c r="E21" s="55">
        <v>500000</v>
      </c>
      <c r="F21" s="51"/>
      <c r="G21" s="114"/>
    </row>
    <row r="22" spans="1:16" ht="31.5" customHeight="1">
      <c r="A22" s="51">
        <f t="shared" si="0"/>
        <v>15</v>
      </c>
      <c r="B22" s="51">
        <v>13</v>
      </c>
      <c r="C22" s="60" t="s">
        <v>144</v>
      </c>
      <c r="D22" s="57" t="s">
        <v>20</v>
      </c>
      <c r="E22" s="55">
        <v>500000</v>
      </c>
      <c r="F22" s="51"/>
      <c r="G22" s="114"/>
      <c r="L22" s="4"/>
      <c r="M22" s="4"/>
      <c r="N22" s="4"/>
      <c r="O22" s="4"/>
      <c r="P22" s="4"/>
    </row>
    <row r="23" spans="1:16" ht="31.5" customHeight="1">
      <c r="A23" s="51">
        <f t="shared" si="0"/>
        <v>16</v>
      </c>
      <c r="B23" s="51">
        <v>14</v>
      </c>
      <c r="C23" s="58" t="s">
        <v>145</v>
      </c>
      <c r="D23" s="57" t="s">
        <v>263</v>
      </c>
      <c r="E23" s="55">
        <v>500000</v>
      </c>
      <c r="F23" s="51"/>
      <c r="G23" s="114"/>
      <c r="L23" s="4"/>
      <c r="M23" s="4"/>
      <c r="N23" s="4"/>
      <c r="O23" s="4"/>
      <c r="P23" s="4"/>
    </row>
    <row r="24" spans="1:16" ht="31.5" customHeight="1">
      <c r="A24" s="51">
        <f t="shared" si="0"/>
        <v>17</v>
      </c>
      <c r="B24" s="51">
        <v>15</v>
      </c>
      <c r="C24" s="58" t="s">
        <v>146</v>
      </c>
      <c r="D24" s="57" t="s">
        <v>263</v>
      </c>
      <c r="E24" s="55">
        <v>500000</v>
      </c>
      <c r="F24" s="51"/>
      <c r="G24" s="114"/>
      <c r="L24" s="4"/>
      <c r="M24" s="4"/>
      <c r="N24" s="4"/>
      <c r="O24" s="4"/>
      <c r="P24" s="4"/>
    </row>
    <row r="25" spans="1:16" ht="31.5" customHeight="1">
      <c r="A25" s="51">
        <f t="shared" si="0"/>
        <v>18</v>
      </c>
      <c r="B25" s="51">
        <v>16</v>
      </c>
      <c r="C25" s="61" t="s">
        <v>147</v>
      </c>
      <c r="D25" s="57" t="s">
        <v>263</v>
      </c>
      <c r="E25" s="55">
        <v>500000</v>
      </c>
      <c r="F25" s="51"/>
      <c r="G25" s="114"/>
      <c r="L25" s="4"/>
      <c r="M25" s="4"/>
      <c r="N25" s="4"/>
      <c r="O25" s="4"/>
      <c r="P25" s="4"/>
    </row>
    <row r="26" spans="1:16" ht="31.5" customHeight="1">
      <c r="A26" s="51">
        <f t="shared" si="0"/>
        <v>19</v>
      </c>
      <c r="B26" s="51">
        <v>17</v>
      </c>
      <c r="C26" s="62" t="s">
        <v>148</v>
      </c>
      <c r="D26" s="57" t="s">
        <v>263</v>
      </c>
      <c r="E26" s="55">
        <v>500000</v>
      </c>
      <c r="F26" s="51"/>
      <c r="G26" s="114"/>
      <c r="L26" s="4"/>
      <c r="M26" s="4"/>
      <c r="N26" s="4"/>
      <c r="O26" s="4"/>
      <c r="P26" s="4"/>
    </row>
    <row r="27" spans="1:16" ht="31.5" customHeight="1">
      <c r="A27" s="51">
        <f t="shared" si="0"/>
        <v>20</v>
      </c>
      <c r="B27" s="51">
        <v>18</v>
      </c>
      <c r="C27" s="63" t="s">
        <v>149</v>
      </c>
      <c r="D27" s="64" t="s">
        <v>263</v>
      </c>
      <c r="E27" s="55">
        <v>300000</v>
      </c>
      <c r="F27" s="51"/>
      <c r="G27" s="113" t="s">
        <v>277</v>
      </c>
      <c r="H27" s="90" t="s">
        <v>283</v>
      </c>
      <c r="L27" s="4"/>
      <c r="M27" s="4"/>
      <c r="N27" s="4"/>
      <c r="O27" s="4"/>
      <c r="P27" s="4"/>
    </row>
    <row r="28" spans="1:16" ht="31.5" customHeight="1">
      <c r="A28" s="51">
        <f t="shared" si="0"/>
        <v>21</v>
      </c>
      <c r="B28" s="51">
        <v>19</v>
      </c>
      <c r="C28" s="65" t="s">
        <v>28</v>
      </c>
      <c r="D28" s="57" t="s">
        <v>29</v>
      </c>
      <c r="E28" s="55">
        <v>500000</v>
      </c>
      <c r="F28" s="51"/>
      <c r="G28" s="114"/>
      <c r="H28" s="115">
        <v>44494</v>
      </c>
      <c r="L28" s="4"/>
      <c r="M28" s="4"/>
      <c r="N28" s="4"/>
      <c r="O28" s="4"/>
      <c r="P28" s="4"/>
    </row>
    <row r="29" spans="1:16" ht="31.5" customHeight="1">
      <c r="A29" s="51">
        <f t="shared" si="0"/>
        <v>22</v>
      </c>
      <c r="B29" s="51">
        <v>20</v>
      </c>
      <c r="C29" s="65" t="s">
        <v>30</v>
      </c>
      <c r="D29" s="57" t="s">
        <v>29</v>
      </c>
      <c r="E29" s="55">
        <v>500000</v>
      </c>
      <c r="F29" s="51"/>
      <c r="G29" s="114"/>
      <c r="H29" s="115">
        <v>44494</v>
      </c>
      <c r="L29" s="4"/>
      <c r="M29" s="4"/>
      <c r="N29" s="4"/>
      <c r="O29" s="4"/>
      <c r="P29" s="4"/>
    </row>
    <row r="30" spans="1:16" ht="31.5" customHeight="1">
      <c r="A30" s="51">
        <f t="shared" si="0"/>
        <v>23</v>
      </c>
      <c r="B30" s="51">
        <v>21</v>
      </c>
      <c r="C30" s="65" t="s">
        <v>31</v>
      </c>
      <c r="D30" s="57" t="s">
        <v>29</v>
      </c>
      <c r="E30" s="55">
        <v>500000</v>
      </c>
      <c r="F30" s="51"/>
      <c r="G30" s="114"/>
      <c r="H30" s="115">
        <v>44484</v>
      </c>
      <c r="L30" s="4"/>
      <c r="M30" s="4"/>
      <c r="N30" s="4"/>
      <c r="O30" s="4"/>
      <c r="P30" s="4"/>
    </row>
    <row r="31" spans="1:16" ht="31.5" customHeight="1">
      <c r="A31" s="51">
        <f t="shared" si="0"/>
        <v>24</v>
      </c>
      <c r="B31" s="51">
        <v>22</v>
      </c>
      <c r="C31" s="65" t="s">
        <v>32</v>
      </c>
      <c r="D31" s="57" t="s">
        <v>29</v>
      </c>
      <c r="E31" s="55">
        <v>500000</v>
      </c>
      <c r="F31" s="51"/>
      <c r="G31" s="114"/>
      <c r="H31" s="115">
        <v>44484</v>
      </c>
      <c r="L31" s="4"/>
      <c r="M31" s="4"/>
      <c r="N31" s="4"/>
      <c r="O31" s="4"/>
      <c r="P31" s="4"/>
    </row>
    <row r="32" spans="1:16" ht="31.5" customHeight="1">
      <c r="A32" s="51">
        <f t="shared" si="0"/>
        <v>25</v>
      </c>
      <c r="B32" s="51">
        <v>23</v>
      </c>
      <c r="C32" s="66" t="s">
        <v>25</v>
      </c>
      <c r="D32" s="57" t="s">
        <v>26</v>
      </c>
      <c r="E32" s="55">
        <v>300000</v>
      </c>
      <c r="F32" s="51"/>
      <c r="G32" s="113" t="s">
        <v>277</v>
      </c>
      <c r="H32" s="92">
        <v>44550</v>
      </c>
      <c r="J32" s="4"/>
      <c r="L32" s="4"/>
      <c r="M32" s="4"/>
      <c r="N32" s="4"/>
      <c r="O32" s="4"/>
      <c r="P32" s="4"/>
    </row>
    <row r="33" spans="1:16" ht="31.5" customHeight="1">
      <c r="A33" s="51">
        <f t="shared" si="0"/>
        <v>26</v>
      </c>
      <c r="B33" s="51">
        <v>24</v>
      </c>
      <c r="C33" s="63" t="s">
        <v>150</v>
      </c>
      <c r="D33" s="64" t="s">
        <v>29</v>
      </c>
      <c r="E33" s="55">
        <v>100000</v>
      </c>
      <c r="F33" s="51"/>
      <c r="G33" s="114"/>
      <c r="H33" s="91">
        <v>44642</v>
      </c>
      <c r="J33" s="4"/>
      <c r="L33" s="4"/>
      <c r="M33" s="4"/>
      <c r="N33" s="4"/>
      <c r="O33" s="4"/>
      <c r="P33" s="4"/>
    </row>
    <row r="34" spans="1:16" ht="31.5" customHeight="1">
      <c r="A34" s="51"/>
      <c r="B34" s="51"/>
      <c r="C34" s="52" t="s">
        <v>34</v>
      </c>
      <c r="D34" s="57"/>
      <c r="E34" s="53">
        <f>SUM(E35:E41)</f>
        <v>3300000</v>
      </c>
      <c r="F34" s="51"/>
      <c r="G34" s="51"/>
      <c r="J34" s="4"/>
    </row>
    <row r="35" spans="1:16" ht="31.5" customHeight="1">
      <c r="A35" s="51">
        <f>A33+1</f>
        <v>27</v>
      </c>
      <c r="B35" s="51">
        <v>1</v>
      </c>
      <c r="C35" s="58" t="s">
        <v>35</v>
      </c>
      <c r="D35" s="57" t="s">
        <v>36</v>
      </c>
      <c r="E35" s="55">
        <v>500000</v>
      </c>
      <c r="F35" s="51"/>
      <c r="G35" s="114"/>
      <c r="J35" s="4"/>
    </row>
    <row r="36" spans="1:16" ht="31.5" customHeight="1">
      <c r="A36" s="51">
        <f>A35+1</f>
        <v>28</v>
      </c>
      <c r="B36" s="51">
        <v>2</v>
      </c>
      <c r="C36" s="58" t="s">
        <v>37</v>
      </c>
      <c r="D36" s="57" t="s">
        <v>38</v>
      </c>
      <c r="E36" s="55">
        <v>500000</v>
      </c>
      <c r="F36" s="51"/>
      <c r="G36" s="114"/>
      <c r="J36" s="4"/>
    </row>
    <row r="37" spans="1:16" ht="31.5" customHeight="1">
      <c r="A37" s="51">
        <f t="shared" ref="A37:A41" si="1">A36+1</f>
        <v>29</v>
      </c>
      <c r="B37" s="51">
        <v>3</v>
      </c>
      <c r="C37" s="58" t="s">
        <v>39</v>
      </c>
      <c r="D37" s="57" t="s">
        <v>40</v>
      </c>
      <c r="E37" s="55">
        <v>500000</v>
      </c>
      <c r="F37" s="51"/>
      <c r="G37" s="114"/>
      <c r="J37" s="4"/>
    </row>
    <row r="38" spans="1:16" ht="31.5" customHeight="1">
      <c r="A38" s="51">
        <f t="shared" si="1"/>
        <v>30</v>
      </c>
      <c r="B38" s="51">
        <v>4</v>
      </c>
      <c r="C38" s="58" t="s">
        <v>151</v>
      </c>
      <c r="D38" s="57" t="s">
        <v>264</v>
      </c>
      <c r="E38" s="55">
        <v>500000</v>
      </c>
      <c r="F38" s="51"/>
      <c r="G38" s="114"/>
      <c r="J38" s="4"/>
    </row>
    <row r="39" spans="1:16" ht="31.5" customHeight="1">
      <c r="A39" s="51">
        <f t="shared" si="1"/>
        <v>31</v>
      </c>
      <c r="B39" s="51">
        <v>5</v>
      </c>
      <c r="C39" s="58" t="s">
        <v>152</v>
      </c>
      <c r="D39" s="57" t="s">
        <v>264</v>
      </c>
      <c r="E39" s="55">
        <v>500000</v>
      </c>
      <c r="F39" s="51"/>
      <c r="G39" s="114"/>
      <c r="J39" s="4"/>
    </row>
    <row r="40" spans="1:16" ht="31.5" customHeight="1">
      <c r="A40" s="51">
        <f t="shared" si="1"/>
        <v>32</v>
      </c>
      <c r="B40" s="51">
        <v>6</v>
      </c>
      <c r="C40" s="67" t="s">
        <v>153</v>
      </c>
      <c r="D40" s="57" t="s">
        <v>265</v>
      </c>
      <c r="E40" s="55">
        <v>500000</v>
      </c>
      <c r="F40" s="51"/>
      <c r="G40" s="114"/>
    </row>
    <row r="41" spans="1:16" ht="31.5" customHeight="1">
      <c r="A41" s="51">
        <f t="shared" si="1"/>
        <v>33</v>
      </c>
      <c r="B41" s="51">
        <v>7</v>
      </c>
      <c r="C41" s="68" t="s">
        <v>41</v>
      </c>
      <c r="D41" s="60" t="s">
        <v>40</v>
      </c>
      <c r="E41" s="55">
        <v>300000</v>
      </c>
      <c r="F41" s="51"/>
      <c r="G41" s="113" t="s">
        <v>277</v>
      </c>
      <c r="H41" s="116">
        <v>44502</v>
      </c>
    </row>
    <row r="42" spans="1:16" ht="31.5" customHeight="1">
      <c r="A42" s="51"/>
      <c r="B42" s="51"/>
      <c r="C42" s="52" t="s">
        <v>272</v>
      </c>
      <c r="D42" s="57"/>
      <c r="E42" s="53">
        <f>SUM(E43:E44)</f>
        <v>1000000</v>
      </c>
      <c r="F42" s="51"/>
      <c r="G42" s="114"/>
    </row>
    <row r="43" spans="1:16" ht="31.5" customHeight="1">
      <c r="A43" s="51">
        <f>A41+1</f>
        <v>34</v>
      </c>
      <c r="B43" s="51">
        <v>1</v>
      </c>
      <c r="C43" s="60" t="s">
        <v>44</v>
      </c>
      <c r="D43" s="60" t="s">
        <v>43</v>
      </c>
      <c r="E43" s="55">
        <v>500000</v>
      </c>
      <c r="F43" s="51"/>
      <c r="G43" s="114"/>
    </row>
    <row r="44" spans="1:16" ht="31.5" customHeight="1">
      <c r="A44" s="51">
        <f>A43+1</f>
        <v>35</v>
      </c>
      <c r="B44" s="51">
        <v>2</v>
      </c>
      <c r="C44" s="60" t="s">
        <v>45</v>
      </c>
      <c r="D44" s="60" t="s">
        <v>43</v>
      </c>
      <c r="E44" s="55">
        <v>500000</v>
      </c>
      <c r="F44" s="51"/>
      <c r="G44" s="114"/>
    </row>
    <row r="45" spans="1:16" ht="31.5" customHeight="1">
      <c r="A45" s="51"/>
      <c r="B45" s="51"/>
      <c r="C45" s="69" t="s">
        <v>47</v>
      </c>
      <c r="D45" s="60"/>
      <c r="E45" s="53">
        <f>E46+E58+E66</f>
        <v>17100000</v>
      </c>
      <c r="F45" s="51"/>
      <c r="G45" s="51"/>
    </row>
    <row r="46" spans="1:16" ht="31.5" customHeight="1">
      <c r="A46" s="51"/>
      <c r="B46" s="51"/>
      <c r="C46" s="70" t="s">
        <v>273</v>
      </c>
      <c r="D46" s="57"/>
      <c r="E46" s="53">
        <f>SUM(E47:E57)</f>
        <v>5100000</v>
      </c>
      <c r="F46" s="51"/>
      <c r="G46" s="51"/>
      <c r="I46" s="4"/>
      <c r="J46" s="4"/>
      <c r="K46" s="4"/>
    </row>
    <row r="47" spans="1:16" ht="31.5" customHeight="1">
      <c r="A47" s="51">
        <f>A44+1</f>
        <v>36</v>
      </c>
      <c r="B47" s="51">
        <v>1</v>
      </c>
      <c r="C47" s="67" t="s">
        <v>155</v>
      </c>
      <c r="D47" s="57" t="s">
        <v>266</v>
      </c>
      <c r="E47" s="55">
        <v>500000</v>
      </c>
      <c r="F47" s="51"/>
      <c r="G47" s="114"/>
      <c r="I47" s="4"/>
      <c r="J47" s="4"/>
      <c r="K47" s="4"/>
    </row>
    <row r="48" spans="1:16" ht="31.5" customHeight="1">
      <c r="A48" s="51">
        <f>A47+1</f>
        <v>37</v>
      </c>
      <c r="B48" s="51">
        <v>2</v>
      </c>
      <c r="C48" s="67" t="s">
        <v>156</v>
      </c>
      <c r="D48" s="57" t="s">
        <v>267</v>
      </c>
      <c r="E48" s="55">
        <v>500000</v>
      </c>
      <c r="F48" s="51"/>
      <c r="G48" s="114"/>
      <c r="I48" s="4"/>
      <c r="J48" s="4"/>
      <c r="K48" s="4"/>
    </row>
    <row r="49" spans="1:11" ht="31.5" customHeight="1">
      <c r="A49" s="51">
        <f t="shared" ref="A49:A57" si="2">A48+1</f>
        <v>38</v>
      </c>
      <c r="B49" s="51">
        <v>3</v>
      </c>
      <c r="C49" s="58" t="s">
        <v>48</v>
      </c>
      <c r="D49" s="57" t="s">
        <v>26</v>
      </c>
      <c r="E49" s="55">
        <v>500000</v>
      </c>
      <c r="F49" s="51"/>
      <c r="G49" s="114"/>
      <c r="I49" s="4"/>
      <c r="J49" s="4"/>
      <c r="K49" s="4"/>
    </row>
    <row r="50" spans="1:11" ht="31.5" customHeight="1">
      <c r="A50" s="51">
        <f t="shared" si="2"/>
        <v>39</v>
      </c>
      <c r="B50" s="51">
        <v>4</v>
      </c>
      <c r="C50" s="58" t="s">
        <v>49</v>
      </c>
      <c r="D50" s="57" t="s">
        <v>26</v>
      </c>
      <c r="E50" s="55">
        <v>500000</v>
      </c>
      <c r="F50" s="51"/>
      <c r="G50" s="114"/>
      <c r="I50" s="4"/>
      <c r="J50" s="4"/>
      <c r="K50" s="4"/>
    </row>
    <row r="51" spans="1:11" ht="31.5" customHeight="1">
      <c r="A51" s="51">
        <f t="shared" si="2"/>
        <v>40</v>
      </c>
      <c r="B51" s="51">
        <v>5</v>
      </c>
      <c r="C51" s="58" t="s">
        <v>50</v>
      </c>
      <c r="D51" s="57" t="s">
        <v>36</v>
      </c>
      <c r="E51" s="55">
        <v>500000</v>
      </c>
      <c r="F51" s="51"/>
      <c r="G51" s="114"/>
      <c r="I51" s="4"/>
      <c r="J51" s="4"/>
      <c r="K51" s="4"/>
    </row>
    <row r="52" spans="1:11" ht="31.5" customHeight="1">
      <c r="A52" s="51">
        <f t="shared" si="2"/>
        <v>41</v>
      </c>
      <c r="B52" s="51">
        <v>6</v>
      </c>
      <c r="C52" s="58" t="s">
        <v>51</v>
      </c>
      <c r="D52" s="57" t="s">
        <v>26</v>
      </c>
      <c r="E52" s="55">
        <v>500000</v>
      </c>
      <c r="F52" s="51"/>
      <c r="G52" s="114"/>
      <c r="I52" s="4"/>
      <c r="J52" s="4"/>
      <c r="K52" s="4"/>
    </row>
    <row r="53" spans="1:11" ht="31.5" customHeight="1">
      <c r="A53" s="51">
        <f t="shared" si="2"/>
        <v>42</v>
      </c>
      <c r="B53" s="51">
        <v>7</v>
      </c>
      <c r="C53" s="58" t="s">
        <v>52</v>
      </c>
      <c r="D53" s="57" t="s">
        <v>26</v>
      </c>
      <c r="E53" s="55">
        <v>500000</v>
      </c>
      <c r="F53" s="51"/>
      <c r="G53" s="112" t="s">
        <v>276</v>
      </c>
      <c r="I53" s="4"/>
      <c r="J53" s="4"/>
      <c r="K53" s="4"/>
    </row>
    <row r="54" spans="1:11" ht="31.5" customHeight="1">
      <c r="A54" s="51">
        <f t="shared" si="2"/>
        <v>43</v>
      </c>
      <c r="B54" s="51">
        <v>8</v>
      </c>
      <c r="C54" s="61" t="s">
        <v>53</v>
      </c>
      <c r="D54" s="57" t="s">
        <v>26</v>
      </c>
      <c r="E54" s="55">
        <v>500000</v>
      </c>
      <c r="F54" s="51"/>
      <c r="G54" s="114"/>
      <c r="I54" s="4"/>
      <c r="J54" s="4"/>
      <c r="K54" s="4"/>
    </row>
    <row r="55" spans="1:11" ht="31.5" customHeight="1">
      <c r="A55" s="51">
        <f>A54+1</f>
        <v>44</v>
      </c>
      <c r="B55" s="51">
        <v>9</v>
      </c>
      <c r="C55" s="62" t="s">
        <v>55</v>
      </c>
      <c r="D55" s="57" t="s">
        <v>26</v>
      </c>
      <c r="E55" s="55">
        <v>500000</v>
      </c>
      <c r="F55" s="51"/>
      <c r="G55" s="114"/>
      <c r="I55" s="4"/>
      <c r="J55" s="4"/>
      <c r="K55" s="4"/>
    </row>
    <row r="56" spans="1:11" ht="31.5" customHeight="1">
      <c r="A56" s="51">
        <f>A55+1</f>
        <v>45</v>
      </c>
      <c r="B56" s="51">
        <v>11</v>
      </c>
      <c r="C56" s="63" t="s">
        <v>57</v>
      </c>
      <c r="D56" s="57" t="s">
        <v>26</v>
      </c>
      <c r="E56" s="55">
        <v>300000</v>
      </c>
      <c r="F56" s="51"/>
      <c r="G56" s="113" t="s">
        <v>277</v>
      </c>
      <c r="H56" s="91">
        <v>44504</v>
      </c>
    </row>
    <row r="57" spans="1:11" ht="31.5" customHeight="1">
      <c r="A57" s="51">
        <f t="shared" si="2"/>
        <v>46</v>
      </c>
      <c r="B57" s="51">
        <v>12</v>
      </c>
      <c r="C57" s="63" t="s">
        <v>58</v>
      </c>
      <c r="D57" s="57" t="s">
        <v>26</v>
      </c>
      <c r="E57" s="55">
        <v>300000</v>
      </c>
      <c r="F57" s="51"/>
      <c r="G57" s="113" t="s">
        <v>277</v>
      </c>
      <c r="H57" s="91">
        <v>44511</v>
      </c>
    </row>
    <row r="58" spans="1:11" ht="31.5" customHeight="1">
      <c r="A58" s="51"/>
      <c r="B58" s="51"/>
      <c r="C58" s="52" t="s">
        <v>157</v>
      </c>
      <c r="D58" s="57"/>
      <c r="E58" s="53">
        <f>SUM(E59:E65)</f>
        <v>3500000</v>
      </c>
      <c r="F58" s="51"/>
      <c r="G58" s="51"/>
    </row>
    <row r="59" spans="1:11" ht="31.5" customHeight="1">
      <c r="A59" s="51">
        <f>A57+1</f>
        <v>47</v>
      </c>
      <c r="B59" s="51">
        <v>1</v>
      </c>
      <c r="C59" s="67" t="s">
        <v>158</v>
      </c>
      <c r="D59" s="57" t="s">
        <v>157</v>
      </c>
      <c r="E59" s="55">
        <v>500000</v>
      </c>
      <c r="F59" s="51"/>
      <c r="G59" s="114"/>
    </row>
    <row r="60" spans="1:11" ht="31.5" customHeight="1">
      <c r="A60" s="51">
        <f>A59+1</f>
        <v>48</v>
      </c>
      <c r="B60" s="51">
        <v>2</v>
      </c>
      <c r="C60" s="67" t="s">
        <v>159</v>
      </c>
      <c r="D60" s="57" t="s">
        <v>157</v>
      </c>
      <c r="E60" s="55">
        <v>500000</v>
      </c>
      <c r="F60" s="51"/>
      <c r="G60" s="114"/>
    </row>
    <row r="61" spans="1:11" ht="31.5" customHeight="1">
      <c r="A61" s="51">
        <f t="shared" ref="A61:A65" si="3">A60+1</f>
        <v>49</v>
      </c>
      <c r="B61" s="51">
        <v>3</v>
      </c>
      <c r="C61" s="58" t="s">
        <v>160</v>
      </c>
      <c r="D61" s="57" t="s">
        <v>157</v>
      </c>
      <c r="E61" s="55">
        <v>500000</v>
      </c>
      <c r="F61" s="51"/>
      <c r="G61" s="114"/>
    </row>
    <row r="62" spans="1:11" ht="31.5" customHeight="1">
      <c r="A62" s="51">
        <f t="shared" si="3"/>
        <v>50</v>
      </c>
      <c r="B62" s="51">
        <v>4</v>
      </c>
      <c r="C62" s="58" t="s">
        <v>161</v>
      </c>
      <c r="D62" s="57" t="s">
        <v>157</v>
      </c>
      <c r="E62" s="55">
        <v>500000</v>
      </c>
      <c r="F62" s="51"/>
      <c r="G62" s="114"/>
    </row>
    <row r="63" spans="1:11" ht="31.5" customHeight="1">
      <c r="A63" s="51">
        <f t="shared" si="3"/>
        <v>51</v>
      </c>
      <c r="B63" s="51">
        <v>5</v>
      </c>
      <c r="C63" s="58" t="s">
        <v>162</v>
      </c>
      <c r="D63" s="57" t="s">
        <v>157</v>
      </c>
      <c r="E63" s="55">
        <v>500000</v>
      </c>
      <c r="F63" s="51"/>
      <c r="G63" s="114"/>
    </row>
    <row r="64" spans="1:11" ht="31.5" customHeight="1">
      <c r="A64" s="51">
        <f t="shared" si="3"/>
        <v>52</v>
      </c>
      <c r="B64" s="51">
        <v>6</v>
      </c>
      <c r="C64" s="58" t="s">
        <v>163</v>
      </c>
      <c r="D64" s="57" t="s">
        <v>157</v>
      </c>
      <c r="E64" s="55">
        <v>500000</v>
      </c>
      <c r="F64" s="51"/>
      <c r="G64" s="114"/>
    </row>
    <row r="65" spans="1:11" ht="31.5" customHeight="1">
      <c r="A65" s="51">
        <f t="shared" si="3"/>
        <v>53</v>
      </c>
      <c r="B65" s="51">
        <v>7</v>
      </c>
      <c r="C65" s="58" t="s">
        <v>164</v>
      </c>
      <c r="D65" s="57" t="s">
        <v>157</v>
      </c>
      <c r="E65" s="55">
        <v>500000</v>
      </c>
      <c r="F65" s="51"/>
      <c r="G65" s="114"/>
    </row>
    <row r="66" spans="1:11" ht="31.5" customHeight="1">
      <c r="A66" s="51"/>
      <c r="B66" s="51"/>
      <c r="C66" s="52" t="s">
        <v>166</v>
      </c>
      <c r="D66" s="57"/>
      <c r="E66" s="53">
        <f>SUM(E67:E83)</f>
        <v>8500000</v>
      </c>
      <c r="F66" s="51"/>
      <c r="G66" s="51"/>
    </row>
    <row r="67" spans="1:11" ht="31.5" customHeight="1">
      <c r="A67" s="51">
        <f>A65+1</f>
        <v>54</v>
      </c>
      <c r="B67" s="51">
        <v>1</v>
      </c>
      <c r="C67" s="72" t="s">
        <v>167</v>
      </c>
      <c r="D67" s="57" t="s">
        <v>166</v>
      </c>
      <c r="E67" s="55">
        <v>500000</v>
      </c>
      <c r="F67" s="51"/>
      <c r="G67" s="114"/>
    </row>
    <row r="68" spans="1:11" ht="31.5" customHeight="1">
      <c r="A68" s="51">
        <f>A67+1</f>
        <v>55</v>
      </c>
      <c r="B68" s="51">
        <v>2</v>
      </c>
      <c r="C68" s="73" t="s">
        <v>168</v>
      </c>
      <c r="D68" s="57" t="s">
        <v>166</v>
      </c>
      <c r="E68" s="55">
        <v>500000</v>
      </c>
      <c r="F68" s="51"/>
      <c r="G68" s="114"/>
    </row>
    <row r="69" spans="1:11" ht="31.5" customHeight="1">
      <c r="A69" s="51">
        <f t="shared" ref="A69:A83" si="4">A68+1</f>
        <v>56</v>
      </c>
      <c r="B69" s="51">
        <v>3</v>
      </c>
      <c r="C69" s="72" t="s">
        <v>169</v>
      </c>
      <c r="D69" s="57" t="s">
        <v>166</v>
      </c>
      <c r="E69" s="55">
        <v>500000</v>
      </c>
      <c r="F69" s="51"/>
      <c r="G69" s="114"/>
    </row>
    <row r="70" spans="1:11" ht="31.5" customHeight="1">
      <c r="A70" s="51">
        <f t="shared" si="4"/>
        <v>57</v>
      </c>
      <c r="B70" s="51">
        <v>4</v>
      </c>
      <c r="C70" s="72" t="s">
        <v>170</v>
      </c>
      <c r="D70" s="57" t="s">
        <v>166</v>
      </c>
      <c r="E70" s="55">
        <v>500000</v>
      </c>
      <c r="F70" s="51"/>
      <c r="G70" s="114"/>
    </row>
    <row r="71" spans="1:11" ht="31.5" customHeight="1">
      <c r="A71" s="51">
        <f t="shared" si="4"/>
        <v>58</v>
      </c>
      <c r="B71" s="51">
        <v>5</v>
      </c>
      <c r="C71" s="73" t="s">
        <v>171</v>
      </c>
      <c r="D71" s="57" t="s">
        <v>166</v>
      </c>
      <c r="E71" s="55">
        <v>500000</v>
      </c>
      <c r="F71" s="51"/>
      <c r="G71" s="114"/>
    </row>
    <row r="72" spans="1:11" ht="31.5" customHeight="1">
      <c r="A72" s="51">
        <f t="shared" si="4"/>
        <v>59</v>
      </c>
      <c r="B72" s="51">
        <v>6</v>
      </c>
      <c r="C72" s="72" t="s">
        <v>172</v>
      </c>
      <c r="D72" s="57" t="s">
        <v>166</v>
      </c>
      <c r="E72" s="55">
        <v>500000</v>
      </c>
      <c r="F72" s="51"/>
      <c r="G72" s="114"/>
    </row>
    <row r="73" spans="1:11" ht="31.5" customHeight="1">
      <c r="A73" s="51">
        <f t="shared" si="4"/>
        <v>60</v>
      </c>
      <c r="B73" s="51">
        <v>7</v>
      </c>
      <c r="C73" s="73" t="s">
        <v>173</v>
      </c>
      <c r="D73" s="57" t="s">
        <v>166</v>
      </c>
      <c r="E73" s="55">
        <v>500000</v>
      </c>
      <c r="F73" s="51"/>
      <c r="G73" s="114"/>
    </row>
    <row r="74" spans="1:11" ht="31.5" customHeight="1">
      <c r="A74" s="51">
        <f t="shared" si="4"/>
        <v>61</v>
      </c>
      <c r="B74" s="51">
        <v>8</v>
      </c>
      <c r="C74" s="73" t="s">
        <v>174</v>
      </c>
      <c r="D74" s="57" t="s">
        <v>166</v>
      </c>
      <c r="E74" s="55">
        <v>500000</v>
      </c>
      <c r="F74" s="51"/>
      <c r="G74" s="114"/>
    </row>
    <row r="75" spans="1:11" ht="31.5" customHeight="1">
      <c r="A75" s="51">
        <f t="shared" si="4"/>
        <v>62</v>
      </c>
      <c r="B75" s="51">
        <v>9</v>
      </c>
      <c r="C75" s="73" t="s">
        <v>175</v>
      </c>
      <c r="D75" s="57" t="s">
        <v>166</v>
      </c>
      <c r="E75" s="55">
        <v>500000</v>
      </c>
      <c r="F75" s="51"/>
      <c r="G75" s="114"/>
    </row>
    <row r="76" spans="1:11" ht="31.5" customHeight="1">
      <c r="A76" s="51">
        <f t="shared" si="4"/>
        <v>63</v>
      </c>
      <c r="B76" s="51">
        <v>10</v>
      </c>
      <c r="C76" s="73" t="s">
        <v>176</v>
      </c>
      <c r="D76" s="57" t="s">
        <v>166</v>
      </c>
      <c r="E76" s="55">
        <v>500000</v>
      </c>
      <c r="F76" s="51"/>
      <c r="G76" s="114"/>
    </row>
    <row r="77" spans="1:11" ht="31.5" customHeight="1">
      <c r="A77" s="51">
        <f>A76+1</f>
        <v>64</v>
      </c>
      <c r="B77" s="51">
        <v>11</v>
      </c>
      <c r="C77" s="73" t="s">
        <v>179</v>
      </c>
      <c r="D77" s="57" t="s">
        <v>166</v>
      </c>
      <c r="E77" s="55">
        <v>500000</v>
      </c>
      <c r="F77" s="51"/>
      <c r="G77" s="114"/>
      <c r="I77" s="4"/>
      <c r="J77" s="4"/>
      <c r="K77" s="4"/>
    </row>
    <row r="78" spans="1:11" ht="31.5" customHeight="1">
      <c r="A78" s="51">
        <f t="shared" si="4"/>
        <v>65</v>
      </c>
      <c r="B78" s="51">
        <v>12</v>
      </c>
      <c r="C78" s="73" t="s">
        <v>180</v>
      </c>
      <c r="D78" s="57" t="s">
        <v>166</v>
      </c>
      <c r="E78" s="55">
        <v>500000</v>
      </c>
      <c r="F78" s="51"/>
      <c r="G78" s="114"/>
      <c r="I78" s="4"/>
      <c r="J78" s="4"/>
      <c r="K78" s="4"/>
    </row>
    <row r="79" spans="1:11" ht="31.5" customHeight="1">
      <c r="A79" s="51">
        <f t="shared" si="4"/>
        <v>66</v>
      </c>
      <c r="B79" s="51">
        <v>13</v>
      </c>
      <c r="C79" s="73" t="s">
        <v>181</v>
      </c>
      <c r="D79" s="57" t="s">
        <v>166</v>
      </c>
      <c r="E79" s="55">
        <v>500000</v>
      </c>
      <c r="F79" s="51"/>
      <c r="G79" s="114"/>
      <c r="I79" s="4"/>
      <c r="J79" s="4"/>
      <c r="K79" s="4"/>
    </row>
    <row r="80" spans="1:11" ht="31.5" customHeight="1">
      <c r="A80" s="51">
        <f t="shared" si="4"/>
        <v>67</v>
      </c>
      <c r="B80" s="51">
        <v>14</v>
      </c>
      <c r="C80" s="73" t="s">
        <v>182</v>
      </c>
      <c r="D80" s="57" t="s">
        <v>166</v>
      </c>
      <c r="E80" s="55">
        <v>500000</v>
      </c>
      <c r="F80" s="51"/>
      <c r="G80" s="114"/>
      <c r="I80" s="4"/>
      <c r="J80" s="4"/>
      <c r="K80" s="4"/>
    </row>
    <row r="81" spans="1:11" ht="31.5" customHeight="1">
      <c r="A81" s="51">
        <f t="shared" si="4"/>
        <v>68</v>
      </c>
      <c r="B81" s="51">
        <v>15</v>
      </c>
      <c r="C81" s="73" t="s">
        <v>183</v>
      </c>
      <c r="D81" s="57" t="s">
        <v>166</v>
      </c>
      <c r="E81" s="55">
        <v>500000</v>
      </c>
      <c r="F81" s="51"/>
      <c r="G81" s="114"/>
      <c r="I81" s="4"/>
      <c r="J81" s="4"/>
      <c r="K81" s="4"/>
    </row>
    <row r="82" spans="1:11" ht="31.5" customHeight="1">
      <c r="A82" s="51">
        <f t="shared" si="4"/>
        <v>69</v>
      </c>
      <c r="B82" s="51">
        <v>16</v>
      </c>
      <c r="C82" s="74" t="s">
        <v>184</v>
      </c>
      <c r="D82" s="57" t="s">
        <v>166</v>
      </c>
      <c r="E82" s="55">
        <v>500000</v>
      </c>
      <c r="F82" s="51"/>
      <c r="G82" s="114"/>
      <c r="I82" s="4"/>
      <c r="J82" s="4"/>
      <c r="K82" s="4"/>
    </row>
    <row r="83" spans="1:11" ht="31.5" customHeight="1">
      <c r="A83" s="51">
        <f t="shared" si="4"/>
        <v>70</v>
      </c>
      <c r="B83" s="51">
        <v>17</v>
      </c>
      <c r="C83" s="75" t="s">
        <v>185</v>
      </c>
      <c r="D83" s="57" t="s">
        <v>166</v>
      </c>
      <c r="E83" s="55">
        <v>500000</v>
      </c>
      <c r="F83" s="51"/>
      <c r="G83" s="114"/>
      <c r="I83" s="4"/>
      <c r="J83" s="4"/>
      <c r="K83" s="4"/>
    </row>
    <row r="84" spans="1:11" ht="31.5" customHeight="1">
      <c r="A84" s="51"/>
      <c r="B84" s="51"/>
      <c r="C84" s="76" t="s">
        <v>274</v>
      </c>
      <c r="D84" s="57"/>
      <c r="E84" s="53">
        <f>E85+E98+E112+E121+E135+E146+E153+E159+E172+E183+E189+E197+E205</f>
        <v>59300000</v>
      </c>
      <c r="F84" s="51"/>
      <c r="G84" s="114"/>
      <c r="I84" s="4"/>
      <c r="J84" s="4"/>
      <c r="K84" s="4"/>
    </row>
    <row r="85" spans="1:11" ht="31.5" customHeight="1">
      <c r="A85" s="51"/>
      <c r="B85" s="51"/>
      <c r="C85" s="52" t="s">
        <v>275</v>
      </c>
      <c r="D85" s="57"/>
      <c r="E85" s="53">
        <f>SUM(E86:E97)</f>
        <v>6000000</v>
      </c>
      <c r="F85" s="51"/>
      <c r="G85" s="114"/>
      <c r="I85" s="4"/>
      <c r="J85" s="4"/>
      <c r="K85" s="4"/>
    </row>
    <row r="86" spans="1:11" ht="31.5" customHeight="1">
      <c r="A86" s="51">
        <f>A83+1</f>
        <v>71</v>
      </c>
      <c r="B86" s="51">
        <v>1</v>
      </c>
      <c r="C86" s="58" t="s">
        <v>186</v>
      </c>
      <c r="D86" s="77" t="s">
        <v>268</v>
      </c>
      <c r="E86" s="55">
        <v>500000</v>
      </c>
      <c r="F86" s="51"/>
      <c r="G86" s="114"/>
      <c r="I86" s="4"/>
      <c r="J86" s="4"/>
      <c r="K86" s="4"/>
    </row>
    <row r="87" spans="1:11" ht="31.5" customHeight="1">
      <c r="A87" s="51">
        <f>A86+1</f>
        <v>72</v>
      </c>
      <c r="B87" s="51">
        <v>2</v>
      </c>
      <c r="C87" s="58" t="s">
        <v>134</v>
      </c>
      <c r="D87" s="57" t="s">
        <v>63</v>
      </c>
      <c r="E87" s="55">
        <v>500000</v>
      </c>
      <c r="F87" s="51"/>
      <c r="G87" s="114"/>
      <c r="I87" s="4"/>
      <c r="J87" s="4"/>
      <c r="K87" s="4"/>
    </row>
    <row r="88" spans="1:11" ht="31.5" customHeight="1">
      <c r="A88" s="51">
        <f t="shared" ref="A88:A97" si="5">A87+1</f>
        <v>73</v>
      </c>
      <c r="B88" s="51">
        <v>3</v>
      </c>
      <c r="C88" s="58" t="s">
        <v>278</v>
      </c>
      <c r="D88" s="57" t="s">
        <v>63</v>
      </c>
      <c r="E88" s="55">
        <v>500000</v>
      </c>
      <c r="F88" s="51"/>
      <c r="G88" s="114"/>
      <c r="I88" s="4"/>
      <c r="J88" s="4"/>
      <c r="K88" s="4"/>
    </row>
    <row r="89" spans="1:11" ht="31.5" customHeight="1">
      <c r="A89" s="51">
        <f t="shared" si="5"/>
        <v>74</v>
      </c>
      <c r="B89" s="51">
        <v>4</v>
      </c>
      <c r="C89" s="62" t="s">
        <v>187</v>
      </c>
      <c r="D89" s="57" t="s">
        <v>269</v>
      </c>
      <c r="E89" s="55">
        <v>500000</v>
      </c>
      <c r="F89" s="51"/>
      <c r="G89" s="114"/>
      <c r="I89" s="4"/>
      <c r="J89" s="4"/>
      <c r="K89" s="4"/>
    </row>
    <row r="90" spans="1:11" ht="31.5" customHeight="1">
      <c r="A90" s="51">
        <f t="shared" si="5"/>
        <v>75</v>
      </c>
      <c r="B90" s="51">
        <v>5</v>
      </c>
      <c r="C90" s="58" t="s">
        <v>188</v>
      </c>
      <c r="D90" s="57" t="s">
        <v>269</v>
      </c>
      <c r="E90" s="55">
        <v>500000</v>
      </c>
      <c r="F90" s="51"/>
      <c r="G90" s="114"/>
      <c r="I90" s="4"/>
      <c r="J90" s="4"/>
      <c r="K90" s="4"/>
    </row>
    <row r="91" spans="1:11" ht="31.5" customHeight="1">
      <c r="A91" s="51">
        <f t="shared" si="5"/>
        <v>76</v>
      </c>
      <c r="B91" s="51">
        <v>6</v>
      </c>
      <c r="C91" s="58" t="s">
        <v>189</v>
      </c>
      <c r="D91" s="57" t="s">
        <v>269</v>
      </c>
      <c r="E91" s="55">
        <v>500000</v>
      </c>
      <c r="F91" s="51"/>
      <c r="G91" s="114"/>
      <c r="I91" s="4"/>
      <c r="J91" s="4"/>
      <c r="K91" s="4"/>
    </row>
    <row r="92" spans="1:11" ht="31.5" customHeight="1">
      <c r="A92" s="51">
        <f t="shared" si="5"/>
        <v>77</v>
      </c>
      <c r="B92" s="51">
        <v>7</v>
      </c>
      <c r="C92" s="62" t="s">
        <v>190</v>
      </c>
      <c r="D92" s="57" t="s">
        <v>270</v>
      </c>
      <c r="E92" s="55">
        <v>500000</v>
      </c>
      <c r="F92" s="51"/>
      <c r="G92" s="114"/>
      <c r="I92" s="4"/>
      <c r="J92" s="4"/>
      <c r="K92" s="4"/>
    </row>
    <row r="93" spans="1:11" ht="31.5" customHeight="1">
      <c r="A93" s="51">
        <f t="shared" si="5"/>
        <v>78</v>
      </c>
      <c r="B93" s="51">
        <v>8</v>
      </c>
      <c r="C93" s="58" t="s">
        <v>64</v>
      </c>
      <c r="D93" s="57" t="s">
        <v>36</v>
      </c>
      <c r="E93" s="55">
        <v>500000</v>
      </c>
      <c r="F93" s="51"/>
      <c r="G93" s="114"/>
    </row>
    <row r="94" spans="1:11" ht="31.5" customHeight="1">
      <c r="A94" s="51">
        <f t="shared" si="5"/>
        <v>79</v>
      </c>
      <c r="B94" s="51">
        <v>9</v>
      </c>
      <c r="C94" s="67" t="s">
        <v>65</v>
      </c>
      <c r="D94" s="57" t="s">
        <v>36</v>
      </c>
      <c r="E94" s="55">
        <v>500000</v>
      </c>
      <c r="F94" s="51"/>
      <c r="G94" s="114"/>
    </row>
    <row r="95" spans="1:11" ht="31.5" customHeight="1">
      <c r="A95" s="51">
        <f t="shared" si="5"/>
        <v>80</v>
      </c>
      <c r="B95" s="51">
        <v>10</v>
      </c>
      <c r="C95" s="58" t="s">
        <v>66</v>
      </c>
      <c r="D95" s="57" t="s">
        <v>67</v>
      </c>
      <c r="E95" s="55">
        <v>500000</v>
      </c>
      <c r="F95" s="51"/>
      <c r="G95" s="114"/>
    </row>
    <row r="96" spans="1:11" ht="31.5" customHeight="1">
      <c r="A96" s="51">
        <f t="shared" si="5"/>
        <v>81</v>
      </c>
      <c r="B96" s="51">
        <v>11</v>
      </c>
      <c r="C96" s="62" t="s">
        <v>68</v>
      </c>
      <c r="D96" s="57" t="s">
        <v>29</v>
      </c>
      <c r="E96" s="55">
        <v>500000</v>
      </c>
      <c r="F96" s="51"/>
      <c r="G96" s="114"/>
    </row>
    <row r="97" spans="1:8" ht="31.5" customHeight="1">
      <c r="A97" s="51">
        <f t="shared" si="5"/>
        <v>82</v>
      </c>
      <c r="B97" s="51">
        <v>12</v>
      </c>
      <c r="C97" s="58" t="s">
        <v>191</v>
      </c>
      <c r="D97" s="57" t="s">
        <v>263</v>
      </c>
      <c r="E97" s="55">
        <v>500000</v>
      </c>
      <c r="F97" s="51"/>
      <c r="G97" s="114"/>
    </row>
    <row r="98" spans="1:8" ht="31.5" customHeight="1">
      <c r="A98" s="51"/>
      <c r="B98" s="51"/>
      <c r="C98" s="52" t="s">
        <v>192</v>
      </c>
      <c r="D98" s="57"/>
      <c r="E98" s="53">
        <f>SUM(E99:E111)</f>
        <v>5700000</v>
      </c>
      <c r="F98" s="51"/>
      <c r="G98" s="114"/>
    </row>
    <row r="99" spans="1:8" ht="31.5" customHeight="1">
      <c r="A99" s="51">
        <f>A97+1</f>
        <v>83</v>
      </c>
      <c r="B99" s="51">
        <v>1</v>
      </c>
      <c r="C99" s="58" t="s">
        <v>193</v>
      </c>
      <c r="D99" s="57" t="s">
        <v>89</v>
      </c>
      <c r="E99" s="55">
        <v>500000</v>
      </c>
      <c r="F99" s="51"/>
      <c r="G99" s="114"/>
    </row>
    <row r="100" spans="1:8" ht="31.5" customHeight="1">
      <c r="A100" s="51">
        <f>A99+1</f>
        <v>84</v>
      </c>
      <c r="B100" s="51">
        <v>2</v>
      </c>
      <c r="C100" s="58" t="s">
        <v>194</v>
      </c>
      <c r="D100" s="57" t="s">
        <v>29</v>
      </c>
      <c r="E100" s="55">
        <v>500000</v>
      </c>
      <c r="F100" s="51"/>
      <c r="G100" s="114"/>
    </row>
    <row r="101" spans="1:8" ht="31.5" customHeight="1">
      <c r="A101" s="51">
        <f t="shared" ref="A101:A111" si="6">A100+1</f>
        <v>85</v>
      </c>
      <c r="B101" s="51">
        <v>3</v>
      </c>
      <c r="C101" s="78" t="s">
        <v>195</v>
      </c>
      <c r="D101" s="57" t="s">
        <v>29</v>
      </c>
      <c r="E101" s="55">
        <v>500000</v>
      </c>
      <c r="F101" s="51"/>
      <c r="G101" s="114"/>
    </row>
    <row r="102" spans="1:8" ht="31.5" customHeight="1">
      <c r="A102" s="51">
        <f t="shared" si="6"/>
        <v>86</v>
      </c>
      <c r="B102" s="51">
        <v>4</v>
      </c>
      <c r="C102" s="54" t="s">
        <v>196</v>
      </c>
      <c r="D102" s="57" t="s">
        <v>89</v>
      </c>
      <c r="E102" s="55">
        <v>500000</v>
      </c>
      <c r="F102" s="51"/>
      <c r="G102" s="114"/>
    </row>
    <row r="103" spans="1:8" ht="31.5" customHeight="1">
      <c r="A103" s="51">
        <f t="shared" si="6"/>
        <v>87</v>
      </c>
      <c r="B103" s="51">
        <v>5</v>
      </c>
      <c r="C103" s="58" t="s">
        <v>197</v>
      </c>
      <c r="D103" s="57" t="s">
        <v>29</v>
      </c>
      <c r="E103" s="55">
        <v>500000</v>
      </c>
      <c r="F103" s="51"/>
      <c r="G103" s="114"/>
    </row>
    <row r="104" spans="1:8" ht="31.5" customHeight="1">
      <c r="A104" s="51">
        <f t="shared" si="6"/>
        <v>88</v>
      </c>
      <c r="B104" s="51">
        <v>6</v>
      </c>
      <c r="C104" s="62" t="s">
        <v>198</v>
      </c>
      <c r="D104" s="57" t="s">
        <v>29</v>
      </c>
      <c r="E104" s="55">
        <v>500000</v>
      </c>
      <c r="F104" s="51"/>
      <c r="G104" s="114"/>
    </row>
    <row r="105" spans="1:8" ht="31.5" customHeight="1">
      <c r="A105" s="51">
        <f t="shared" si="6"/>
        <v>89</v>
      </c>
      <c r="B105" s="51">
        <v>7</v>
      </c>
      <c r="C105" s="60" t="s">
        <v>199</v>
      </c>
      <c r="D105" s="57" t="s">
        <v>29</v>
      </c>
      <c r="E105" s="55">
        <v>500000</v>
      </c>
      <c r="F105" s="51"/>
      <c r="G105" s="114"/>
    </row>
    <row r="106" spans="1:8" ht="31.5" customHeight="1">
      <c r="A106" s="51">
        <f t="shared" si="6"/>
        <v>90</v>
      </c>
      <c r="B106" s="51">
        <v>8</v>
      </c>
      <c r="C106" s="61" t="s">
        <v>200</v>
      </c>
      <c r="D106" s="57" t="s">
        <v>29</v>
      </c>
      <c r="E106" s="55">
        <v>500000</v>
      </c>
      <c r="F106" s="51"/>
      <c r="G106" s="114"/>
    </row>
    <row r="107" spans="1:8" ht="31.5" customHeight="1">
      <c r="A107" s="51">
        <f t="shared" si="6"/>
        <v>91</v>
      </c>
      <c r="B107" s="51">
        <v>9</v>
      </c>
      <c r="C107" s="58" t="s">
        <v>201</v>
      </c>
      <c r="D107" s="57" t="s">
        <v>29</v>
      </c>
      <c r="E107" s="55">
        <v>500000</v>
      </c>
      <c r="F107" s="51"/>
      <c r="G107" s="114"/>
    </row>
    <row r="108" spans="1:8" ht="31.5" customHeight="1">
      <c r="A108" s="51">
        <f t="shared" si="6"/>
        <v>92</v>
      </c>
      <c r="B108" s="51">
        <v>10</v>
      </c>
      <c r="C108" s="60" t="s">
        <v>202</v>
      </c>
      <c r="D108" s="57" t="s">
        <v>29</v>
      </c>
      <c r="E108" s="55">
        <v>500000</v>
      </c>
      <c r="F108" s="51"/>
      <c r="G108" s="114"/>
    </row>
    <row r="109" spans="1:8" ht="31.5" customHeight="1">
      <c r="A109" s="51">
        <f t="shared" si="6"/>
        <v>93</v>
      </c>
      <c r="B109" s="51">
        <v>11</v>
      </c>
      <c r="C109" s="78" t="s">
        <v>203</v>
      </c>
      <c r="D109" s="57" t="s">
        <v>29</v>
      </c>
      <c r="E109" s="55">
        <v>300000</v>
      </c>
      <c r="F109" s="51"/>
      <c r="G109" s="113" t="s">
        <v>277</v>
      </c>
      <c r="H109" s="116">
        <v>44501</v>
      </c>
    </row>
    <row r="110" spans="1:8" ht="31.5" customHeight="1">
      <c r="A110" s="51">
        <f t="shared" si="6"/>
        <v>94</v>
      </c>
      <c r="B110" s="51">
        <v>12</v>
      </c>
      <c r="C110" s="79" t="s">
        <v>204</v>
      </c>
      <c r="D110" s="57" t="s">
        <v>29</v>
      </c>
      <c r="E110" s="100">
        <v>300000</v>
      </c>
      <c r="F110" s="51"/>
      <c r="G110" s="113" t="s">
        <v>277</v>
      </c>
      <c r="H110" s="97">
        <v>44609</v>
      </c>
    </row>
    <row r="111" spans="1:8" ht="31.5" customHeight="1">
      <c r="A111" s="51">
        <f t="shared" si="6"/>
        <v>95</v>
      </c>
      <c r="B111" s="51">
        <v>13</v>
      </c>
      <c r="C111" s="79" t="s">
        <v>205</v>
      </c>
      <c r="D111" s="57" t="s">
        <v>29</v>
      </c>
      <c r="E111" s="55">
        <v>100000</v>
      </c>
      <c r="F111" s="51"/>
      <c r="G111" s="114"/>
      <c r="H111" s="98" t="s">
        <v>285</v>
      </c>
    </row>
    <row r="112" spans="1:8" ht="31.5" customHeight="1">
      <c r="A112" s="51"/>
      <c r="B112" s="51"/>
      <c r="C112" s="101" t="s">
        <v>206</v>
      </c>
      <c r="D112" s="57"/>
      <c r="E112" s="53">
        <f>SUM(E113:E120)</f>
        <v>3600000</v>
      </c>
      <c r="F112" s="51"/>
      <c r="G112" s="51"/>
    </row>
    <row r="113" spans="1:11" ht="31.5" customHeight="1">
      <c r="A113" s="51">
        <f>A111+1</f>
        <v>96</v>
      </c>
      <c r="B113" s="51">
        <v>1</v>
      </c>
      <c r="C113" s="58" t="s">
        <v>207</v>
      </c>
      <c r="D113" s="57" t="s">
        <v>89</v>
      </c>
      <c r="E113" s="55">
        <v>500000</v>
      </c>
      <c r="F113" s="51"/>
      <c r="G113" s="114"/>
    </row>
    <row r="114" spans="1:11" ht="31.5" customHeight="1">
      <c r="A114" s="51">
        <f>A113+1</f>
        <v>97</v>
      </c>
      <c r="B114" s="51">
        <v>2</v>
      </c>
      <c r="C114" s="62" t="s">
        <v>208</v>
      </c>
      <c r="D114" s="57" t="s">
        <v>29</v>
      </c>
      <c r="E114" s="55">
        <v>500000</v>
      </c>
      <c r="F114" s="51"/>
      <c r="G114" s="114"/>
    </row>
    <row r="115" spans="1:11" ht="31.5" customHeight="1">
      <c r="A115" s="51">
        <f t="shared" ref="A115:A120" si="7">A114+1</f>
        <v>98</v>
      </c>
      <c r="B115" s="51">
        <v>3</v>
      </c>
      <c r="C115" s="62" t="s">
        <v>209</v>
      </c>
      <c r="D115" s="57" t="s">
        <v>29</v>
      </c>
      <c r="E115" s="55">
        <v>500000</v>
      </c>
      <c r="F115" s="51"/>
      <c r="G115" s="114"/>
    </row>
    <row r="116" spans="1:11" ht="31.5" customHeight="1">
      <c r="A116" s="51">
        <f t="shared" si="7"/>
        <v>99</v>
      </c>
      <c r="B116" s="51">
        <v>4</v>
      </c>
      <c r="C116" s="62" t="s">
        <v>210</v>
      </c>
      <c r="D116" s="57" t="s">
        <v>89</v>
      </c>
      <c r="E116" s="55">
        <v>500000</v>
      </c>
      <c r="F116" s="51"/>
      <c r="G116" s="114"/>
    </row>
    <row r="117" spans="1:11" ht="31.5" customHeight="1">
      <c r="A117" s="51">
        <f t="shared" si="7"/>
        <v>100</v>
      </c>
      <c r="B117" s="51">
        <v>5</v>
      </c>
      <c r="C117" s="68" t="s">
        <v>211</v>
      </c>
      <c r="D117" s="57" t="s">
        <v>29</v>
      </c>
      <c r="E117" s="55">
        <v>500000</v>
      </c>
      <c r="F117" s="51"/>
      <c r="G117" s="114"/>
    </row>
    <row r="118" spans="1:11" ht="31.5" customHeight="1">
      <c r="A118" s="51">
        <f t="shared" si="7"/>
        <v>101</v>
      </c>
      <c r="B118" s="51">
        <v>6</v>
      </c>
      <c r="C118" s="68" t="s">
        <v>212</v>
      </c>
      <c r="D118" s="57" t="s">
        <v>29</v>
      </c>
      <c r="E118" s="55">
        <v>500000</v>
      </c>
      <c r="F118" s="51"/>
      <c r="G118" s="114"/>
    </row>
    <row r="119" spans="1:11" ht="31.5" customHeight="1">
      <c r="A119" s="51">
        <f t="shared" si="7"/>
        <v>102</v>
      </c>
      <c r="B119" s="51">
        <v>7</v>
      </c>
      <c r="C119" s="68" t="s">
        <v>213</v>
      </c>
      <c r="D119" s="57" t="s">
        <v>29</v>
      </c>
      <c r="E119" s="55">
        <v>500000</v>
      </c>
      <c r="F119" s="51"/>
      <c r="G119" s="114"/>
    </row>
    <row r="120" spans="1:11" ht="31.5" customHeight="1">
      <c r="A120" s="51">
        <f t="shared" si="7"/>
        <v>103</v>
      </c>
      <c r="B120" s="51">
        <v>8</v>
      </c>
      <c r="C120" s="80" t="s">
        <v>214</v>
      </c>
      <c r="D120" s="57" t="s">
        <v>29</v>
      </c>
      <c r="E120" s="55">
        <v>100000</v>
      </c>
      <c r="F120" s="51"/>
      <c r="G120" s="114"/>
      <c r="H120" s="99" t="s">
        <v>286</v>
      </c>
    </row>
    <row r="121" spans="1:11" ht="31.5" customHeight="1">
      <c r="A121" s="51"/>
      <c r="B121" s="51"/>
      <c r="C121" s="52" t="s">
        <v>215</v>
      </c>
      <c r="D121" s="57"/>
      <c r="E121" s="53">
        <f>SUM(E122:E134)</f>
        <v>5300000</v>
      </c>
      <c r="F121" s="51"/>
      <c r="G121" s="51"/>
    </row>
    <row r="122" spans="1:11" ht="31.5" customHeight="1">
      <c r="A122" s="51">
        <f>A120+1</f>
        <v>104</v>
      </c>
      <c r="B122" s="51">
        <v>1</v>
      </c>
      <c r="C122" s="58" t="s">
        <v>218</v>
      </c>
      <c r="D122" s="57" t="s">
        <v>89</v>
      </c>
      <c r="E122" s="55">
        <v>500000</v>
      </c>
      <c r="F122" s="51"/>
      <c r="G122" s="114"/>
    </row>
    <row r="123" spans="1:11" ht="31.5" customHeight="1">
      <c r="A123" s="51">
        <f>A122+1</f>
        <v>105</v>
      </c>
      <c r="B123" s="51">
        <v>2</v>
      </c>
      <c r="C123" s="62" t="s">
        <v>216</v>
      </c>
      <c r="D123" s="57" t="s">
        <v>29</v>
      </c>
      <c r="E123" s="55">
        <v>500000</v>
      </c>
      <c r="F123" s="51"/>
      <c r="G123" s="114"/>
    </row>
    <row r="124" spans="1:11" ht="31.5" customHeight="1">
      <c r="A124" s="51">
        <f t="shared" ref="A124:A134" si="8">A123+1</f>
        <v>106</v>
      </c>
      <c r="B124" s="51">
        <v>3</v>
      </c>
      <c r="C124" s="62" t="s">
        <v>217</v>
      </c>
      <c r="D124" s="57" t="s">
        <v>29</v>
      </c>
      <c r="E124" s="55">
        <v>500000</v>
      </c>
      <c r="F124" s="51"/>
      <c r="G124" s="114"/>
    </row>
    <row r="125" spans="1:11" ht="31.5" customHeight="1">
      <c r="A125" s="51">
        <f t="shared" si="8"/>
        <v>107</v>
      </c>
      <c r="B125" s="51">
        <v>4</v>
      </c>
      <c r="C125" s="62" t="s">
        <v>299</v>
      </c>
      <c r="D125" s="57" t="s">
        <v>29</v>
      </c>
      <c r="E125" s="55">
        <v>500000</v>
      </c>
      <c r="F125" s="51"/>
      <c r="G125" s="114"/>
    </row>
    <row r="126" spans="1:11" ht="31.5" customHeight="1">
      <c r="A126" s="51">
        <f t="shared" si="8"/>
        <v>108</v>
      </c>
      <c r="B126" s="51">
        <v>5</v>
      </c>
      <c r="C126" s="56" t="s">
        <v>219</v>
      </c>
      <c r="D126" s="57" t="s">
        <v>29</v>
      </c>
      <c r="E126" s="55">
        <v>500000</v>
      </c>
      <c r="F126" s="51"/>
      <c r="G126" s="114"/>
    </row>
    <row r="127" spans="1:11" ht="31.5" customHeight="1">
      <c r="A127" s="51">
        <f t="shared" si="8"/>
        <v>109</v>
      </c>
      <c r="B127" s="51">
        <v>6</v>
      </c>
      <c r="C127" s="56" t="s">
        <v>220</v>
      </c>
      <c r="D127" s="57" t="s">
        <v>29</v>
      </c>
      <c r="E127" s="55">
        <v>500000</v>
      </c>
      <c r="F127" s="51"/>
      <c r="G127" s="114"/>
      <c r="I127" s="47"/>
      <c r="J127" s="47"/>
      <c r="K127" s="4"/>
    </row>
    <row r="128" spans="1:11" ht="31.5" customHeight="1">
      <c r="A128" s="51">
        <f t="shared" si="8"/>
        <v>110</v>
      </c>
      <c r="B128" s="51">
        <v>7</v>
      </c>
      <c r="C128" s="58" t="s">
        <v>221</v>
      </c>
      <c r="D128" s="57" t="s">
        <v>29</v>
      </c>
      <c r="E128" s="55">
        <v>500000</v>
      </c>
      <c r="F128" s="51"/>
      <c r="G128" s="114"/>
    </row>
    <row r="129" spans="1:15" ht="31.5" customHeight="1">
      <c r="A129" s="51">
        <f t="shared" si="8"/>
        <v>111</v>
      </c>
      <c r="B129" s="51">
        <v>8</v>
      </c>
      <c r="C129" s="65" t="s">
        <v>222</v>
      </c>
      <c r="D129" s="57" t="s">
        <v>29</v>
      </c>
      <c r="E129" s="55">
        <v>500000</v>
      </c>
      <c r="F129" s="51"/>
      <c r="G129" s="114"/>
    </row>
    <row r="130" spans="1:15" ht="31.5" customHeight="1">
      <c r="A130" s="51">
        <f>A129+1</f>
        <v>112</v>
      </c>
      <c r="B130" s="51">
        <v>9</v>
      </c>
      <c r="C130" s="67" t="s">
        <v>223</v>
      </c>
      <c r="D130" s="57" t="s">
        <v>29</v>
      </c>
      <c r="E130" s="55">
        <v>500000</v>
      </c>
      <c r="F130" s="51"/>
      <c r="G130" s="114"/>
    </row>
    <row r="131" spans="1:15" ht="31.5" customHeight="1">
      <c r="A131" s="51">
        <f t="shared" si="8"/>
        <v>113</v>
      </c>
      <c r="B131" s="51">
        <v>10</v>
      </c>
      <c r="C131" s="62" t="s">
        <v>224</v>
      </c>
      <c r="D131" s="57" t="s">
        <v>29</v>
      </c>
      <c r="E131" s="55">
        <v>500000</v>
      </c>
      <c r="F131" s="51"/>
      <c r="G131" s="114"/>
    </row>
    <row r="132" spans="1:15" ht="31.5" customHeight="1">
      <c r="A132" s="51">
        <f t="shared" si="8"/>
        <v>114</v>
      </c>
      <c r="B132" s="51">
        <v>11</v>
      </c>
      <c r="C132" s="62" t="s">
        <v>301</v>
      </c>
      <c r="D132" s="57" t="s">
        <v>29</v>
      </c>
      <c r="E132" s="55">
        <v>100000</v>
      </c>
      <c r="F132" s="51"/>
      <c r="G132" s="113" t="s">
        <v>302</v>
      </c>
      <c r="H132" s="116">
        <v>44662</v>
      </c>
    </row>
    <row r="133" spans="1:15" ht="31.5" customHeight="1">
      <c r="A133" s="51">
        <f t="shared" si="8"/>
        <v>115</v>
      </c>
      <c r="B133" s="51">
        <v>12</v>
      </c>
      <c r="C133" s="80" t="s">
        <v>256</v>
      </c>
      <c r="D133" s="57" t="s">
        <v>29</v>
      </c>
      <c r="E133" s="55">
        <v>100000</v>
      </c>
      <c r="F133" s="51"/>
      <c r="G133" s="114"/>
      <c r="H133" s="99" t="s">
        <v>291</v>
      </c>
      <c r="I133" s="120"/>
      <c r="J133" s="121"/>
      <c r="K133" s="121"/>
      <c r="L133" s="121"/>
      <c r="M133" s="121"/>
      <c r="N133" s="121"/>
      <c r="O133" s="120"/>
    </row>
    <row r="134" spans="1:15" ht="31.5" customHeight="1">
      <c r="A134" s="51">
        <f t="shared" si="8"/>
        <v>116</v>
      </c>
      <c r="B134" s="51">
        <v>13</v>
      </c>
      <c r="C134" s="80" t="s">
        <v>257</v>
      </c>
      <c r="D134" s="57" t="s">
        <v>29</v>
      </c>
      <c r="E134" s="55">
        <v>100000</v>
      </c>
      <c r="F134" s="51"/>
      <c r="G134" s="114"/>
      <c r="H134" s="99" t="s">
        <v>291</v>
      </c>
      <c r="I134" s="120"/>
      <c r="J134" s="121"/>
      <c r="K134" s="121"/>
      <c r="L134" s="122">
        <v>174</v>
      </c>
      <c r="M134" s="122">
        <v>500000</v>
      </c>
      <c r="N134" s="122">
        <f>L134*M134</f>
        <v>87000000</v>
      </c>
      <c r="O134" s="122"/>
    </row>
    <row r="135" spans="1:15" ht="31.5" customHeight="1">
      <c r="A135" s="51"/>
      <c r="B135" s="51"/>
      <c r="C135" s="52" t="s">
        <v>69</v>
      </c>
      <c r="D135" s="51"/>
      <c r="E135" s="53">
        <f>SUM(E136:E145)</f>
        <v>4600000</v>
      </c>
      <c r="F135" s="51"/>
      <c r="G135" s="51"/>
    </row>
    <row r="136" spans="1:15" ht="31.5" customHeight="1">
      <c r="A136" s="51">
        <f>A134+1</f>
        <v>117</v>
      </c>
      <c r="B136" s="51">
        <v>1</v>
      </c>
      <c r="C136" s="58" t="s">
        <v>225</v>
      </c>
      <c r="D136" s="57" t="s">
        <v>89</v>
      </c>
      <c r="E136" s="55">
        <v>500000</v>
      </c>
      <c r="F136" s="51"/>
      <c r="G136" s="114"/>
    </row>
    <row r="137" spans="1:15" ht="31.5" customHeight="1">
      <c r="A137" s="51">
        <f>A136+1</f>
        <v>118</v>
      </c>
      <c r="B137" s="51">
        <v>2</v>
      </c>
      <c r="C137" s="81" t="s">
        <v>226</v>
      </c>
      <c r="D137" s="57" t="s">
        <v>29</v>
      </c>
      <c r="E137" s="55">
        <v>500000</v>
      </c>
      <c r="F137" s="51"/>
      <c r="G137" s="114"/>
    </row>
    <row r="138" spans="1:15" ht="31.5" customHeight="1">
      <c r="A138" s="51">
        <f t="shared" ref="A138:A145" si="9">A137+1</f>
        <v>119</v>
      </c>
      <c r="B138" s="51">
        <v>3</v>
      </c>
      <c r="C138" s="58" t="s">
        <v>227</v>
      </c>
      <c r="D138" s="57" t="s">
        <v>29</v>
      </c>
      <c r="E138" s="55">
        <v>500000</v>
      </c>
      <c r="F138" s="51"/>
      <c r="G138" s="114"/>
    </row>
    <row r="139" spans="1:15" ht="31.5" customHeight="1">
      <c r="A139" s="51">
        <f t="shared" si="9"/>
        <v>120</v>
      </c>
      <c r="B139" s="51">
        <v>4</v>
      </c>
      <c r="C139" s="61" t="s">
        <v>228</v>
      </c>
      <c r="D139" s="57" t="s">
        <v>29</v>
      </c>
      <c r="E139" s="55">
        <v>500000</v>
      </c>
      <c r="F139" s="51"/>
      <c r="G139" s="114"/>
    </row>
    <row r="140" spans="1:15" ht="31.5" customHeight="1">
      <c r="A140" s="51">
        <f t="shared" si="9"/>
        <v>121</v>
      </c>
      <c r="B140" s="51">
        <v>5</v>
      </c>
      <c r="C140" s="61" t="s">
        <v>229</v>
      </c>
      <c r="D140" s="57" t="s">
        <v>29</v>
      </c>
      <c r="E140" s="55">
        <v>500000</v>
      </c>
      <c r="F140" s="51"/>
      <c r="G140" s="114"/>
    </row>
    <row r="141" spans="1:15" ht="31.5" customHeight="1">
      <c r="A141" s="51">
        <f t="shared" si="9"/>
        <v>122</v>
      </c>
      <c r="B141" s="51">
        <v>6</v>
      </c>
      <c r="C141" s="62" t="s">
        <v>230</v>
      </c>
      <c r="D141" s="57" t="s">
        <v>29</v>
      </c>
      <c r="E141" s="55">
        <v>500000</v>
      </c>
      <c r="F141" s="51"/>
      <c r="G141" s="114"/>
    </row>
    <row r="142" spans="1:15" ht="31.5" customHeight="1">
      <c r="A142" s="51">
        <f t="shared" si="9"/>
        <v>123</v>
      </c>
      <c r="B142" s="51">
        <v>7</v>
      </c>
      <c r="C142" s="58" t="s">
        <v>231</v>
      </c>
      <c r="D142" s="57" t="s">
        <v>29</v>
      </c>
      <c r="E142" s="55">
        <v>500000</v>
      </c>
      <c r="F142" s="51"/>
      <c r="G142" s="114"/>
    </row>
    <row r="143" spans="1:15" ht="31.5" customHeight="1">
      <c r="A143" s="51">
        <f t="shared" si="9"/>
        <v>124</v>
      </c>
      <c r="B143" s="51">
        <v>8</v>
      </c>
      <c r="C143" s="58" t="s">
        <v>232</v>
      </c>
      <c r="D143" s="57" t="s">
        <v>29</v>
      </c>
      <c r="E143" s="55">
        <v>500000</v>
      </c>
      <c r="F143" s="51"/>
      <c r="G143" s="114"/>
    </row>
    <row r="144" spans="1:15" ht="31.5" customHeight="1">
      <c r="A144" s="51">
        <f t="shared" si="9"/>
        <v>125</v>
      </c>
      <c r="B144" s="51">
        <v>9</v>
      </c>
      <c r="C144" s="61" t="s">
        <v>70</v>
      </c>
      <c r="D144" s="57" t="s">
        <v>29</v>
      </c>
      <c r="E144" s="55">
        <v>500000</v>
      </c>
      <c r="F144" s="51"/>
      <c r="G144" s="114"/>
    </row>
    <row r="145" spans="1:8" ht="31.5" customHeight="1">
      <c r="A145" s="51">
        <f t="shared" si="9"/>
        <v>126</v>
      </c>
      <c r="B145" s="51">
        <v>10</v>
      </c>
      <c r="C145" s="63" t="s">
        <v>233</v>
      </c>
      <c r="D145" s="57" t="s">
        <v>29</v>
      </c>
      <c r="E145" s="55">
        <v>100000</v>
      </c>
      <c r="F145" s="51"/>
      <c r="G145" s="114"/>
      <c r="H145" s="119" t="s">
        <v>287</v>
      </c>
    </row>
    <row r="146" spans="1:8" ht="31.5" customHeight="1">
      <c r="A146" s="51"/>
      <c r="B146" s="51"/>
      <c r="C146" s="52" t="s">
        <v>71</v>
      </c>
      <c r="D146" s="51"/>
      <c r="E146" s="53">
        <f>SUM(E147:E152)</f>
        <v>3000000</v>
      </c>
      <c r="F146" s="51"/>
      <c r="G146" s="51"/>
    </row>
    <row r="147" spans="1:8" ht="31.5" customHeight="1">
      <c r="A147" s="51">
        <f>A145+1</f>
        <v>127</v>
      </c>
      <c r="B147" s="51">
        <v>1</v>
      </c>
      <c r="C147" s="58" t="s">
        <v>234</v>
      </c>
      <c r="D147" s="57" t="s">
        <v>89</v>
      </c>
      <c r="E147" s="55">
        <v>500000</v>
      </c>
      <c r="F147" s="51"/>
      <c r="G147" s="114"/>
    </row>
    <row r="148" spans="1:8" ht="31.5" customHeight="1">
      <c r="A148" s="51">
        <f>A147+1</f>
        <v>128</v>
      </c>
      <c r="B148" s="51">
        <v>2</v>
      </c>
      <c r="C148" s="58" t="s">
        <v>235</v>
      </c>
      <c r="D148" s="57" t="s">
        <v>29</v>
      </c>
      <c r="E148" s="55">
        <v>500000</v>
      </c>
      <c r="F148" s="51"/>
      <c r="G148" s="114"/>
    </row>
    <row r="149" spans="1:8" ht="31.5" customHeight="1">
      <c r="A149" s="51">
        <f>A148+1</f>
        <v>129</v>
      </c>
      <c r="B149" s="51">
        <v>3</v>
      </c>
      <c r="C149" s="58" t="s">
        <v>303</v>
      </c>
      <c r="D149" s="57" t="s">
        <v>29</v>
      </c>
      <c r="E149" s="55">
        <v>500000</v>
      </c>
      <c r="F149" s="51"/>
      <c r="G149" s="114"/>
    </row>
    <row r="150" spans="1:8" ht="31.5" customHeight="1">
      <c r="A150" s="51">
        <f t="shared" ref="A150:A152" si="10">A149+1</f>
        <v>130</v>
      </c>
      <c r="B150" s="51">
        <v>4</v>
      </c>
      <c r="C150" s="61" t="s">
        <v>236</v>
      </c>
      <c r="D150" s="57" t="s">
        <v>29</v>
      </c>
      <c r="E150" s="55">
        <v>500000</v>
      </c>
      <c r="F150" s="51"/>
      <c r="G150" s="114"/>
    </row>
    <row r="151" spans="1:8" ht="31.5" customHeight="1">
      <c r="A151" s="51">
        <f t="shared" si="10"/>
        <v>131</v>
      </c>
      <c r="B151" s="51">
        <v>5</v>
      </c>
      <c r="C151" s="58" t="s">
        <v>237</v>
      </c>
      <c r="D151" s="57" t="s">
        <v>29</v>
      </c>
      <c r="E151" s="55">
        <v>500000</v>
      </c>
      <c r="F151" s="51"/>
      <c r="G151" s="114"/>
    </row>
    <row r="152" spans="1:8" ht="31.5" customHeight="1">
      <c r="A152" s="51">
        <f t="shared" si="10"/>
        <v>132</v>
      </c>
      <c r="B152" s="51">
        <v>6</v>
      </c>
      <c r="C152" s="58" t="s">
        <v>238</v>
      </c>
      <c r="D152" s="57" t="s">
        <v>29</v>
      </c>
      <c r="E152" s="55">
        <v>500000</v>
      </c>
      <c r="F152" s="51"/>
      <c r="G152" s="114"/>
    </row>
    <row r="153" spans="1:8" ht="31.5" customHeight="1">
      <c r="A153" s="51"/>
      <c r="B153" s="51"/>
      <c r="C153" s="52" t="s">
        <v>73</v>
      </c>
      <c r="D153" s="51"/>
      <c r="E153" s="53">
        <f>SUM(E154:E158)</f>
        <v>2500000</v>
      </c>
      <c r="F153" s="51"/>
      <c r="G153" s="114"/>
    </row>
    <row r="154" spans="1:8" ht="31.5" customHeight="1">
      <c r="A154" s="51">
        <f>A152+1</f>
        <v>133</v>
      </c>
      <c r="B154" s="51">
        <v>1</v>
      </c>
      <c r="C154" s="58" t="s">
        <v>239</v>
      </c>
      <c r="D154" s="57" t="s">
        <v>89</v>
      </c>
      <c r="E154" s="55">
        <v>500000</v>
      </c>
      <c r="F154" s="51"/>
      <c r="G154" s="114"/>
    </row>
    <row r="155" spans="1:8" ht="31.5" customHeight="1">
      <c r="A155" s="51">
        <f>A154+1</f>
        <v>134</v>
      </c>
      <c r="B155" s="51">
        <v>2</v>
      </c>
      <c r="C155" s="58" t="s">
        <v>240</v>
      </c>
      <c r="D155" s="57" t="s">
        <v>29</v>
      </c>
      <c r="E155" s="55">
        <v>500000</v>
      </c>
      <c r="F155" s="51"/>
      <c r="G155" s="114"/>
    </row>
    <row r="156" spans="1:8" ht="31.5" customHeight="1">
      <c r="A156" s="51">
        <f t="shared" ref="A156:A158" si="11">A155+1</f>
        <v>135</v>
      </c>
      <c r="B156" s="51">
        <v>3</v>
      </c>
      <c r="C156" s="62" t="s">
        <v>241</v>
      </c>
      <c r="D156" s="57" t="s">
        <v>29</v>
      </c>
      <c r="E156" s="55">
        <v>500000</v>
      </c>
      <c r="F156" s="51"/>
      <c r="G156" s="114"/>
    </row>
    <row r="157" spans="1:8" ht="31.5" customHeight="1">
      <c r="A157" s="51">
        <f t="shared" si="11"/>
        <v>136</v>
      </c>
      <c r="B157" s="51">
        <v>4</v>
      </c>
      <c r="C157" s="58" t="s">
        <v>74</v>
      </c>
      <c r="D157" s="57" t="s">
        <v>29</v>
      </c>
      <c r="E157" s="55">
        <v>500000</v>
      </c>
      <c r="F157" s="51"/>
      <c r="G157" s="114"/>
    </row>
    <row r="158" spans="1:8" ht="31.5" customHeight="1">
      <c r="A158" s="51">
        <f t="shared" si="11"/>
        <v>137</v>
      </c>
      <c r="B158" s="51">
        <v>5</v>
      </c>
      <c r="C158" s="62" t="s">
        <v>242</v>
      </c>
      <c r="D158" s="57" t="s">
        <v>29</v>
      </c>
      <c r="E158" s="55">
        <v>500000</v>
      </c>
      <c r="F158" s="51"/>
      <c r="G158" s="114"/>
    </row>
    <row r="159" spans="1:8" ht="31.5" customHeight="1">
      <c r="A159" s="51"/>
      <c r="B159" s="51"/>
      <c r="C159" s="93" t="s">
        <v>75</v>
      </c>
      <c r="D159" s="57"/>
      <c r="E159" s="53">
        <f>SUM(E160:E171)</f>
        <v>5600000</v>
      </c>
      <c r="F159" s="51"/>
      <c r="G159" s="51"/>
    </row>
    <row r="160" spans="1:8" ht="31.5" customHeight="1">
      <c r="A160" s="51">
        <f>A158+1</f>
        <v>138</v>
      </c>
      <c r="B160" s="51">
        <v>1</v>
      </c>
      <c r="C160" s="58" t="s">
        <v>76</v>
      </c>
      <c r="D160" s="57" t="s">
        <v>89</v>
      </c>
      <c r="E160" s="55">
        <v>500000</v>
      </c>
      <c r="F160" s="51"/>
      <c r="G160" s="114"/>
    </row>
    <row r="161" spans="1:8" ht="31.5" customHeight="1">
      <c r="A161" s="51">
        <f>A160+1</f>
        <v>139</v>
      </c>
      <c r="B161" s="51">
        <v>2</v>
      </c>
      <c r="C161" s="58" t="s">
        <v>77</v>
      </c>
      <c r="D161" s="57" t="s">
        <v>29</v>
      </c>
      <c r="E161" s="55">
        <v>500000</v>
      </c>
      <c r="F161" s="51"/>
      <c r="G161" s="114"/>
    </row>
    <row r="162" spans="1:8" ht="31.5" customHeight="1">
      <c r="A162" s="51">
        <f t="shared" ref="A162:A171" si="12">A161+1</f>
        <v>140</v>
      </c>
      <c r="B162" s="51">
        <v>3</v>
      </c>
      <c r="C162" s="73" t="s">
        <v>78</v>
      </c>
      <c r="D162" s="84" t="s">
        <v>29</v>
      </c>
      <c r="E162" s="55">
        <v>500000</v>
      </c>
      <c r="F162" s="51"/>
      <c r="G162" s="114"/>
    </row>
    <row r="163" spans="1:8" ht="31.5" customHeight="1">
      <c r="A163" s="51">
        <f t="shared" si="12"/>
        <v>141</v>
      </c>
      <c r="B163" s="51">
        <v>4</v>
      </c>
      <c r="C163" s="58" t="s">
        <v>79</v>
      </c>
      <c r="D163" s="57" t="s">
        <v>29</v>
      </c>
      <c r="E163" s="55">
        <v>500000</v>
      </c>
      <c r="F163" s="51"/>
      <c r="G163" s="114"/>
    </row>
    <row r="164" spans="1:8" ht="31.5" customHeight="1">
      <c r="A164" s="51">
        <f t="shared" si="12"/>
        <v>142</v>
      </c>
      <c r="B164" s="51">
        <v>5</v>
      </c>
      <c r="C164" s="62" t="s">
        <v>80</v>
      </c>
      <c r="D164" s="57" t="s">
        <v>29</v>
      </c>
      <c r="E164" s="55">
        <v>500000</v>
      </c>
      <c r="F164" s="51"/>
      <c r="G164" s="114"/>
    </row>
    <row r="165" spans="1:8" ht="31.5" customHeight="1">
      <c r="A165" s="51">
        <f t="shared" si="12"/>
        <v>143</v>
      </c>
      <c r="B165" s="51">
        <v>6</v>
      </c>
      <c r="C165" s="58" t="s">
        <v>81</v>
      </c>
      <c r="D165" s="57" t="s">
        <v>29</v>
      </c>
      <c r="E165" s="55">
        <v>500000</v>
      </c>
      <c r="F165" s="51"/>
      <c r="G165" s="114"/>
    </row>
    <row r="166" spans="1:8" ht="31.5" customHeight="1">
      <c r="A166" s="51">
        <f t="shared" si="12"/>
        <v>144</v>
      </c>
      <c r="B166" s="51">
        <v>7</v>
      </c>
      <c r="C166" s="58" t="s">
        <v>82</v>
      </c>
      <c r="D166" s="82" t="s">
        <v>29</v>
      </c>
      <c r="E166" s="55">
        <v>500000</v>
      </c>
      <c r="F166" s="51"/>
      <c r="G166" s="114"/>
    </row>
    <row r="167" spans="1:8" ht="31.5" customHeight="1">
      <c r="A167" s="51">
        <f t="shared" si="12"/>
        <v>145</v>
      </c>
      <c r="B167" s="51">
        <v>8</v>
      </c>
      <c r="C167" s="61" t="s">
        <v>83</v>
      </c>
      <c r="D167" s="57" t="s">
        <v>29</v>
      </c>
      <c r="E167" s="55">
        <v>500000</v>
      </c>
      <c r="F167" s="51"/>
      <c r="G167" s="114"/>
    </row>
    <row r="168" spans="1:8" ht="31.5" customHeight="1">
      <c r="A168" s="51">
        <f t="shared" si="12"/>
        <v>146</v>
      </c>
      <c r="B168" s="51">
        <v>9</v>
      </c>
      <c r="C168" s="62" t="s">
        <v>84</v>
      </c>
      <c r="D168" s="57" t="s">
        <v>29</v>
      </c>
      <c r="E168" s="55">
        <v>500000</v>
      </c>
      <c r="F168" s="51"/>
      <c r="G168" s="114"/>
    </row>
    <row r="169" spans="1:8" ht="31.5" customHeight="1">
      <c r="A169" s="51">
        <f t="shared" si="12"/>
        <v>147</v>
      </c>
      <c r="B169" s="51">
        <v>10</v>
      </c>
      <c r="C169" s="61" t="s">
        <v>85</v>
      </c>
      <c r="D169" s="57" t="s">
        <v>29</v>
      </c>
      <c r="E169" s="55">
        <v>500000</v>
      </c>
      <c r="F169" s="51"/>
      <c r="G169" s="114"/>
    </row>
    <row r="170" spans="1:8" ht="31.5" customHeight="1">
      <c r="A170" s="51">
        <f t="shared" si="12"/>
        <v>148</v>
      </c>
      <c r="B170" s="51">
        <v>11</v>
      </c>
      <c r="C170" s="68" t="s">
        <v>86</v>
      </c>
      <c r="D170" s="57" t="s">
        <v>29</v>
      </c>
      <c r="E170" s="55">
        <v>500000</v>
      </c>
      <c r="F170" s="51"/>
      <c r="G170" s="114"/>
    </row>
    <row r="171" spans="1:8" ht="31.5" customHeight="1">
      <c r="A171" s="51">
        <f t="shared" si="12"/>
        <v>149</v>
      </c>
      <c r="B171" s="51">
        <v>12</v>
      </c>
      <c r="C171" s="68" t="s">
        <v>253</v>
      </c>
      <c r="D171" s="57" t="s">
        <v>29</v>
      </c>
      <c r="E171" s="55">
        <v>100000</v>
      </c>
      <c r="F171" s="51"/>
      <c r="G171" s="114"/>
      <c r="H171" s="127" t="s">
        <v>289</v>
      </c>
    </row>
    <row r="172" spans="1:8" ht="31.5" customHeight="1">
      <c r="A172" s="51"/>
      <c r="B172" s="51"/>
      <c r="C172" s="94" t="s">
        <v>87</v>
      </c>
      <c r="D172" s="57"/>
      <c r="E172" s="53">
        <f>SUM(E173:E182)</f>
        <v>5000000</v>
      </c>
      <c r="F172" s="51"/>
      <c r="G172" s="51"/>
    </row>
    <row r="173" spans="1:8" ht="31.5" customHeight="1">
      <c r="A173" s="51">
        <f>A171+1</f>
        <v>150</v>
      </c>
      <c r="B173" s="51">
        <v>1</v>
      </c>
      <c r="C173" s="58" t="s">
        <v>88</v>
      </c>
      <c r="D173" s="57" t="s">
        <v>89</v>
      </c>
      <c r="E173" s="55">
        <v>500000</v>
      </c>
      <c r="F173" s="51"/>
      <c r="G173" s="114"/>
    </row>
    <row r="174" spans="1:8" ht="31.5" customHeight="1">
      <c r="A174" s="51">
        <f>A173+1</f>
        <v>151</v>
      </c>
      <c r="B174" s="51">
        <v>2</v>
      </c>
      <c r="C174" s="58" t="s">
        <v>90</v>
      </c>
      <c r="D174" s="57" t="s">
        <v>29</v>
      </c>
      <c r="E174" s="55">
        <v>500000</v>
      </c>
      <c r="F174" s="51"/>
      <c r="G174" s="114"/>
    </row>
    <row r="175" spans="1:8" ht="31.5" customHeight="1">
      <c r="A175" s="51">
        <f t="shared" ref="A175:A182" si="13">A174+1</f>
        <v>152</v>
      </c>
      <c r="B175" s="51">
        <v>3</v>
      </c>
      <c r="C175" s="58" t="s">
        <v>91</v>
      </c>
      <c r="D175" s="57" t="s">
        <v>29</v>
      </c>
      <c r="E175" s="55">
        <v>500000</v>
      </c>
      <c r="F175" s="51"/>
      <c r="G175" s="114"/>
    </row>
    <row r="176" spans="1:8" ht="31.5" customHeight="1">
      <c r="A176" s="51">
        <f t="shared" si="13"/>
        <v>153</v>
      </c>
      <c r="B176" s="51">
        <v>4</v>
      </c>
      <c r="C176" s="58" t="s">
        <v>92</v>
      </c>
      <c r="D176" s="57" t="s">
        <v>29</v>
      </c>
      <c r="E176" s="55">
        <v>500000</v>
      </c>
      <c r="F176" s="51"/>
      <c r="G176" s="114"/>
    </row>
    <row r="177" spans="1:7" ht="31.5" customHeight="1">
      <c r="A177" s="51">
        <f t="shared" si="13"/>
        <v>154</v>
      </c>
      <c r="B177" s="51">
        <v>5</v>
      </c>
      <c r="C177" s="58" t="s">
        <v>93</v>
      </c>
      <c r="D177" s="57" t="s">
        <v>29</v>
      </c>
      <c r="E177" s="55">
        <v>500000</v>
      </c>
      <c r="F177" s="51"/>
      <c r="G177" s="114"/>
    </row>
    <row r="178" spans="1:7" ht="31.5" customHeight="1">
      <c r="A178" s="51">
        <f t="shared" si="13"/>
        <v>155</v>
      </c>
      <c r="B178" s="51">
        <v>6</v>
      </c>
      <c r="C178" s="58" t="s">
        <v>94</v>
      </c>
      <c r="D178" s="57" t="s">
        <v>29</v>
      </c>
      <c r="E178" s="55">
        <v>500000</v>
      </c>
      <c r="F178" s="51"/>
      <c r="G178" s="114"/>
    </row>
    <row r="179" spans="1:7" ht="31.5" customHeight="1">
      <c r="A179" s="51">
        <f t="shared" si="13"/>
        <v>156</v>
      </c>
      <c r="B179" s="51">
        <v>7</v>
      </c>
      <c r="C179" s="58" t="s">
        <v>95</v>
      </c>
      <c r="D179" s="57" t="s">
        <v>29</v>
      </c>
      <c r="E179" s="55">
        <v>500000</v>
      </c>
      <c r="F179" s="51"/>
      <c r="G179" s="114"/>
    </row>
    <row r="180" spans="1:7" ht="31.5" customHeight="1">
      <c r="A180" s="51">
        <f t="shared" si="13"/>
        <v>157</v>
      </c>
      <c r="B180" s="51">
        <v>8</v>
      </c>
      <c r="C180" s="58" t="s">
        <v>96</v>
      </c>
      <c r="D180" s="57" t="s">
        <v>29</v>
      </c>
      <c r="E180" s="55">
        <v>500000</v>
      </c>
      <c r="F180" s="51"/>
      <c r="G180" s="114"/>
    </row>
    <row r="181" spans="1:7" ht="31.5" customHeight="1">
      <c r="A181" s="51">
        <f t="shared" si="13"/>
        <v>158</v>
      </c>
      <c r="B181" s="51">
        <v>9</v>
      </c>
      <c r="C181" s="61" t="s">
        <v>97</v>
      </c>
      <c r="D181" s="57" t="s">
        <v>29</v>
      </c>
      <c r="E181" s="55">
        <v>500000</v>
      </c>
      <c r="F181" s="51"/>
      <c r="G181" s="114"/>
    </row>
    <row r="182" spans="1:7" ht="31.5" customHeight="1">
      <c r="A182" s="51">
        <f t="shared" si="13"/>
        <v>159</v>
      </c>
      <c r="B182" s="51">
        <v>10</v>
      </c>
      <c r="C182" s="58" t="s">
        <v>98</v>
      </c>
      <c r="D182" s="57" t="s">
        <v>29</v>
      </c>
      <c r="E182" s="55">
        <v>500000</v>
      </c>
      <c r="F182" s="51"/>
      <c r="G182" s="114"/>
    </row>
    <row r="183" spans="1:7" ht="31.5" customHeight="1">
      <c r="A183" s="51"/>
      <c r="B183" s="51"/>
      <c r="C183" s="52" t="s">
        <v>243</v>
      </c>
      <c r="D183" s="57"/>
      <c r="E183" s="53">
        <f>SUM(E184:E188)</f>
        <v>2500000</v>
      </c>
      <c r="F183" s="51"/>
      <c r="G183" s="114"/>
    </row>
    <row r="184" spans="1:7" ht="31.5" customHeight="1">
      <c r="A184" s="51">
        <f>A182+1</f>
        <v>160</v>
      </c>
      <c r="B184" s="51">
        <v>1</v>
      </c>
      <c r="C184" s="62" t="s">
        <v>244</v>
      </c>
      <c r="D184" s="57" t="s">
        <v>261</v>
      </c>
      <c r="E184" s="55">
        <v>500000</v>
      </c>
      <c r="F184" s="51"/>
      <c r="G184" s="114"/>
    </row>
    <row r="185" spans="1:7" ht="31.5" customHeight="1">
      <c r="A185" s="51">
        <f>A184+1</f>
        <v>161</v>
      </c>
      <c r="B185" s="51">
        <v>2</v>
      </c>
      <c r="C185" s="67" t="s">
        <v>245</v>
      </c>
      <c r="D185" s="57" t="s">
        <v>29</v>
      </c>
      <c r="E185" s="55">
        <v>500000</v>
      </c>
      <c r="F185" s="51"/>
      <c r="G185" s="114"/>
    </row>
    <row r="186" spans="1:7" ht="31.5" customHeight="1">
      <c r="A186" s="51">
        <f t="shared" ref="A186:A188" si="14">A185+1</f>
        <v>162</v>
      </c>
      <c r="B186" s="51">
        <v>3</v>
      </c>
      <c r="C186" s="83" t="s">
        <v>246</v>
      </c>
      <c r="D186" s="84" t="s">
        <v>29</v>
      </c>
      <c r="E186" s="55">
        <v>500000</v>
      </c>
      <c r="F186" s="51"/>
      <c r="G186" s="114"/>
    </row>
    <row r="187" spans="1:7" ht="31.5" customHeight="1">
      <c r="A187" s="51">
        <f t="shared" si="14"/>
        <v>163</v>
      </c>
      <c r="B187" s="51">
        <v>4</v>
      </c>
      <c r="C187" s="61" t="s">
        <v>247</v>
      </c>
      <c r="D187" s="57" t="s">
        <v>261</v>
      </c>
      <c r="E187" s="55">
        <v>500000</v>
      </c>
      <c r="F187" s="51"/>
      <c r="G187" s="114"/>
    </row>
    <row r="188" spans="1:7" ht="31.5" customHeight="1">
      <c r="A188" s="51">
        <f t="shared" si="14"/>
        <v>164</v>
      </c>
      <c r="B188" s="51">
        <v>5</v>
      </c>
      <c r="C188" s="65" t="s">
        <v>248</v>
      </c>
      <c r="D188" s="57" t="s">
        <v>29</v>
      </c>
      <c r="E188" s="55">
        <v>500000</v>
      </c>
      <c r="F188" s="51"/>
      <c r="G188" s="114"/>
    </row>
    <row r="189" spans="1:7" ht="31.5" customHeight="1">
      <c r="A189" s="51"/>
      <c r="B189" s="51"/>
      <c r="C189" s="52" t="s">
        <v>99</v>
      </c>
      <c r="D189" s="57"/>
      <c r="E189" s="53">
        <f>SUM(E190:E196)</f>
        <v>3500000</v>
      </c>
      <c r="F189" s="51"/>
      <c r="G189" s="51"/>
    </row>
    <row r="190" spans="1:7" ht="31.5" customHeight="1">
      <c r="A190" s="51">
        <f>A188+1</f>
        <v>165</v>
      </c>
      <c r="B190" s="51">
        <v>1</v>
      </c>
      <c r="C190" s="58" t="s">
        <v>100</v>
      </c>
      <c r="D190" s="57" t="s">
        <v>89</v>
      </c>
      <c r="E190" s="55">
        <v>500000</v>
      </c>
      <c r="F190" s="51"/>
      <c r="G190" s="114"/>
    </row>
    <row r="191" spans="1:7" ht="31.5" customHeight="1">
      <c r="A191" s="51">
        <f>A190+1</f>
        <v>166</v>
      </c>
      <c r="B191" s="51">
        <v>2</v>
      </c>
      <c r="C191" s="62" t="s">
        <v>102</v>
      </c>
      <c r="D191" s="57" t="s">
        <v>29</v>
      </c>
      <c r="E191" s="55">
        <v>500000</v>
      </c>
      <c r="F191" s="51"/>
      <c r="G191" s="114"/>
    </row>
    <row r="192" spans="1:7" ht="31.5" customHeight="1">
      <c r="A192" s="51">
        <f t="shared" ref="A192:A196" si="15">A191+1</f>
        <v>167</v>
      </c>
      <c r="B192" s="51">
        <v>3</v>
      </c>
      <c r="C192" s="61" t="s">
        <v>103</v>
      </c>
      <c r="D192" s="57" t="s">
        <v>29</v>
      </c>
      <c r="E192" s="55">
        <v>500000</v>
      </c>
      <c r="F192" s="51"/>
      <c r="G192" s="114"/>
    </row>
    <row r="193" spans="1:15" ht="31.5" customHeight="1">
      <c r="A193" s="51">
        <f t="shared" si="15"/>
        <v>168</v>
      </c>
      <c r="B193" s="51">
        <v>4</v>
      </c>
      <c r="C193" s="62" t="s">
        <v>104</v>
      </c>
      <c r="D193" s="57" t="s">
        <v>29</v>
      </c>
      <c r="E193" s="55">
        <v>500000</v>
      </c>
      <c r="F193" s="51"/>
      <c r="G193" s="114"/>
    </row>
    <row r="194" spans="1:15" ht="31.5" customHeight="1">
      <c r="A194" s="51">
        <f t="shared" si="15"/>
        <v>169</v>
      </c>
      <c r="B194" s="51">
        <v>5</v>
      </c>
      <c r="C194" s="85" t="s">
        <v>105</v>
      </c>
      <c r="D194" s="57" t="s">
        <v>29</v>
      </c>
      <c r="E194" s="55">
        <v>500000</v>
      </c>
      <c r="F194" s="51"/>
      <c r="G194" s="114"/>
    </row>
    <row r="195" spans="1:15" ht="31.5" customHeight="1">
      <c r="A195" s="51">
        <f t="shared" si="15"/>
        <v>170</v>
      </c>
      <c r="B195" s="51">
        <v>6</v>
      </c>
      <c r="C195" s="67" t="s">
        <v>106</v>
      </c>
      <c r="D195" s="57" t="s">
        <v>29</v>
      </c>
      <c r="E195" s="55">
        <v>500000</v>
      </c>
      <c r="F195" s="51"/>
      <c r="G195" s="114"/>
    </row>
    <row r="196" spans="1:15" ht="31.5" customHeight="1">
      <c r="A196" s="51">
        <f t="shared" si="15"/>
        <v>171</v>
      </c>
      <c r="B196" s="51">
        <v>7</v>
      </c>
      <c r="C196" s="68" t="s">
        <v>107</v>
      </c>
      <c r="D196" s="57" t="s">
        <v>29</v>
      </c>
      <c r="E196" s="55">
        <v>500000</v>
      </c>
      <c r="F196" s="51"/>
      <c r="G196" s="114"/>
    </row>
    <row r="197" spans="1:15" ht="31.5" customHeight="1">
      <c r="A197" s="51"/>
      <c r="B197" s="51"/>
      <c r="C197" s="52" t="s">
        <v>108</v>
      </c>
      <c r="D197" s="57"/>
      <c r="E197" s="53">
        <f>SUM(E198:E204)</f>
        <v>3100000</v>
      </c>
      <c r="F197" s="51"/>
      <c r="G197" s="114"/>
    </row>
    <row r="198" spans="1:15" ht="31.5" customHeight="1">
      <c r="A198" s="51">
        <f>A196+1</f>
        <v>172</v>
      </c>
      <c r="B198" s="51">
        <v>1</v>
      </c>
      <c r="C198" s="58" t="s">
        <v>109</v>
      </c>
      <c r="D198" s="57" t="s">
        <v>89</v>
      </c>
      <c r="E198" s="55">
        <v>500000</v>
      </c>
      <c r="F198" s="51"/>
      <c r="G198" s="114"/>
    </row>
    <row r="199" spans="1:15" ht="31.5" customHeight="1">
      <c r="A199" s="51">
        <f>A198+1</f>
        <v>173</v>
      </c>
      <c r="B199" s="51">
        <v>2</v>
      </c>
      <c r="C199" s="58" t="s">
        <v>110</v>
      </c>
      <c r="D199" s="57" t="s">
        <v>29</v>
      </c>
      <c r="E199" s="55">
        <v>500000</v>
      </c>
      <c r="F199" s="51"/>
      <c r="G199" s="114"/>
    </row>
    <row r="200" spans="1:15" ht="31.5" customHeight="1">
      <c r="A200" s="51">
        <f t="shared" ref="A200:A204" si="16">A199+1</f>
        <v>174</v>
      </c>
      <c r="B200" s="51">
        <v>3</v>
      </c>
      <c r="C200" s="62" t="s">
        <v>111</v>
      </c>
      <c r="D200" s="57" t="s">
        <v>29</v>
      </c>
      <c r="E200" s="55">
        <v>500000</v>
      </c>
      <c r="F200" s="51"/>
      <c r="G200" s="114"/>
      <c r="I200" s="120"/>
      <c r="J200" s="120"/>
      <c r="K200" s="120"/>
      <c r="L200" s="120"/>
      <c r="M200" s="120"/>
      <c r="N200" s="120"/>
      <c r="O200" s="120"/>
    </row>
    <row r="201" spans="1:15" ht="31.5" customHeight="1">
      <c r="A201" s="51">
        <f t="shared" si="16"/>
        <v>175</v>
      </c>
      <c r="B201" s="51">
        <v>4</v>
      </c>
      <c r="C201" s="68" t="s">
        <v>113</v>
      </c>
      <c r="D201" s="57" t="s">
        <v>29</v>
      </c>
      <c r="E201" s="55">
        <v>500000</v>
      </c>
      <c r="F201" s="51"/>
      <c r="G201" s="114"/>
      <c r="I201" s="120"/>
      <c r="J201" s="120"/>
      <c r="K201" s="120"/>
      <c r="L201" s="120"/>
      <c r="M201" s="120"/>
      <c r="N201" s="120"/>
      <c r="O201" s="120"/>
    </row>
    <row r="202" spans="1:15" ht="31.5" customHeight="1">
      <c r="A202" s="51">
        <f t="shared" si="16"/>
        <v>176</v>
      </c>
      <c r="B202" s="51">
        <v>5</v>
      </c>
      <c r="C202" s="67" t="s">
        <v>114</v>
      </c>
      <c r="D202" s="57" t="s">
        <v>29</v>
      </c>
      <c r="E202" s="55">
        <v>500000</v>
      </c>
      <c r="F202" s="51"/>
      <c r="G202" s="114"/>
      <c r="I202" s="120"/>
      <c r="J202" s="120"/>
      <c r="K202" s="120"/>
      <c r="L202" s="120"/>
      <c r="M202" s="120"/>
      <c r="N202" s="120"/>
      <c r="O202" s="120"/>
    </row>
    <row r="203" spans="1:15" ht="31.5" customHeight="1">
      <c r="A203" s="51">
        <f t="shared" si="16"/>
        <v>177</v>
      </c>
      <c r="B203" s="51">
        <v>6</v>
      </c>
      <c r="C203" s="68" t="s">
        <v>115</v>
      </c>
      <c r="D203" s="57" t="s">
        <v>29</v>
      </c>
      <c r="E203" s="55">
        <v>500000</v>
      </c>
      <c r="F203" s="51"/>
      <c r="G203" s="114"/>
      <c r="I203" s="120"/>
      <c r="J203" s="120"/>
      <c r="K203" s="120"/>
      <c r="L203" s="120"/>
      <c r="M203" s="120"/>
      <c r="N203" s="120"/>
      <c r="O203" s="120"/>
    </row>
    <row r="204" spans="1:15" ht="31.5" customHeight="1">
      <c r="A204" s="51">
        <f t="shared" si="16"/>
        <v>178</v>
      </c>
      <c r="B204" s="51">
        <v>7</v>
      </c>
      <c r="C204" s="86" t="s">
        <v>249</v>
      </c>
      <c r="D204" s="57" t="s">
        <v>29</v>
      </c>
      <c r="E204" s="55">
        <v>100000</v>
      </c>
      <c r="F204" s="51"/>
      <c r="G204" s="114"/>
      <c r="H204" s="102" t="s">
        <v>288</v>
      </c>
      <c r="I204" s="120"/>
      <c r="J204" s="120"/>
      <c r="K204" s="120"/>
      <c r="L204" s="120"/>
      <c r="M204" s="120"/>
      <c r="N204" s="120"/>
      <c r="O204" s="120"/>
    </row>
    <row r="205" spans="1:15" ht="31.5" customHeight="1">
      <c r="A205" s="51"/>
      <c r="B205" s="51"/>
      <c r="C205" s="52" t="s">
        <v>116</v>
      </c>
      <c r="D205" s="57"/>
      <c r="E205" s="53">
        <f>SUM(E206:E230)</f>
        <v>8900000</v>
      </c>
      <c r="F205" s="51"/>
      <c r="G205" s="51"/>
      <c r="I205" s="120"/>
      <c r="J205" s="120"/>
      <c r="K205" s="120"/>
      <c r="L205" s="120"/>
      <c r="M205" s="120"/>
      <c r="N205" s="120"/>
      <c r="O205" s="120"/>
    </row>
    <row r="206" spans="1:15" ht="31.5" customHeight="1">
      <c r="A206" s="51">
        <f>A204+1</f>
        <v>179</v>
      </c>
      <c r="B206" s="51">
        <v>1</v>
      </c>
      <c r="C206" s="62" t="s">
        <v>117</v>
      </c>
      <c r="D206" s="57" t="s">
        <v>29</v>
      </c>
      <c r="E206" s="55">
        <v>500000</v>
      </c>
      <c r="F206" s="51"/>
      <c r="G206" s="114"/>
      <c r="I206" s="120"/>
      <c r="J206" s="121"/>
      <c r="K206" s="121"/>
      <c r="L206" s="121"/>
      <c r="M206" s="121"/>
      <c r="N206" s="121"/>
      <c r="O206" s="121"/>
    </row>
    <row r="207" spans="1:15" ht="31.5" customHeight="1">
      <c r="A207" s="51">
        <f>A206+1</f>
        <v>180</v>
      </c>
      <c r="B207" s="51">
        <v>2</v>
      </c>
      <c r="C207" s="62" t="s">
        <v>118</v>
      </c>
      <c r="D207" s="57" t="s">
        <v>29</v>
      </c>
      <c r="E207" s="55">
        <v>500000</v>
      </c>
      <c r="F207" s="51"/>
      <c r="G207" s="114"/>
      <c r="I207" s="120"/>
      <c r="J207" s="121"/>
      <c r="K207" s="121"/>
      <c r="L207" s="121"/>
      <c r="M207" s="121"/>
      <c r="N207" s="121"/>
      <c r="O207" s="121"/>
    </row>
    <row r="208" spans="1:15" ht="31.5" customHeight="1">
      <c r="A208" s="51">
        <f t="shared" ref="A208:A230" si="17">A207+1</f>
        <v>181</v>
      </c>
      <c r="B208" s="51">
        <v>3</v>
      </c>
      <c r="C208" s="62" t="s">
        <v>119</v>
      </c>
      <c r="D208" s="57" t="s">
        <v>29</v>
      </c>
      <c r="E208" s="55">
        <v>500000</v>
      </c>
      <c r="F208" s="51"/>
      <c r="G208" s="114"/>
      <c r="I208" s="120"/>
      <c r="J208" s="121"/>
      <c r="K208" s="121"/>
      <c r="L208" s="121"/>
      <c r="M208" s="121"/>
      <c r="N208" s="121"/>
      <c r="O208" s="121"/>
    </row>
    <row r="209" spans="1:15" ht="31.5" customHeight="1">
      <c r="A209" s="51">
        <f t="shared" si="17"/>
        <v>182</v>
      </c>
      <c r="B209" s="51">
        <v>4</v>
      </c>
      <c r="C209" s="61" t="s">
        <v>120</v>
      </c>
      <c r="D209" s="57" t="s">
        <v>29</v>
      </c>
      <c r="E209" s="55">
        <v>500000</v>
      </c>
      <c r="F209" s="51"/>
      <c r="G209" s="114"/>
      <c r="I209" s="120"/>
      <c r="J209" s="121"/>
      <c r="K209" s="121"/>
      <c r="L209" s="121"/>
      <c r="M209" s="121"/>
      <c r="N209" s="121"/>
      <c r="O209" s="121"/>
    </row>
    <row r="210" spans="1:15" ht="31.5" customHeight="1">
      <c r="A210" s="51">
        <f t="shared" si="17"/>
        <v>183</v>
      </c>
      <c r="B210" s="51">
        <v>5</v>
      </c>
      <c r="C210" s="62" t="s">
        <v>121</v>
      </c>
      <c r="D210" s="57" t="s">
        <v>29</v>
      </c>
      <c r="E210" s="55">
        <v>500000</v>
      </c>
      <c r="F210" s="51"/>
      <c r="G210" s="114"/>
      <c r="I210" s="120"/>
      <c r="J210" s="121"/>
      <c r="K210" s="121"/>
      <c r="L210" s="121"/>
      <c r="M210" s="121"/>
      <c r="N210" s="121"/>
      <c r="O210" s="121"/>
    </row>
    <row r="211" spans="1:15" ht="31.5" customHeight="1">
      <c r="A211" s="51">
        <f t="shared" si="17"/>
        <v>184</v>
      </c>
      <c r="B211" s="51">
        <v>6</v>
      </c>
      <c r="C211" s="62" t="s">
        <v>122</v>
      </c>
      <c r="D211" s="57" t="s">
        <v>29</v>
      </c>
      <c r="E211" s="55">
        <v>500000</v>
      </c>
      <c r="F211" s="51"/>
      <c r="G211" s="114"/>
      <c r="I211" s="120"/>
      <c r="J211" s="121"/>
      <c r="K211" s="121"/>
      <c r="L211" s="121"/>
      <c r="M211" s="121"/>
      <c r="N211" s="121"/>
      <c r="O211" s="121"/>
    </row>
    <row r="212" spans="1:15" ht="31.5" customHeight="1">
      <c r="A212" s="51">
        <f t="shared" si="17"/>
        <v>185</v>
      </c>
      <c r="B212" s="51">
        <v>7</v>
      </c>
      <c r="C212" s="87" t="s">
        <v>123</v>
      </c>
      <c r="D212" s="57" t="s">
        <v>29</v>
      </c>
      <c r="E212" s="55">
        <v>500000</v>
      </c>
      <c r="F212" s="51"/>
      <c r="G212" s="114"/>
      <c r="I212" s="120"/>
      <c r="J212" s="121"/>
      <c r="K212" s="121"/>
      <c r="L212" s="121"/>
      <c r="M212" s="121"/>
      <c r="N212" s="121"/>
      <c r="O212" s="121"/>
    </row>
    <row r="213" spans="1:15" ht="31.5" customHeight="1">
      <c r="A213" s="51">
        <f t="shared" si="17"/>
        <v>186</v>
      </c>
      <c r="B213" s="51">
        <v>8</v>
      </c>
      <c r="C213" s="61" t="s">
        <v>124</v>
      </c>
      <c r="D213" s="57" t="s">
        <v>29</v>
      </c>
      <c r="E213" s="55">
        <v>500000</v>
      </c>
      <c r="F213" s="51"/>
      <c r="G213" s="114"/>
      <c r="I213" s="120"/>
      <c r="J213" s="121"/>
      <c r="K213" s="121"/>
      <c r="L213" s="121"/>
      <c r="M213" s="121"/>
      <c r="N213" s="121"/>
      <c r="O213" s="121"/>
    </row>
    <row r="214" spans="1:15" ht="31.5" customHeight="1">
      <c r="A214" s="51">
        <f t="shared" si="17"/>
        <v>187</v>
      </c>
      <c r="B214" s="51">
        <v>9</v>
      </c>
      <c r="C214" s="62" t="s">
        <v>125</v>
      </c>
      <c r="D214" s="57" t="s">
        <v>29</v>
      </c>
      <c r="E214" s="55">
        <v>500000</v>
      </c>
      <c r="F214" s="51"/>
      <c r="G214" s="114"/>
      <c r="I214" s="120"/>
      <c r="J214" s="121"/>
      <c r="K214" s="121"/>
      <c r="L214" s="121"/>
      <c r="M214" s="121"/>
      <c r="N214" s="121"/>
      <c r="O214" s="121"/>
    </row>
    <row r="215" spans="1:15" ht="31.5" customHeight="1">
      <c r="A215" s="51">
        <f t="shared" si="17"/>
        <v>188</v>
      </c>
      <c r="B215" s="51">
        <v>10</v>
      </c>
      <c r="C215" s="68" t="s">
        <v>126</v>
      </c>
      <c r="D215" s="57" t="s">
        <v>29</v>
      </c>
      <c r="E215" s="55">
        <v>500000</v>
      </c>
      <c r="F215" s="51"/>
      <c r="G215" s="114"/>
      <c r="I215" s="120"/>
      <c r="J215" s="121"/>
      <c r="K215" s="121"/>
      <c r="L215" s="121"/>
      <c r="M215" s="121"/>
      <c r="N215" s="121"/>
      <c r="O215" s="121"/>
    </row>
    <row r="216" spans="1:15" ht="31.5" customHeight="1">
      <c r="A216" s="51">
        <f t="shared" si="17"/>
        <v>189</v>
      </c>
      <c r="B216" s="51">
        <v>11</v>
      </c>
      <c r="C216" s="78" t="s">
        <v>250</v>
      </c>
      <c r="D216" s="57" t="s">
        <v>29</v>
      </c>
      <c r="E216" s="55">
        <v>500000</v>
      </c>
      <c r="F216" s="51"/>
      <c r="G216" s="114"/>
      <c r="I216" s="120"/>
      <c r="J216" s="121"/>
      <c r="K216" s="121"/>
      <c r="L216" s="121"/>
      <c r="M216" s="121"/>
      <c r="N216" s="121"/>
      <c r="O216" s="121"/>
    </row>
    <row r="217" spans="1:15" ht="31.5" customHeight="1">
      <c r="A217" s="51">
        <f t="shared" si="17"/>
        <v>190</v>
      </c>
      <c r="B217" s="51">
        <v>12</v>
      </c>
      <c r="C217" s="65" t="s">
        <v>251</v>
      </c>
      <c r="D217" s="57" t="s">
        <v>29</v>
      </c>
      <c r="E217" s="55">
        <v>500000</v>
      </c>
      <c r="F217" s="51"/>
      <c r="G217" s="114"/>
      <c r="H217" s="118">
        <v>44497</v>
      </c>
      <c r="I217" s="120"/>
      <c r="J217" s="121"/>
      <c r="K217" s="121"/>
      <c r="L217" s="121"/>
      <c r="M217" s="121"/>
      <c r="N217" s="121"/>
      <c r="O217" s="121"/>
    </row>
    <row r="218" spans="1:15" ht="31.5" customHeight="1">
      <c r="A218" s="51">
        <f t="shared" si="17"/>
        <v>191</v>
      </c>
      <c r="B218" s="51">
        <v>13</v>
      </c>
      <c r="C218" s="62" t="s">
        <v>252</v>
      </c>
      <c r="D218" s="57" t="s">
        <v>29</v>
      </c>
      <c r="E218" s="55">
        <v>500000</v>
      </c>
      <c r="F218" s="51"/>
      <c r="G218" s="114"/>
      <c r="I218" s="120"/>
      <c r="J218" s="121"/>
      <c r="K218" s="121"/>
      <c r="L218" s="121"/>
      <c r="M218" s="121"/>
      <c r="N218" s="121"/>
      <c r="O218" s="121"/>
    </row>
    <row r="219" spans="1:15" ht="31.5" customHeight="1">
      <c r="A219" s="51">
        <f t="shared" si="17"/>
        <v>192</v>
      </c>
      <c r="B219" s="51">
        <v>14</v>
      </c>
      <c r="C219" s="62" t="s">
        <v>127</v>
      </c>
      <c r="D219" s="57" t="s">
        <v>29</v>
      </c>
      <c r="E219" s="55">
        <v>500000</v>
      </c>
      <c r="F219" s="51"/>
      <c r="G219" s="114"/>
      <c r="I219" s="120"/>
      <c r="J219" s="121"/>
      <c r="K219" s="121"/>
      <c r="L219" s="121"/>
      <c r="M219" s="121"/>
      <c r="N219" s="121"/>
      <c r="O219" s="121"/>
    </row>
    <row r="220" spans="1:15" ht="31.5" customHeight="1">
      <c r="A220" s="51">
        <f t="shared" si="17"/>
        <v>193</v>
      </c>
      <c r="B220" s="51">
        <v>15</v>
      </c>
      <c r="C220" s="61" t="s">
        <v>128</v>
      </c>
      <c r="D220" s="57" t="s">
        <v>29</v>
      </c>
      <c r="E220" s="55">
        <v>500000</v>
      </c>
      <c r="F220" s="51"/>
      <c r="G220" s="114"/>
      <c r="I220" s="120"/>
      <c r="J220" s="121"/>
      <c r="K220" s="121"/>
      <c r="L220" s="121"/>
      <c r="M220" s="121"/>
      <c r="N220" s="121"/>
      <c r="O220" s="121"/>
    </row>
    <row r="221" spans="1:15" ht="31.5" customHeight="1">
      <c r="A221" s="51">
        <f t="shared" si="17"/>
        <v>194</v>
      </c>
      <c r="B221" s="51">
        <v>16</v>
      </c>
      <c r="C221" s="80" t="s">
        <v>254</v>
      </c>
      <c r="D221" s="57" t="s">
        <v>29</v>
      </c>
      <c r="E221" s="55">
        <v>100000</v>
      </c>
      <c r="F221" s="51"/>
      <c r="G221" s="114"/>
      <c r="H221" s="99" t="s">
        <v>290</v>
      </c>
      <c r="I221" s="120"/>
      <c r="J221" s="121"/>
      <c r="K221" s="121"/>
      <c r="L221" s="121"/>
      <c r="M221" s="120"/>
      <c r="N221" s="121"/>
      <c r="O221" s="121"/>
    </row>
    <row r="222" spans="1:15" ht="31.5" customHeight="1">
      <c r="A222" s="51">
        <f t="shared" si="17"/>
        <v>195</v>
      </c>
      <c r="B222" s="51">
        <v>17</v>
      </c>
      <c r="C222" s="80" t="s">
        <v>255</v>
      </c>
      <c r="D222" s="57" t="s">
        <v>29</v>
      </c>
      <c r="E222" s="55">
        <v>100000</v>
      </c>
      <c r="F222" s="51"/>
      <c r="G222" s="114"/>
      <c r="H222" s="99" t="s">
        <v>290</v>
      </c>
      <c r="I222" s="120"/>
      <c r="J222" s="121"/>
      <c r="K222" s="121"/>
      <c r="L222" s="121"/>
      <c r="M222" s="121"/>
      <c r="N222" s="121"/>
      <c r="O222" s="120"/>
    </row>
    <row r="223" spans="1:15" ht="31.5" customHeight="1">
      <c r="A223" s="51">
        <f t="shared" si="17"/>
        <v>196</v>
      </c>
      <c r="B223" s="51">
        <v>18</v>
      </c>
      <c r="C223" s="67" t="s">
        <v>258</v>
      </c>
      <c r="D223" s="57" t="s">
        <v>29</v>
      </c>
      <c r="E223" s="55">
        <v>500000</v>
      </c>
      <c r="F223" s="51"/>
      <c r="G223" s="114"/>
      <c r="I223" s="120"/>
      <c r="J223" s="121"/>
      <c r="K223" s="121"/>
      <c r="L223" s="122">
        <v>10</v>
      </c>
      <c r="M223" s="122">
        <v>300000</v>
      </c>
      <c r="N223" s="122">
        <f>L223*M223</f>
        <v>3000000</v>
      </c>
      <c r="O223" s="122"/>
    </row>
    <row r="224" spans="1:15" ht="31.5" customHeight="1">
      <c r="A224" s="51">
        <f t="shared" si="17"/>
        <v>197</v>
      </c>
      <c r="B224" s="51">
        <v>19</v>
      </c>
      <c r="C224" s="128" t="s">
        <v>304</v>
      </c>
      <c r="D224" s="57" t="s">
        <v>29</v>
      </c>
      <c r="E224" s="55">
        <v>100000</v>
      </c>
      <c r="F224" s="51"/>
      <c r="G224" s="114"/>
      <c r="H224" s="90" t="s">
        <v>311</v>
      </c>
      <c r="I224" s="120"/>
      <c r="J224" s="121"/>
      <c r="K224" s="121"/>
      <c r="L224" s="122">
        <v>18</v>
      </c>
      <c r="M224" s="122">
        <v>100000</v>
      </c>
      <c r="N224" s="122">
        <f>L224*M224</f>
        <v>1800000</v>
      </c>
      <c r="O224" s="122"/>
    </row>
    <row r="225" spans="1:15" ht="31.5" customHeight="1">
      <c r="A225" s="51">
        <f t="shared" si="17"/>
        <v>198</v>
      </c>
      <c r="B225" s="51">
        <v>20</v>
      </c>
      <c r="C225" s="129" t="s">
        <v>305</v>
      </c>
      <c r="D225" s="57" t="s">
        <v>29</v>
      </c>
      <c r="E225" s="55">
        <v>100000</v>
      </c>
      <c r="F225" s="51"/>
      <c r="G225" s="114"/>
      <c r="H225" s="99" t="s">
        <v>312</v>
      </c>
      <c r="I225" s="120"/>
      <c r="J225" s="121"/>
      <c r="K225" s="121"/>
      <c r="L225" s="122"/>
      <c r="M225" s="122"/>
      <c r="N225" s="122">
        <v>1400000</v>
      </c>
      <c r="O225" s="122"/>
    </row>
    <row r="226" spans="1:15" ht="31.5" customHeight="1">
      <c r="A226" s="51">
        <f t="shared" si="17"/>
        <v>199</v>
      </c>
      <c r="B226" s="51">
        <v>21</v>
      </c>
      <c r="C226" s="129" t="s">
        <v>306</v>
      </c>
      <c r="D226" s="57" t="s">
        <v>29</v>
      </c>
      <c r="E226" s="55">
        <v>100000</v>
      </c>
      <c r="F226" s="51"/>
      <c r="G226" s="114"/>
      <c r="H226" s="99" t="s">
        <v>312</v>
      </c>
      <c r="I226" s="120"/>
      <c r="J226" s="121"/>
      <c r="K226" s="121"/>
      <c r="L226" s="135"/>
      <c r="M226" s="135"/>
      <c r="N226" s="136">
        <v>400000</v>
      </c>
      <c r="O226" s="122"/>
    </row>
    <row r="227" spans="1:15" ht="31.5" customHeight="1">
      <c r="A227" s="51">
        <f t="shared" si="17"/>
        <v>200</v>
      </c>
      <c r="B227" s="51">
        <v>22</v>
      </c>
      <c r="C227" s="130" t="s">
        <v>307</v>
      </c>
      <c r="D227" s="57" t="s">
        <v>29</v>
      </c>
      <c r="E227" s="55">
        <v>100000</v>
      </c>
      <c r="F227" s="51"/>
      <c r="G227" s="114"/>
      <c r="H227" s="132" t="s">
        <v>313</v>
      </c>
      <c r="I227" s="120"/>
      <c r="J227" s="121"/>
      <c r="K227" s="121"/>
      <c r="L227" s="135"/>
      <c r="M227" s="135"/>
      <c r="N227" s="135"/>
      <c r="O227" s="122"/>
    </row>
    <row r="228" spans="1:15" ht="31.5" customHeight="1">
      <c r="A228" s="51">
        <f t="shared" si="17"/>
        <v>201</v>
      </c>
      <c r="B228" s="51">
        <v>23</v>
      </c>
      <c r="C228" s="130" t="s">
        <v>308</v>
      </c>
      <c r="D228" s="57" t="s">
        <v>29</v>
      </c>
      <c r="E228" s="55">
        <v>100000</v>
      </c>
      <c r="F228" s="51"/>
      <c r="G228" s="114"/>
      <c r="H228" s="132" t="s">
        <v>313</v>
      </c>
      <c r="I228" s="120"/>
      <c r="J228" s="121"/>
      <c r="K228" s="121"/>
      <c r="L228" s="122">
        <v>203</v>
      </c>
      <c r="M228" s="122"/>
      <c r="N228" s="122"/>
      <c r="O228" s="122"/>
    </row>
    <row r="229" spans="1:15" ht="31.5" customHeight="1">
      <c r="A229" s="51">
        <f t="shared" si="17"/>
        <v>202</v>
      </c>
      <c r="B229" s="51">
        <v>24</v>
      </c>
      <c r="C229" s="130" t="s">
        <v>309</v>
      </c>
      <c r="D229" s="57" t="s">
        <v>29</v>
      </c>
      <c r="E229" s="55">
        <v>100000</v>
      </c>
      <c r="F229" s="51"/>
      <c r="G229" s="114"/>
      <c r="H229" s="132" t="s">
        <v>313</v>
      </c>
      <c r="I229" s="120"/>
      <c r="J229" s="121"/>
      <c r="K229" s="121"/>
      <c r="L229" s="122">
        <f>L228-L224-L223</f>
        <v>175</v>
      </c>
      <c r="M229" s="122">
        <v>500000</v>
      </c>
      <c r="N229" s="122">
        <f>L229*M229</f>
        <v>87500000</v>
      </c>
      <c r="O229" s="122"/>
    </row>
    <row r="230" spans="1:15" ht="31.5" customHeight="1">
      <c r="A230" s="51">
        <f t="shared" si="17"/>
        <v>203</v>
      </c>
      <c r="B230" s="51">
        <v>25</v>
      </c>
      <c r="C230" s="131" t="s">
        <v>310</v>
      </c>
      <c r="D230" s="57" t="s">
        <v>29</v>
      </c>
      <c r="E230" s="55">
        <v>100000</v>
      </c>
      <c r="F230" s="51"/>
      <c r="G230" s="114"/>
      <c r="H230" s="133" t="s">
        <v>314</v>
      </c>
      <c r="I230" s="120"/>
      <c r="J230" s="121"/>
      <c r="K230" s="121"/>
      <c r="L230" s="122"/>
      <c r="M230" s="122"/>
      <c r="N230" s="122"/>
      <c r="O230" s="122"/>
    </row>
    <row r="231" spans="1:15" ht="31.5" customHeight="1">
      <c r="A231" s="51"/>
      <c r="B231" s="51"/>
      <c r="C231" s="96" t="s">
        <v>280</v>
      </c>
      <c r="D231" s="57"/>
      <c r="E231" s="53">
        <v>1400000</v>
      </c>
      <c r="F231" s="51" t="s">
        <v>282</v>
      </c>
      <c r="G231" s="114"/>
      <c r="I231" s="120"/>
      <c r="J231" s="121"/>
      <c r="K231" s="121"/>
      <c r="L231" s="122"/>
      <c r="M231" s="122"/>
      <c r="N231" s="122"/>
      <c r="O231" s="122"/>
    </row>
    <row r="232" spans="1:15" ht="31.5" customHeight="1">
      <c r="A232" s="51"/>
      <c r="B232" s="51"/>
      <c r="C232" s="96" t="s">
        <v>281</v>
      </c>
      <c r="D232" s="57"/>
      <c r="E232" s="53">
        <v>400000</v>
      </c>
      <c r="F232" s="51" t="s">
        <v>298</v>
      </c>
      <c r="G232" s="114"/>
      <c r="I232" s="120"/>
      <c r="J232" s="121"/>
      <c r="K232" s="121"/>
      <c r="L232" s="122"/>
      <c r="M232" s="122"/>
      <c r="N232" s="122"/>
      <c r="O232" s="122"/>
    </row>
    <row r="233" spans="1:15" ht="31.5" customHeight="1">
      <c r="A233" s="51"/>
      <c r="B233" s="51"/>
      <c r="C233" s="134" t="s">
        <v>129</v>
      </c>
      <c r="D233" s="51"/>
      <c r="E233" s="50">
        <f>E6+E9+E34+E42+E45+E84+E231+E232</f>
        <v>94100000</v>
      </c>
      <c r="F233" s="51"/>
      <c r="G233" s="51"/>
      <c r="I233" s="120"/>
      <c r="J233" s="121"/>
      <c r="K233" s="121"/>
      <c r="L233" s="122"/>
      <c r="M233" s="122"/>
      <c r="N233" s="122"/>
      <c r="O233" s="122"/>
    </row>
    <row r="234" spans="1:15" ht="18.75">
      <c r="F234" s="103" t="s">
        <v>315</v>
      </c>
      <c r="I234" s="120"/>
      <c r="J234" s="120"/>
      <c r="K234" s="120"/>
    </row>
    <row r="235" spans="1:15">
      <c r="I235" s="120"/>
      <c r="J235" s="120"/>
      <c r="K235" s="120"/>
    </row>
    <row r="237" spans="1:15" s="104" customFormat="1" ht="20.25">
      <c r="A237" s="125" t="s">
        <v>295</v>
      </c>
      <c r="B237" s="125"/>
      <c r="D237" s="137" t="s">
        <v>296</v>
      </c>
      <c r="E237" s="864" t="s">
        <v>316</v>
      </c>
      <c r="F237" s="864"/>
      <c r="G237" s="124" t="s">
        <v>293</v>
      </c>
      <c r="H237" s="137"/>
      <c r="I237" s="105"/>
    </row>
    <row r="238" spans="1:15" s="104" customFormat="1" ht="20.25">
      <c r="B238" s="106"/>
      <c r="C238" s="106"/>
      <c r="D238" s="106"/>
      <c r="E238" s="106"/>
      <c r="F238" s="123"/>
      <c r="G238" s="123"/>
      <c r="H238" s="123"/>
      <c r="I238" s="105"/>
    </row>
    <row r="239" spans="1:15" s="104" customFormat="1" ht="20.25">
      <c r="B239" s="106"/>
      <c r="C239" s="106"/>
      <c r="D239" s="106"/>
      <c r="E239" s="106"/>
      <c r="F239" s="123"/>
      <c r="G239" s="123"/>
      <c r="H239" s="123"/>
      <c r="I239" s="105"/>
    </row>
    <row r="240" spans="1:15" s="104" customFormat="1" ht="20.25">
      <c r="B240" s="106"/>
      <c r="C240" s="106"/>
      <c r="D240" s="106"/>
      <c r="E240" s="106"/>
      <c r="F240" s="123"/>
      <c r="G240" s="123"/>
      <c r="H240" s="123"/>
      <c r="I240" s="105"/>
    </row>
    <row r="241" spans="1:9" s="104" customFormat="1" ht="20.25">
      <c r="B241" s="106"/>
      <c r="C241" s="106"/>
      <c r="D241" s="106"/>
      <c r="E241" s="106"/>
      <c r="F241" s="123"/>
      <c r="G241" s="123"/>
      <c r="H241" s="123"/>
      <c r="I241" s="105"/>
    </row>
    <row r="242" spans="1:9" s="104" customFormat="1" ht="20.25">
      <c r="B242" s="106"/>
      <c r="C242" s="106"/>
      <c r="D242" s="106"/>
      <c r="E242" s="106"/>
      <c r="F242" s="123"/>
      <c r="G242" s="123"/>
      <c r="H242" s="123"/>
      <c r="I242" s="105"/>
    </row>
    <row r="243" spans="1:9" s="104" customFormat="1" ht="20.25">
      <c r="B243" s="108"/>
      <c r="C243" s="108"/>
      <c r="D243" s="108"/>
      <c r="E243" s="109"/>
      <c r="F243" s="109"/>
      <c r="G243" s="109"/>
      <c r="H243" s="110"/>
      <c r="I243" s="105"/>
    </row>
    <row r="244" spans="1:9" s="104" customFormat="1" ht="20.25">
      <c r="B244" s="106"/>
      <c r="C244" s="106"/>
      <c r="D244" s="106"/>
      <c r="E244" s="106"/>
      <c r="F244" s="123"/>
      <c r="G244" s="106"/>
      <c r="H244" s="111"/>
    </row>
    <row r="245" spans="1:9" s="104" customFormat="1" ht="20.25">
      <c r="A245" s="126" t="s">
        <v>294</v>
      </c>
      <c r="B245" s="126"/>
      <c r="D245" s="106" t="s">
        <v>37</v>
      </c>
      <c r="E245" s="865" t="s">
        <v>153</v>
      </c>
      <c r="F245" s="865"/>
      <c r="G245" s="106" t="s">
        <v>317</v>
      </c>
      <c r="H245" s="106"/>
      <c r="I245" s="105"/>
    </row>
  </sheetData>
  <mergeCells count="3">
    <mergeCell ref="E245:F245"/>
    <mergeCell ref="C3:F3"/>
    <mergeCell ref="E237:F237"/>
  </mergeCells>
  <pageMargins left="0.7" right="0.7" top="0.75" bottom="0.75" header="0.3" footer="0.3"/>
  <pageSetup paperSize="9" scale="64" orientation="portrait" verticalDpi="0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C5" sqref="C5"/>
    </sheetView>
  </sheetViews>
  <sheetFormatPr defaultRowHeight="15.75"/>
  <cols>
    <col min="3" max="3" width="22.125" customWidth="1"/>
    <col min="4" max="4" width="30.125" customWidth="1"/>
    <col min="5" max="5" width="15.5" customWidth="1"/>
    <col min="6" max="7" width="14" hidden="1" customWidth="1"/>
    <col min="8" max="8" width="16.625" customWidth="1"/>
    <col min="9" max="9" width="19.375" customWidth="1"/>
  </cols>
  <sheetData>
    <row r="1" spans="1:9" s="142" customFormat="1" ht="31.5" customHeight="1">
      <c r="A1" s="872" t="s">
        <v>136</v>
      </c>
      <c r="B1" s="872"/>
      <c r="C1" s="872"/>
      <c r="D1" s="139"/>
      <c r="E1" s="179"/>
      <c r="F1" s="179"/>
      <c r="G1" s="326"/>
      <c r="H1" s="179"/>
      <c r="I1" s="179"/>
    </row>
    <row r="2" spans="1:9" s="142" customFormat="1" ht="56.25" customHeight="1">
      <c r="A2" s="869" t="s">
        <v>878</v>
      </c>
      <c r="B2" s="869"/>
      <c r="C2" s="869"/>
      <c r="D2" s="869"/>
      <c r="E2" s="869"/>
      <c r="F2" s="869"/>
      <c r="G2" s="869"/>
      <c r="H2" s="869"/>
      <c r="I2" s="869"/>
    </row>
    <row r="3" spans="1:9" s="142" customFormat="1" ht="15.75" customHeight="1">
      <c r="B3" s="873" t="s">
        <v>2</v>
      </c>
      <c r="C3" s="874" t="s">
        <v>318</v>
      </c>
      <c r="D3" s="873" t="s">
        <v>319</v>
      </c>
      <c r="E3" s="873" t="s">
        <v>320</v>
      </c>
      <c r="F3" s="875" t="s">
        <v>567</v>
      </c>
      <c r="G3" s="327" t="s">
        <v>567</v>
      </c>
      <c r="H3" s="873" t="s">
        <v>321</v>
      </c>
      <c r="I3" s="870" t="s">
        <v>7</v>
      </c>
    </row>
    <row r="4" spans="1:9" s="142" customFormat="1" ht="15.75" customHeight="1">
      <c r="B4" s="873"/>
      <c r="C4" s="874"/>
      <c r="D4" s="873"/>
      <c r="E4" s="873"/>
      <c r="F4" s="876"/>
      <c r="G4" s="328"/>
      <c r="H4" s="873"/>
      <c r="I4" s="871"/>
    </row>
    <row r="5" spans="1:9" s="294" customFormat="1" ht="45" customHeight="1">
      <c r="B5" s="325">
        <v>1</v>
      </c>
      <c r="C5" s="325" t="s">
        <v>149</v>
      </c>
      <c r="D5" s="300" t="s">
        <v>498</v>
      </c>
      <c r="E5" s="300" t="s">
        <v>333</v>
      </c>
      <c r="F5" s="331" t="s">
        <v>836</v>
      </c>
      <c r="G5" s="331" t="s">
        <v>879</v>
      </c>
      <c r="H5" s="332">
        <v>200000</v>
      </c>
      <c r="I5" s="295"/>
    </row>
    <row r="6" spans="1:9" s="333" customFormat="1" ht="31.5" customHeight="1">
      <c r="B6" s="334"/>
      <c r="C6" s="335" t="s">
        <v>852</v>
      </c>
      <c r="D6" s="336" t="s">
        <v>880</v>
      </c>
      <c r="E6" s="337"/>
      <c r="F6" s="338"/>
      <c r="G6" s="338"/>
      <c r="H6" s="339">
        <f>SUM(H5)</f>
        <v>200000</v>
      </c>
      <c r="I6" s="338"/>
    </row>
    <row r="7" spans="1:9" ht="29.25" customHeight="1">
      <c r="C7" s="293"/>
      <c r="D7" s="301"/>
      <c r="E7" s="868" t="s">
        <v>881</v>
      </c>
      <c r="F7" s="868"/>
      <c r="G7" s="868"/>
      <c r="H7" s="868"/>
      <c r="I7" s="868"/>
    </row>
    <row r="8" spans="1:9" ht="18.75">
      <c r="C8" s="291"/>
      <c r="D8" s="292"/>
      <c r="E8" s="292"/>
      <c r="F8" s="292" t="s">
        <v>832</v>
      </c>
      <c r="G8" s="292"/>
      <c r="H8" s="292"/>
    </row>
    <row r="9" spans="1:9" s="142" customFormat="1" ht="18.75">
      <c r="B9" s="324" t="s">
        <v>560</v>
      </c>
      <c r="C9" s="137"/>
      <c r="D9" s="324" t="s">
        <v>561</v>
      </c>
      <c r="E9" s="137" t="s">
        <v>873</v>
      </c>
      <c r="F9" s="137"/>
      <c r="G9" s="137"/>
      <c r="I9" s="324" t="s">
        <v>132</v>
      </c>
    </row>
    <row r="10" spans="1:9" s="142" customFormat="1" ht="19.5">
      <c r="B10" s="166"/>
      <c r="C10" s="167"/>
      <c r="D10" s="169"/>
      <c r="E10" s="322"/>
      <c r="F10" s="322"/>
      <c r="G10" s="326"/>
      <c r="I10" s="169"/>
    </row>
    <row r="11" spans="1:9" s="142" customFormat="1" ht="19.5">
      <c r="B11" s="166"/>
      <c r="C11" s="167"/>
      <c r="D11" s="169"/>
      <c r="E11" s="322"/>
      <c r="F11" s="322"/>
      <c r="G11" s="326"/>
      <c r="I11" s="169"/>
    </row>
    <row r="12" spans="1:9" s="142" customFormat="1" ht="19.5">
      <c r="B12" s="169"/>
      <c r="C12" s="168"/>
      <c r="D12" s="169"/>
      <c r="E12" s="322"/>
      <c r="F12" s="322"/>
      <c r="G12" s="326"/>
      <c r="I12" s="324"/>
    </row>
    <row r="13" spans="1:9" s="142" customFormat="1" ht="18.75">
      <c r="B13" s="324"/>
      <c r="C13" s="137"/>
      <c r="D13" s="324"/>
      <c r="E13" s="323"/>
      <c r="F13" s="323"/>
      <c r="G13" s="326"/>
      <c r="I13" s="324"/>
    </row>
    <row r="14" spans="1:9" s="142" customFormat="1" ht="18.75">
      <c r="A14" s="866" t="s">
        <v>562</v>
      </c>
      <c r="B14" s="866"/>
      <c r="C14" s="866"/>
      <c r="D14" s="324" t="s">
        <v>134</v>
      </c>
      <c r="E14" s="137" t="s">
        <v>153</v>
      </c>
      <c r="F14" s="137"/>
      <c r="G14" s="137"/>
      <c r="I14" s="324" t="s">
        <v>41</v>
      </c>
    </row>
  </sheetData>
  <mergeCells count="11">
    <mergeCell ref="A14:C14"/>
    <mergeCell ref="E7:I7"/>
    <mergeCell ref="A2:I2"/>
    <mergeCell ref="I3:I4"/>
    <mergeCell ref="A1:C1"/>
    <mergeCell ref="B3:B4"/>
    <mergeCell ref="C3:C4"/>
    <mergeCell ref="D3:D4"/>
    <mergeCell ref="E3:E4"/>
    <mergeCell ref="F3:F4"/>
    <mergeCell ref="H3:H4"/>
  </mergeCells>
  <pageMargins left="0.70866141732283472" right="0.70866141732283472" top="0.74803149606299213" bottom="0.74803149606299213" header="0.31496062992125984" footer="0.31496062992125984"/>
  <pageSetup paperSize="9" scale="9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zoomScaleNormal="100" workbookViewId="0">
      <pane ySplit="4" topLeftCell="A119" activePane="bottomLeft" state="frozen"/>
      <selection pane="bottomLeft" activeCell="B160" sqref="B160:J166"/>
    </sheetView>
  </sheetViews>
  <sheetFormatPr defaultRowHeight="20.25"/>
  <cols>
    <col min="1" max="1" width="5.5" style="484" customWidth="1"/>
    <col min="2" max="2" width="4.75" style="484" customWidth="1"/>
    <col min="3" max="3" width="29" style="473" customWidth="1"/>
    <col min="4" max="4" width="32.625" style="473" customWidth="1"/>
    <col min="5" max="5" width="10.5" style="484" customWidth="1"/>
    <col min="6" max="6" width="8.625" style="638" customWidth="1"/>
    <col min="7" max="7" width="22.125" style="444" customWidth="1"/>
    <col min="8" max="8" width="15.375" style="444" customWidth="1"/>
    <col min="9" max="9" width="27.125" style="444" customWidth="1"/>
    <col min="10" max="10" width="28.375" style="617" customWidth="1"/>
    <col min="11" max="11" width="16.625" style="444" customWidth="1"/>
    <col min="12" max="16384" width="9" style="445"/>
  </cols>
  <sheetData>
    <row r="1" spans="1:11">
      <c r="B1" s="913" t="s">
        <v>935</v>
      </c>
      <c r="C1" s="913"/>
      <c r="D1" s="913"/>
    </row>
    <row r="2" spans="1:11" ht="33">
      <c r="B2" s="914" t="s">
        <v>936</v>
      </c>
      <c r="C2" s="914"/>
      <c r="D2" s="915"/>
      <c r="E2" s="916"/>
      <c r="F2" s="917"/>
      <c r="G2" s="915"/>
      <c r="H2" s="915"/>
      <c r="I2" s="915"/>
      <c r="J2" s="914"/>
    </row>
    <row r="3" spans="1:11" s="447" customFormat="1">
      <c r="A3" s="570"/>
      <c r="B3" s="918" t="s">
        <v>2</v>
      </c>
      <c r="C3" s="919" t="s">
        <v>318</v>
      </c>
      <c r="D3" s="921" t="s">
        <v>319</v>
      </c>
      <c r="E3" s="923" t="s">
        <v>937</v>
      </c>
      <c r="F3" s="925" t="s">
        <v>938</v>
      </c>
      <c r="G3" s="927" t="s">
        <v>939</v>
      </c>
      <c r="H3" s="923" t="s">
        <v>940</v>
      </c>
      <c r="I3" s="929" t="s">
        <v>6</v>
      </c>
      <c r="J3" s="909" t="s">
        <v>7</v>
      </c>
      <c r="K3" s="446"/>
    </row>
    <row r="4" spans="1:11" s="447" customFormat="1">
      <c r="A4" s="570"/>
      <c r="B4" s="918"/>
      <c r="C4" s="920"/>
      <c r="D4" s="922"/>
      <c r="E4" s="924"/>
      <c r="F4" s="926"/>
      <c r="G4" s="928"/>
      <c r="H4" s="924"/>
      <c r="I4" s="930"/>
      <c r="J4" s="909"/>
      <c r="K4" s="446"/>
    </row>
    <row r="5" spans="1:11" ht="22.5" customHeight="1">
      <c r="A5" s="569"/>
      <c r="B5" s="574"/>
      <c r="C5" s="584" t="s">
        <v>323</v>
      </c>
      <c r="D5" s="448">
        <v>2</v>
      </c>
      <c r="E5" s="257"/>
      <c r="F5" s="639"/>
      <c r="G5" s="449"/>
      <c r="H5" s="186">
        <f>SUM(H6:H7)</f>
        <v>40</v>
      </c>
      <c r="I5" s="187"/>
      <c r="J5" s="618"/>
    </row>
    <row r="6" spans="1:11" ht="35.25" customHeight="1">
      <c r="A6" s="880">
        <v>1</v>
      </c>
      <c r="B6" s="887">
        <v>1</v>
      </c>
      <c r="C6" s="910" t="s">
        <v>12</v>
      </c>
      <c r="D6" s="235" t="s">
        <v>325</v>
      </c>
      <c r="E6" s="656" t="s">
        <v>943</v>
      </c>
      <c r="F6" s="640">
        <v>8</v>
      </c>
      <c r="G6" s="450" t="s">
        <v>944</v>
      </c>
      <c r="H6" s="342">
        <v>20</v>
      </c>
      <c r="I6" s="342"/>
      <c r="J6" s="618"/>
    </row>
    <row r="7" spans="1:11" ht="35.25" customHeight="1">
      <c r="A7" s="882"/>
      <c r="B7" s="888"/>
      <c r="C7" s="911"/>
      <c r="D7" s="235" t="s">
        <v>327</v>
      </c>
      <c r="E7" s="656" t="s">
        <v>945</v>
      </c>
      <c r="F7" s="641">
        <v>3</v>
      </c>
      <c r="G7" s="450" t="s">
        <v>944</v>
      </c>
      <c r="H7" s="342">
        <v>20</v>
      </c>
      <c r="I7" s="342"/>
      <c r="J7" s="618"/>
    </row>
    <row r="8" spans="1:11" ht="35.25" customHeight="1">
      <c r="A8" s="569"/>
      <c r="B8" s="574"/>
      <c r="C8" s="584" t="s">
        <v>329</v>
      </c>
      <c r="D8" s="448">
        <v>17</v>
      </c>
      <c r="E8" s="257"/>
      <c r="F8" s="642"/>
      <c r="G8" s="452"/>
      <c r="H8" s="186">
        <f>SUM(H9:H25)</f>
        <v>340</v>
      </c>
      <c r="I8" s="187"/>
      <c r="J8" s="618"/>
    </row>
    <row r="9" spans="1:11" s="456" customFormat="1" ht="35.25" customHeight="1">
      <c r="A9" s="582">
        <f>+A6+1</f>
        <v>2</v>
      </c>
      <c r="B9" s="454">
        <v>1</v>
      </c>
      <c r="C9" s="585" t="s">
        <v>139</v>
      </c>
      <c r="D9" s="453" t="s">
        <v>946</v>
      </c>
      <c r="E9" s="582" t="s">
        <v>941</v>
      </c>
      <c r="F9" s="207">
        <v>1</v>
      </c>
      <c r="G9" s="450" t="s">
        <v>944</v>
      </c>
      <c r="H9" s="342">
        <v>20</v>
      </c>
      <c r="I9" s="454"/>
      <c r="J9" s="619"/>
      <c r="K9" s="455" t="s">
        <v>563</v>
      </c>
    </row>
    <row r="10" spans="1:11" s="456" customFormat="1" ht="35.25" customHeight="1">
      <c r="A10" s="907">
        <f>+A9+1</f>
        <v>3</v>
      </c>
      <c r="B10" s="906">
        <v>2</v>
      </c>
      <c r="C10" s="912" t="s">
        <v>140</v>
      </c>
      <c r="D10" s="453" t="s">
        <v>334</v>
      </c>
      <c r="E10" s="582" t="s">
        <v>941</v>
      </c>
      <c r="F10" s="207">
        <v>3</v>
      </c>
      <c r="G10" s="450" t="s">
        <v>944</v>
      </c>
      <c r="H10" s="342">
        <v>20</v>
      </c>
      <c r="I10" s="454"/>
      <c r="J10" s="619"/>
      <c r="K10" s="457">
        <v>41403</v>
      </c>
    </row>
    <row r="11" spans="1:11" s="456" customFormat="1" ht="35.25" customHeight="1">
      <c r="A11" s="908"/>
      <c r="B11" s="906"/>
      <c r="C11" s="912"/>
      <c r="D11" s="453" t="s">
        <v>336</v>
      </c>
      <c r="E11" s="582" t="s">
        <v>941</v>
      </c>
      <c r="F11" s="207">
        <v>1</v>
      </c>
      <c r="G11" s="450" t="s">
        <v>944</v>
      </c>
      <c r="H11" s="342">
        <v>20</v>
      </c>
      <c r="I11" s="454"/>
      <c r="J11" s="619"/>
      <c r="K11" s="455" t="s">
        <v>947</v>
      </c>
    </row>
    <row r="12" spans="1:11" s="456" customFormat="1" ht="35.25" customHeight="1">
      <c r="A12" s="582">
        <f>+A10+1</f>
        <v>4</v>
      </c>
      <c r="B12" s="454">
        <v>3</v>
      </c>
      <c r="C12" s="585" t="s">
        <v>24</v>
      </c>
      <c r="D12" s="453" t="s">
        <v>344</v>
      </c>
      <c r="E12" s="657" t="s">
        <v>945</v>
      </c>
      <c r="F12" s="215">
        <v>8</v>
      </c>
      <c r="G12" s="451" t="s">
        <v>948</v>
      </c>
      <c r="H12" s="342">
        <v>20</v>
      </c>
      <c r="I12" s="454"/>
      <c r="J12" s="619"/>
      <c r="K12" s="457">
        <v>39722</v>
      </c>
    </row>
    <row r="13" spans="1:11" s="456" customFormat="1" ht="35.25" customHeight="1">
      <c r="A13" s="582">
        <f>+A12+1</f>
        <v>5</v>
      </c>
      <c r="B13" s="454">
        <v>4</v>
      </c>
      <c r="C13" s="585" t="s">
        <v>27</v>
      </c>
      <c r="D13" s="453" t="s">
        <v>345</v>
      </c>
      <c r="E13" s="657" t="s">
        <v>945</v>
      </c>
      <c r="F13" s="207">
        <v>4</v>
      </c>
      <c r="G13" s="450" t="s">
        <v>944</v>
      </c>
      <c r="H13" s="342">
        <v>20</v>
      </c>
      <c r="I13" s="454"/>
      <c r="J13" s="619"/>
      <c r="K13" s="457">
        <v>40979</v>
      </c>
    </row>
    <row r="14" spans="1:11" s="456" customFormat="1" ht="35.25" customHeight="1">
      <c r="A14" s="900">
        <f>+A13+1</f>
        <v>6</v>
      </c>
      <c r="B14" s="880">
        <v>5</v>
      </c>
      <c r="C14" s="898" t="s">
        <v>141</v>
      </c>
      <c r="D14" s="453" t="s">
        <v>338</v>
      </c>
      <c r="E14" s="657" t="s">
        <v>945</v>
      </c>
      <c r="F14" s="207">
        <v>1</v>
      </c>
      <c r="G14" s="450"/>
      <c r="H14" s="570">
        <v>20</v>
      </c>
      <c r="I14" s="454"/>
      <c r="J14" s="619" t="s">
        <v>1049</v>
      </c>
      <c r="K14" s="457"/>
    </row>
    <row r="15" spans="1:11" s="456" customFormat="1" ht="35.25" customHeight="1">
      <c r="A15" s="901"/>
      <c r="B15" s="882"/>
      <c r="C15" s="899"/>
      <c r="D15" s="453" t="s">
        <v>337</v>
      </c>
      <c r="E15" s="657" t="s">
        <v>945</v>
      </c>
      <c r="F15" s="207">
        <v>2</v>
      </c>
      <c r="G15" s="450" t="s">
        <v>944</v>
      </c>
      <c r="H15" s="342">
        <v>20</v>
      </c>
      <c r="I15" s="454"/>
      <c r="J15" s="619"/>
      <c r="K15" s="455" t="s">
        <v>949</v>
      </c>
    </row>
    <row r="16" spans="1:11" s="456" customFormat="1" ht="35.25" customHeight="1">
      <c r="A16" s="900">
        <f>+A14+1</f>
        <v>7</v>
      </c>
      <c r="B16" s="880">
        <v>6</v>
      </c>
      <c r="C16" s="898" t="s">
        <v>147</v>
      </c>
      <c r="D16" s="453" t="s">
        <v>353</v>
      </c>
      <c r="E16" s="657" t="s">
        <v>941</v>
      </c>
      <c r="F16" s="207">
        <v>1</v>
      </c>
      <c r="G16" s="450"/>
      <c r="H16" s="570">
        <v>20</v>
      </c>
      <c r="I16" s="454"/>
      <c r="J16" s="619" t="s">
        <v>1049</v>
      </c>
      <c r="K16" s="455"/>
    </row>
    <row r="17" spans="1:11" s="456" customFormat="1" ht="35.25" customHeight="1">
      <c r="A17" s="901"/>
      <c r="B17" s="882"/>
      <c r="C17" s="899"/>
      <c r="D17" s="453" t="s">
        <v>351</v>
      </c>
      <c r="E17" s="657" t="s">
        <v>945</v>
      </c>
      <c r="F17" s="207">
        <v>6</v>
      </c>
      <c r="G17" s="450" t="s">
        <v>944</v>
      </c>
      <c r="H17" s="342">
        <v>20</v>
      </c>
      <c r="I17" s="454"/>
      <c r="J17" s="619"/>
      <c r="K17" s="455" t="s">
        <v>950</v>
      </c>
    </row>
    <row r="18" spans="1:11" s="456" customFormat="1" ht="35.25" customHeight="1">
      <c r="A18" s="907">
        <f>+A16+1</f>
        <v>8</v>
      </c>
      <c r="B18" s="906">
        <v>8</v>
      </c>
      <c r="C18" s="912" t="s">
        <v>245</v>
      </c>
      <c r="D18" s="453" t="s">
        <v>354</v>
      </c>
      <c r="E18" s="657" t="s">
        <v>941</v>
      </c>
      <c r="F18" s="207">
        <v>3</v>
      </c>
      <c r="G18" s="450" t="s">
        <v>944</v>
      </c>
      <c r="H18" s="342">
        <v>20</v>
      </c>
      <c r="I18" s="454"/>
      <c r="J18" s="619"/>
      <c r="K18" s="457">
        <v>41430</v>
      </c>
    </row>
    <row r="19" spans="1:11" s="456" customFormat="1" ht="35.25" customHeight="1">
      <c r="A19" s="908"/>
      <c r="B19" s="906"/>
      <c r="C19" s="912"/>
      <c r="D19" s="453" t="s">
        <v>951</v>
      </c>
      <c r="E19" s="657" t="s">
        <v>945</v>
      </c>
      <c r="F19" s="207">
        <v>1</v>
      </c>
      <c r="G19" s="450" t="s">
        <v>944</v>
      </c>
      <c r="H19" s="342">
        <v>20</v>
      </c>
      <c r="I19" s="454"/>
      <c r="J19" s="619"/>
      <c r="K19" s="457">
        <v>42254</v>
      </c>
    </row>
    <row r="20" spans="1:11" s="456" customFormat="1" ht="35.25" customHeight="1">
      <c r="A20" s="907">
        <f>+A18+1</f>
        <v>9</v>
      </c>
      <c r="B20" s="931">
        <v>9</v>
      </c>
      <c r="C20" s="898" t="s">
        <v>30</v>
      </c>
      <c r="D20" s="492" t="s">
        <v>1002</v>
      </c>
      <c r="E20" s="658" t="s">
        <v>945</v>
      </c>
      <c r="F20" s="634">
        <v>11</v>
      </c>
      <c r="G20" s="495" t="s">
        <v>944</v>
      </c>
      <c r="H20" s="491">
        <v>20</v>
      </c>
      <c r="I20" s="496"/>
      <c r="J20" s="620"/>
      <c r="K20" s="457"/>
    </row>
    <row r="21" spans="1:11" s="456" customFormat="1" ht="35.25" customHeight="1">
      <c r="A21" s="908"/>
      <c r="B21" s="932"/>
      <c r="C21" s="899"/>
      <c r="D21" s="492" t="s">
        <v>1003</v>
      </c>
      <c r="E21" s="658" t="s">
        <v>945</v>
      </c>
      <c r="F21" s="634">
        <v>7</v>
      </c>
      <c r="G21" s="495" t="s">
        <v>944</v>
      </c>
      <c r="H21" s="491">
        <v>20</v>
      </c>
      <c r="I21" s="496"/>
      <c r="J21" s="620"/>
      <c r="K21" s="457"/>
    </row>
    <row r="22" spans="1:11" s="456" customFormat="1" ht="35.25" customHeight="1">
      <c r="A22" s="907">
        <f>+A20+1</f>
        <v>10</v>
      </c>
      <c r="B22" s="933">
        <v>10</v>
      </c>
      <c r="C22" s="898" t="s">
        <v>28</v>
      </c>
      <c r="D22" s="492" t="s">
        <v>461</v>
      </c>
      <c r="E22" s="658" t="s">
        <v>945</v>
      </c>
      <c r="F22" s="634">
        <v>10</v>
      </c>
      <c r="G22" s="495" t="s">
        <v>944</v>
      </c>
      <c r="H22" s="491">
        <v>20</v>
      </c>
      <c r="I22" s="496"/>
      <c r="J22" s="620"/>
      <c r="K22" s="457"/>
    </row>
    <row r="23" spans="1:11" s="456" customFormat="1" ht="35.25" customHeight="1">
      <c r="A23" s="908"/>
      <c r="B23" s="934"/>
      <c r="C23" s="899"/>
      <c r="D23" s="492" t="s">
        <v>1004</v>
      </c>
      <c r="E23" s="658" t="s">
        <v>941</v>
      </c>
      <c r="F23" s="634">
        <v>12</v>
      </c>
      <c r="G23" s="495" t="s">
        <v>944</v>
      </c>
      <c r="H23" s="491">
        <v>20</v>
      </c>
      <c r="I23" s="496"/>
      <c r="J23" s="620"/>
      <c r="K23" s="457"/>
    </row>
    <row r="24" spans="1:11" s="456" customFormat="1" ht="35.25" customHeight="1">
      <c r="A24" s="907">
        <f>+A22+1</f>
        <v>11</v>
      </c>
      <c r="B24" s="935">
        <v>11</v>
      </c>
      <c r="C24" s="898" t="s">
        <v>150</v>
      </c>
      <c r="D24" s="492" t="s">
        <v>1009</v>
      </c>
      <c r="E24" s="636" t="s">
        <v>945</v>
      </c>
      <c r="F24" s="634">
        <v>3</v>
      </c>
      <c r="G24" s="450" t="s">
        <v>944</v>
      </c>
      <c r="H24" s="491">
        <v>20</v>
      </c>
      <c r="I24" s="496"/>
      <c r="J24" s="620"/>
      <c r="K24" s="457"/>
    </row>
    <row r="25" spans="1:11" s="456" customFormat="1" ht="35.25" customHeight="1">
      <c r="A25" s="908"/>
      <c r="B25" s="936"/>
      <c r="C25" s="899"/>
      <c r="D25" s="492" t="s">
        <v>1010</v>
      </c>
      <c r="E25" s="636" t="s">
        <v>945</v>
      </c>
      <c r="F25" s="634">
        <v>1</v>
      </c>
      <c r="G25" s="450" t="s">
        <v>944</v>
      </c>
      <c r="H25" s="491">
        <v>20</v>
      </c>
      <c r="I25" s="496"/>
      <c r="J25" s="620"/>
      <c r="K25" s="457"/>
    </row>
    <row r="26" spans="1:11" ht="35.25" customHeight="1">
      <c r="A26" s="569"/>
      <c r="B26" s="578"/>
      <c r="C26" s="587" t="s">
        <v>577</v>
      </c>
      <c r="D26" s="458">
        <v>3</v>
      </c>
      <c r="E26" s="659"/>
      <c r="F26" s="643"/>
      <c r="G26" s="459"/>
      <c r="H26" s="186">
        <f>SUM(H27:H29)</f>
        <v>60</v>
      </c>
      <c r="I26" s="460"/>
      <c r="J26" s="621"/>
    </row>
    <row r="27" spans="1:11" ht="35.25" customHeight="1">
      <c r="A27" s="569">
        <f>+A24+1</f>
        <v>12</v>
      </c>
      <c r="B27" s="579">
        <v>1</v>
      </c>
      <c r="C27" s="583" t="s">
        <v>37</v>
      </c>
      <c r="D27" s="235" t="s">
        <v>356</v>
      </c>
      <c r="E27" s="656" t="s">
        <v>945</v>
      </c>
      <c r="F27" s="640">
        <v>9</v>
      </c>
      <c r="G27" s="450" t="s">
        <v>944</v>
      </c>
      <c r="H27" s="342">
        <v>20</v>
      </c>
      <c r="I27" s="342"/>
      <c r="J27" s="618"/>
    </row>
    <row r="28" spans="1:11" ht="54" customHeight="1">
      <c r="A28" s="880">
        <f>+A27+1</f>
        <v>13</v>
      </c>
      <c r="B28" s="887">
        <v>2</v>
      </c>
      <c r="C28" s="877" t="s">
        <v>154</v>
      </c>
      <c r="D28" s="235" t="s">
        <v>999</v>
      </c>
      <c r="E28" s="656" t="s">
        <v>941</v>
      </c>
      <c r="F28" s="640">
        <v>11</v>
      </c>
      <c r="G28" s="450" t="s">
        <v>944</v>
      </c>
      <c r="H28" s="491">
        <v>20</v>
      </c>
      <c r="I28" s="491"/>
      <c r="J28" s="618" t="s">
        <v>1011</v>
      </c>
      <c r="K28" s="493"/>
    </row>
    <row r="29" spans="1:11" ht="56.25" customHeight="1">
      <c r="A29" s="882"/>
      <c r="B29" s="888"/>
      <c r="C29" s="879"/>
      <c r="D29" s="235" t="s">
        <v>666</v>
      </c>
      <c r="E29" s="656" t="s">
        <v>945</v>
      </c>
      <c r="F29" s="640">
        <v>9</v>
      </c>
      <c r="G29" s="450" t="s">
        <v>1000</v>
      </c>
      <c r="H29" s="491">
        <v>20</v>
      </c>
      <c r="I29" s="491"/>
      <c r="J29" s="618" t="s">
        <v>1001</v>
      </c>
      <c r="K29" s="493"/>
    </row>
    <row r="30" spans="1:11" ht="35.25" customHeight="1">
      <c r="A30" s="569"/>
      <c r="B30" s="578"/>
      <c r="C30" s="588" t="s">
        <v>952</v>
      </c>
      <c r="D30" s="461">
        <f>D31+D40+D46</f>
        <v>32</v>
      </c>
      <c r="E30" s="656"/>
      <c r="F30" s="640"/>
      <c r="G30" s="450"/>
      <c r="H30" s="462">
        <f>H31+H40+H46</f>
        <v>640</v>
      </c>
      <c r="I30" s="450"/>
      <c r="J30" s="618"/>
    </row>
    <row r="31" spans="1:11" ht="35.25" customHeight="1">
      <c r="A31" s="569"/>
      <c r="B31" s="574"/>
      <c r="C31" s="592" t="s">
        <v>362</v>
      </c>
      <c r="D31" s="448">
        <v>8</v>
      </c>
      <c r="E31" s="251"/>
      <c r="F31" s="642"/>
      <c r="G31" s="452"/>
      <c r="H31" s="186">
        <f>SUM(H32:H39)</f>
        <v>160</v>
      </c>
      <c r="I31" s="187"/>
      <c r="J31" s="622"/>
      <c r="K31" s="463"/>
    </row>
    <row r="32" spans="1:11" ht="35.25" customHeight="1">
      <c r="A32" s="569">
        <f>+A28+1</f>
        <v>14</v>
      </c>
      <c r="B32" s="579">
        <v>1</v>
      </c>
      <c r="C32" s="589" t="s">
        <v>155</v>
      </c>
      <c r="D32" s="235" t="s">
        <v>363</v>
      </c>
      <c r="E32" s="656" t="s">
        <v>945</v>
      </c>
      <c r="F32" s="644">
        <v>9</v>
      </c>
      <c r="G32" s="464" t="s">
        <v>942</v>
      </c>
      <c r="H32" s="342">
        <v>20</v>
      </c>
      <c r="I32" s="342"/>
      <c r="J32" s="618"/>
      <c r="K32" s="465" t="s">
        <v>585</v>
      </c>
    </row>
    <row r="33" spans="1:11" ht="35.25" customHeight="1">
      <c r="A33" s="880">
        <f>+A32+1</f>
        <v>15</v>
      </c>
      <c r="B33" s="887">
        <v>2</v>
      </c>
      <c r="C33" s="904" t="s">
        <v>156</v>
      </c>
      <c r="D33" s="235" t="s">
        <v>366</v>
      </c>
      <c r="E33" s="656" t="s">
        <v>941</v>
      </c>
      <c r="F33" s="645">
        <v>6</v>
      </c>
      <c r="G33" s="450" t="s">
        <v>944</v>
      </c>
      <c r="H33" s="342">
        <v>20</v>
      </c>
      <c r="I33" s="342"/>
      <c r="J33" s="618"/>
      <c r="K33" s="465" t="s">
        <v>587</v>
      </c>
    </row>
    <row r="34" spans="1:11" ht="35.25" customHeight="1">
      <c r="A34" s="882"/>
      <c r="B34" s="893"/>
      <c r="C34" s="905"/>
      <c r="D34" s="235" t="s">
        <v>368</v>
      </c>
      <c r="E34" s="656" t="s">
        <v>945</v>
      </c>
      <c r="F34" s="645">
        <v>2</v>
      </c>
      <c r="G34" s="450" t="s">
        <v>944</v>
      </c>
      <c r="H34" s="342">
        <v>20</v>
      </c>
      <c r="I34" s="342"/>
      <c r="J34" s="618"/>
      <c r="K34" s="465" t="s">
        <v>588</v>
      </c>
    </row>
    <row r="35" spans="1:11" ht="35.25" customHeight="1">
      <c r="A35" s="569">
        <f>+A33+1</f>
        <v>16</v>
      </c>
      <c r="B35" s="574">
        <v>3</v>
      </c>
      <c r="C35" s="590" t="s">
        <v>49</v>
      </c>
      <c r="D35" s="235" t="s">
        <v>371</v>
      </c>
      <c r="E35" s="656" t="s">
        <v>945</v>
      </c>
      <c r="F35" s="645">
        <v>6</v>
      </c>
      <c r="G35" s="450" t="s">
        <v>944</v>
      </c>
      <c r="H35" s="342">
        <v>20</v>
      </c>
      <c r="I35" s="342"/>
      <c r="J35" s="618"/>
      <c r="K35" s="465" t="s">
        <v>591</v>
      </c>
    </row>
    <row r="36" spans="1:11" ht="35.25" customHeight="1">
      <c r="A36" s="569">
        <f>+A35+1</f>
        <v>17</v>
      </c>
      <c r="B36" s="574">
        <v>4</v>
      </c>
      <c r="C36" s="590" t="s">
        <v>51</v>
      </c>
      <c r="D36" s="235" t="s">
        <v>376</v>
      </c>
      <c r="E36" s="656" t="s">
        <v>941</v>
      </c>
      <c r="F36" s="646">
        <v>4</v>
      </c>
      <c r="G36" s="450" t="s">
        <v>944</v>
      </c>
      <c r="H36" s="342">
        <v>20</v>
      </c>
      <c r="I36" s="342"/>
      <c r="J36" s="618"/>
      <c r="K36" s="465" t="s">
        <v>596</v>
      </c>
    </row>
    <row r="37" spans="1:11" ht="35.25" customHeight="1">
      <c r="A37" s="569">
        <f>+A36+1</f>
        <v>18</v>
      </c>
      <c r="B37" s="577">
        <v>5</v>
      </c>
      <c r="C37" s="591" t="s">
        <v>53</v>
      </c>
      <c r="D37" s="235" t="s">
        <v>378</v>
      </c>
      <c r="E37" s="656" t="s">
        <v>945</v>
      </c>
      <c r="F37" s="646">
        <v>3</v>
      </c>
      <c r="G37" s="450" t="s">
        <v>944</v>
      </c>
      <c r="H37" s="342">
        <v>20</v>
      </c>
      <c r="I37" s="342"/>
      <c r="J37" s="618"/>
      <c r="K37" s="466">
        <v>41526</v>
      </c>
    </row>
    <row r="38" spans="1:11" ht="35.25" customHeight="1">
      <c r="A38" s="880">
        <f>+A37+1</f>
        <v>19</v>
      </c>
      <c r="B38" s="880">
        <v>6</v>
      </c>
      <c r="C38" s="896" t="s">
        <v>1051</v>
      </c>
      <c r="D38" s="189" t="s">
        <v>380</v>
      </c>
      <c r="E38" s="656" t="s">
        <v>941</v>
      </c>
      <c r="F38" s="646">
        <v>6</v>
      </c>
      <c r="G38" s="450" t="s">
        <v>944</v>
      </c>
      <c r="H38" s="575">
        <v>20</v>
      </c>
      <c r="I38" s="575"/>
      <c r="J38" s="618"/>
      <c r="K38" s="466"/>
    </row>
    <row r="39" spans="1:11" ht="35.25" customHeight="1">
      <c r="A39" s="882"/>
      <c r="B39" s="882"/>
      <c r="C39" s="897"/>
      <c r="D39" s="189" t="s">
        <v>381</v>
      </c>
      <c r="E39" s="656" t="s">
        <v>945</v>
      </c>
      <c r="F39" s="646">
        <v>3</v>
      </c>
      <c r="G39" s="450" t="s">
        <v>944</v>
      </c>
      <c r="H39" s="575">
        <v>20</v>
      </c>
      <c r="I39" s="575"/>
      <c r="J39" s="618"/>
      <c r="K39" s="466"/>
    </row>
    <row r="40" spans="1:11" ht="35.25" customHeight="1">
      <c r="A40" s="569"/>
      <c r="B40" s="574"/>
      <c r="C40" s="592" t="s">
        <v>382</v>
      </c>
      <c r="D40" s="448">
        <v>5</v>
      </c>
      <c r="E40" s="251"/>
      <c r="F40" s="647"/>
      <c r="G40" s="464"/>
      <c r="H40" s="186">
        <f>SUM(H41:H45)</f>
        <v>100</v>
      </c>
      <c r="I40" s="187"/>
      <c r="J40" s="618"/>
      <c r="K40" s="463"/>
    </row>
    <row r="41" spans="1:11" ht="35.25" customHeight="1">
      <c r="A41" s="569">
        <f>+A38+1</f>
        <v>20</v>
      </c>
      <c r="B41" s="579">
        <v>1</v>
      </c>
      <c r="C41" s="583" t="s">
        <v>160</v>
      </c>
      <c r="D41" s="235" t="s">
        <v>390</v>
      </c>
      <c r="E41" s="656" t="s">
        <v>941</v>
      </c>
      <c r="F41" s="645">
        <v>3</v>
      </c>
      <c r="G41" s="450" t="s">
        <v>944</v>
      </c>
      <c r="H41" s="342">
        <v>20</v>
      </c>
      <c r="I41" s="342"/>
      <c r="J41" s="618"/>
      <c r="K41" s="463" t="s">
        <v>611</v>
      </c>
    </row>
    <row r="42" spans="1:11" ht="35.25" customHeight="1">
      <c r="A42" s="880">
        <f>+A41+1</f>
        <v>21</v>
      </c>
      <c r="B42" s="887">
        <v>2</v>
      </c>
      <c r="C42" s="889" t="s">
        <v>158</v>
      </c>
      <c r="D42" s="235" t="s">
        <v>384</v>
      </c>
      <c r="E42" s="656" t="s">
        <v>941</v>
      </c>
      <c r="F42" s="644">
        <v>7</v>
      </c>
      <c r="G42" s="464" t="s">
        <v>942</v>
      </c>
      <c r="H42" s="342">
        <v>20</v>
      </c>
      <c r="I42" s="342"/>
      <c r="J42" s="618"/>
      <c r="K42" s="465" t="s">
        <v>605</v>
      </c>
    </row>
    <row r="43" spans="1:11" ht="35.25" customHeight="1">
      <c r="A43" s="882"/>
      <c r="B43" s="888"/>
      <c r="C43" s="890"/>
      <c r="D43" s="235" t="s">
        <v>385</v>
      </c>
      <c r="E43" s="656" t="s">
        <v>945</v>
      </c>
      <c r="F43" s="646">
        <v>1</v>
      </c>
      <c r="G43" s="450" t="s">
        <v>944</v>
      </c>
      <c r="H43" s="342">
        <v>20</v>
      </c>
      <c r="I43" s="342"/>
      <c r="J43" s="618"/>
      <c r="K43" s="465" t="s">
        <v>606</v>
      </c>
    </row>
    <row r="44" spans="1:11" ht="35.25" customHeight="1">
      <c r="A44" s="880">
        <f>+A42+1</f>
        <v>22</v>
      </c>
      <c r="B44" s="887">
        <v>3</v>
      </c>
      <c r="C44" s="902" t="s">
        <v>953</v>
      </c>
      <c r="D44" s="235" t="s">
        <v>954</v>
      </c>
      <c r="E44" s="656" t="s">
        <v>941</v>
      </c>
      <c r="F44" s="640">
        <v>12</v>
      </c>
      <c r="G44" s="464" t="s">
        <v>942</v>
      </c>
      <c r="H44" s="342">
        <v>20</v>
      </c>
      <c r="I44" s="342"/>
      <c r="J44" s="618"/>
      <c r="K44" s="463"/>
    </row>
    <row r="45" spans="1:11" ht="35.25" customHeight="1">
      <c r="A45" s="882"/>
      <c r="B45" s="893"/>
      <c r="C45" s="903"/>
      <c r="D45" s="235" t="s">
        <v>955</v>
      </c>
      <c r="E45" s="656" t="s">
        <v>941</v>
      </c>
      <c r="F45" s="640">
        <v>10</v>
      </c>
      <c r="G45" s="464" t="s">
        <v>942</v>
      </c>
      <c r="H45" s="342">
        <v>20</v>
      </c>
      <c r="I45" s="342"/>
      <c r="J45" s="618"/>
      <c r="K45" s="463"/>
    </row>
    <row r="46" spans="1:11" ht="35.25" customHeight="1">
      <c r="A46" s="569"/>
      <c r="B46" s="574"/>
      <c r="C46" s="592" t="s">
        <v>166</v>
      </c>
      <c r="D46" s="448">
        <v>19</v>
      </c>
      <c r="E46" s="251"/>
      <c r="F46" s="647"/>
      <c r="G46" s="464"/>
      <c r="H46" s="186">
        <f>SUM(H47:H65)</f>
        <v>380</v>
      </c>
      <c r="I46" s="187"/>
      <c r="J46" s="618"/>
      <c r="K46" s="463"/>
    </row>
    <row r="47" spans="1:11" ht="35.25" customHeight="1">
      <c r="A47" s="880">
        <f>+A44+1</f>
        <v>23</v>
      </c>
      <c r="B47" s="880">
        <v>1</v>
      </c>
      <c r="C47" s="877" t="s">
        <v>169</v>
      </c>
      <c r="D47" s="235" t="s">
        <v>397</v>
      </c>
      <c r="E47" s="656" t="s">
        <v>945</v>
      </c>
      <c r="F47" s="645">
        <v>4</v>
      </c>
      <c r="G47" s="450" t="s">
        <v>944</v>
      </c>
      <c r="H47" s="342">
        <v>20</v>
      </c>
      <c r="I47" s="342"/>
      <c r="J47" s="618"/>
      <c r="K47" s="463" t="s">
        <v>618</v>
      </c>
    </row>
    <row r="48" spans="1:11" ht="35.25" customHeight="1">
      <c r="A48" s="881"/>
      <c r="B48" s="881"/>
      <c r="C48" s="878"/>
      <c r="D48" s="235" t="s">
        <v>398</v>
      </c>
      <c r="E48" s="656" t="s">
        <v>945</v>
      </c>
      <c r="F48" s="645">
        <v>2</v>
      </c>
      <c r="G48" s="450" t="s">
        <v>944</v>
      </c>
      <c r="H48" s="342">
        <v>20</v>
      </c>
      <c r="I48" s="342"/>
      <c r="J48" s="618"/>
      <c r="K48" s="463" t="s">
        <v>619</v>
      </c>
    </row>
    <row r="49" spans="1:11" ht="35.25" customHeight="1">
      <c r="A49" s="882"/>
      <c r="B49" s="882"/>
      <c r="C49" s="879"/>
      <c r="D49" s="472" t="s">
        <v>399</v>
      </c>
      <c r="E49" s="656" t="s">
        <v>941</v>
      </c>
      <c r="F49" s="647">
        <v>1</v>
      </c>
      <c r="G49" s="450"/>
      <c r="H49" s="570">
        <v>20</v>
      </c>
      <c r="I49" s="570"/>
      <c r="J49" s="618" t="s">
        <v>1049</v>
      </c>
      <c r="K49" s="463"/>
    </row>
    <row r="50" spans="1:11" ht="35.25" customHeight="1">
      <c r="A50" s="569">
        <f>+A47+1</f>
        <v>24</v>
      </c>
      <c r="B50" s="569">
        <v>2</v>
      </c>
      <c r="C50" s="595" t="s">
        <v>402</v>
      </c>
      <c r="D50" s="235" t="s">
        <v>403</v>
      </c>
      <c r="E50" s="656" t="s">
        <v>945</v>
      </c>
      <c r="F50" s="646">
        <v>1</v>
      </c>
      <c r="G50" s="450" t="s">
        <v>944</v>
      </c>
      <c r="H50" s="637">
        <v>20</v>
      </c>
      <c r="I50" s="637"/>
      <c r="J50" s="618"/>
      <c r="K50" s="465" t="s">
        <v>623</v>
      </c>
    </row>
    <row r="51" spans="1:11" ht="35.25" customHeight="1">
      <c r="A51" s="880">
        <f>+A50+1</f>
        <v>25</v>
      </c>
      <c r="B51" s="887">
        <v>3</v>
      </c>
      <c r="C51" s="889" t="s">
        <v>168</v>
      </c>
      <c r="D51" s="235" t="s">
        <v>405</v>
      </c>
      <c r="E51" s="656" t="s">
        <v>945</v>
      </c>
      <c r="F51" s="647">
        <v>6</v>
      </c>
      <c r="G51" s="450" t="s">
        <v>944</v>
      </c>
      <c r="H51" s="342">
        <v>20</v>
      </c>
      <c r="I51" s="342"/>
      <c r="J51" s="618"/>
      <c r="K51" s="463" t="s">
        <v>625</v>
      </c>
    </row>
    <row r="52" spans="1:11" ht="35.25" customHeight="1">
      <c r="A52" s="882"/>
      <c r="B52" s="888"/>
      <c r="C52" s="890"/>
      <c r="D52" s="235" t="s">
        <v>406</v>
      </c>
      <c r="E52" s="656" t="s">
        <v>945</v>
      </c>
      <c r="F52" s="645">
        <v>2</v>
      </c>
      <c r="G52" s="450" t="s">
        <v>944</v>
      </c>
      <c r="H52" s="342">
        <v>20</v>
      </c>
      <c r="I52" s="342"/>
      <c r="J52" s="618"/>
      <c r="K52" s="463" t="s">
        <v>626</v>
      </c>
    </row>
    <row r="53" spans="1:11" ht="35.25" customHeight="1">
      <c r="A53" s="569">
        <f>+A51+1</f>
        <v>26</v>
      </c>
      <c r="B53" s="574">
        <v>4</v>
      </c>
      <c r="C53" s="593" t="s">
        <v>174</v>
      </c>
      <c r="D53" s="235" t="s">
        <v>956</v>
      </c>
      <c r="E53" s="656" t="s">
        <v>945</v>
      </c>
      <c r="F53" s="644">
        <v>10</v>
      </c>
      <c r="G53" s="464" t="s">
        <v>942</v>
      </c>
      <c r="H53" s="342">
        <v>20</v>
      </c>
      <c r="I53" s="342"/>
      <c r="J53" s="618"/>
      <c r="K53" s="465" t="s">
        <v>957</v>
      </c>
    </row>
    <row r="54" spans="1:11" ht="35.25" customHeight="1">
      <c r="A54" s="880">
        <f>+A53+1</f>
        <v>27</v>
      </c>
      <c r="B54" s="887">
        <v>5</v>
      </c>
      <c r="C54" s="889" t="s">
        <v>958</v>
      </c>
      <c r="D54" s="235" t="s">
        <v>424</v>
      </c>
      <c r="E54" s="656" t="s">
        <v>941</v>
      </c>
      <c r="F54" s="646">
        <v>6</v>
      </c>
      <c r="G54" s="450" t="s">
        <v>944</v>
      </c>
      <c r="H54" s="342">
        <v>20</v>
      </c>
      <c r="I54" s="342"/>
      <c r="J54" s="618"/>
      <c r="K54" s="465">
        <v>2011</v>
      </c>
    </row>
    <row r="55" spans="1:11" ht="35.25" customHeight="1">
      <c r="A55" s="882"/>
      <c r="B55" s="893"/>
      <c r="C55" s="890"/>
      <c r="D55" s="235" t="s">
        <v>425</v>
      </c>
      <c r="E55" s="656" t="s">
        <v>945</v>
      </c>
      <c r="F55" s="646">
        <v>2</v>
      </c>
      <c r="G55" s="450" t="s">
        <v>944</v>
      </c>
      <c r="H55" s="342">
        <v>20</v>
      </c>
      <c r="I55" s="342"/>
      <c r="J55" s="618"/>
      <c r="K55" s="465">
        <v>2014</v>
      </c>
    </row>
    <row r="56" spans="1:11" ht="35.25" customHeight="1">
      <c r="A56" s="880">
        <f>+A54+1</f>
        <v>28</v>
      </c>
      <c r="B56" s="887">
        <v>6</v>
      </c>
      <c r="C56" s="889" t="s">
        <v>407</v>
      </c>
      <c r="D56" s="235" t="s">
        <v>408</v>
      </c>
      <c r="E56" s="656" t="s">
        <v>945</v>
      </c>
      <c r="F56" s="646">
        <v>1</v>
      </c>
      <c r="G56" s="450" t="s">
        <v>944</v>
      </c>
      <c r="H56" s="342">
        <v>20</v>
      </c>
      <c r="I56" s="342"/>
      <c r="J56" s="618"/>
      <c r="K56" s="465">
        <v>2015</v>
      </c>
    </row>
    <row r="57" spans="1:11" ht="35.25" customHeight="1">
      <c r="A57" s="882"/>
      <c r="B57" s="893"/>
      <c r="C57" s="890"/>
      <c r="D57" s="235" t="s">
        <v>409</v>
      </c>
      <c r="E57" s="656" t="s">
        <v>945</v>
      </c>
      <c r="F57" s="646">
        <v>1</v>
      </c>
      <c r="G57" s="450" t="s">
        <v>944</v>
      </c>
      <c r="H57" s="342">
        <v>20</v>
      </c>
      <c r="I57" s="342"/>
      <c r="J57" s="618"/>
      <c r="K57" s="465">
        <v>2015</v>
      </c>
    </row>
    <row r="58" spans="1:11" ht="35.25" customHeight="1">
      <c r="A58" s="880">
        <f>+A56+1</f>
        <v>29</v>
      </c>
      <c r="B58" s="887">
        <v>7</v>
      </c>
      <c r="C58" s="877" t="s">
        <v>179</v>
      </c>
      <c r="D58" s="235" t="s">
        <v>959</v>
      </c>
      <c r="E58" s="656" t="s">
        <v>945</v>
      </c>
      <c r="F58" s="644">
        <v>11</v>
      </c>
      <c r="G58" s="235" t="s">
        <v>944</v>
      </c>
      <c r="H58" s="342">
        <v>20</v>
      </c>
      <c r="I58" s="342"/>
      <c r="J58" s="618"/>
      <c r="K58" s="465">
        <v>2005</v>
      </c>
    </row>
    <row r="59" spans="1:11" ht="35.25" customHeight="1">
      <c r="A59" s="882"/>
      <c r="B59" s="888"/>
      <c r="C59" s="879"/>
      <c r="D59" s="235" t="s">
        <v>420</v>
      </c>
      <c r="E59" s="656" t="s">
        <v>945</v>
      </c>
      <c r="F59" s="644">
        <v>9</v>
      </c>
      <c r="G59" s="450" t="s">
        <v>944</v>
      </c>
      <c r="H59" s="342">
        <v>20</v>
      </c>
      <c r="I59" s="342"/>
      <c r="J59" s="618"/>
      <c r="K59" s="465">
        <v>2007</v>
      </c>
    </row>
    <row r="60" spans="1:11" ht="35.25" customHeight="1">
      <c r="A60" s="880">
        <f>+A58+1</f>
        <v>30</v>
      </c>
      <c r="B60" s="887">
        <v>8</v>
      </c>
      <c r="C60" s="894" t="s">
        <v>427</v>
      </c>
      <c r="D60" s="235" t="s">
        <v>960</v>
      </c>
      <c r="E60" s="656" t="s">
        <v>945</v>
      </c>
      <c r="F60" s="644">
        <v>10</v>
      </c>
      <c r="G60" s="235" t="s">
        <v>944</v>
      </c>
      <c r="H60" s="342">
        <v>20</v>
      </c>
      <c r="I60" s="342"/>
      <c r="J60" s="618"/>
      <c r="K60" s="466">
        <v>38845</v>
      </c>
    </row>
    <row r="61" spans="1:11" ht="35.25" customHeight="1">
      <c r="A61" s="882"/>
      <c r="B61" s="888"/>
      <c r="C61" s="895"/>
      <c r="D61" s="235" t="s">
        <v>424</v>
      </c>
      <c r="E61" s="656" t="s">
        <v>941</v>
      </c>
      <c r="F61" s="644">
        <v>6</v>
      </c>
      <c r="G61" s="450" t="s">
        <v>944</v>
      </c>
      <c r="H61" s="342">
        <v>20</v>
      </c>
      <c r="I61" s="342"/>
      <c r="J61" s="618"/>
      <c r="K61" s="466">
        <v>40767</v>
      </c>
    </row>
    <row r="62" spans="1:11" ht="35.25" customHeight="1">
      <c r="A62" s="569">
        <f>+A60+1</f>
        <v>31</v>
      </c>
      <c r="B62" s="577">
        <v>9</v>
      </c>
      <c r="C62" s="586" t="s">
        <v>184</v>
      </c>
      <c r="D62" s="235" t="s">
        <v>961</v>
      </c>
      <c r="E62" s="656" t="s">
        <v>941</v>
      </c>
      <c r="F62" s="644">
        <v>12</v>
      </c>
      <c r="G62" s="464" t="s">
        <v>942</v>
      </c>
      <c r="H62" s="342">
        <v>20</v>
      </c>
      <c r="I62" s="342"/>
      <c r="J62" s="618"/>
      <c r="K62" s="465">
        <v>2004</v>
      </c>
    </row>
    <row r="63" spans="1:11" ht="35.25" customHeight="1">
      <c r="A63" s="569">
        <f>+A62+1</f>
        <v>32</v>
      </c>
      <c r="B63" s="577">
        <v>10</v>
      </c>
      <c r="C63" s="586" t="s">
        <v>180</v>
      </c>
      <c r="D63" s="235" t="s">
        <v>423</v>
      </c>
      <c r="E63" s="656" t="s">
        <v>941</v>
      </c>
      <c r="F63" s="646">
        <v>6</v>
      </c>
      <c r="G63" s="450" t="s">
        <v>944</v>
      </c>
      <c r="H63" s="342">
        <v>20</v>
      </c>
      <c r="I63" s="342"/>
      <c r="J63" s="618"/>
      <c r="K63" s="466">
        <v>40669</v>
      </c>
    </row>
    <row r="64" spans="1:11" ht="35.25" customHeight="1">
      <c r="A64" s="569">
        <f t="shared" ref="A64:A65" si="0">+A63+1</f>
        <v>33</v>
      </c>
      <c r="B64" s="577">
        <v>11</v>
      </c>
      <c r="C64" s="615" t="s">
        <v>173</v>
      </c>
      <c r="D64" s="235" t="s">
        <v>412</v>
      </c>
      <c r="E64" s="656" t="s">
        <v>941</v>
      </c>
      <c r="F64" s="646">
        <v>1</v>
      </c>
      <c r="G64" s="450"/>
      <c r="H64" s="570">
        <v>20</v>
      </c>
      <c r="I64" s="570"/>
      <c r="J64" s="618" t="s">
        <v>1049</v>
      </c>
      <c r="K64" s="466"/>
    </row>
    <row r="65" spans="1:11" ht="35.25" customHeight="1">
      <c r="A65" s="569">
        <f t="shared" si="0"/>
        <v>34</v>
      </c>
      <c r="B65" s="577">
        <v>12</v>
      </c>
      <c r="C65" s="615" t="s">
        <v>413</v>
      </c>
      <c r="D65" s="235" t="s">
        <v>414</v>
      </c>
      <c r="E65" s="656" t="s">
        <v>941</v>
      </c>
      <c r="F65" s="646">
        <v>1</v>
      </c>
      <c r="G65" s="450"/>
      <c r="H65" s="570">
        <v>20</v>
      </c>
      <c r="I65" s="570"/>
      <c r="J65" s="618" t="s">
        <v>1049</v>
      </c>
      <c r="K65" s="466"/>
    </row>
    <row r="66" spans="1:11" ht="35.25" customHeight="1">
      <c r="A66" s="569"/>
      <c r="B66" s="574"/>
      <c r="C66" s="594" t="s">
        <v>274</v>
      </c>
      <c r="D66" s="467">
        <f>D67+D83+D93+D100+D110+D112+D116+D119+D131+D139+D143+D149+D156</f>
        <v>79</v>
      </c>
      <c r="E66" s="251"/>
      <c r="F66" s="642"/>
      <c r="G66" s="452"/>
      <c r="H66" s="468">
        <f>H67+H83+H93+H100+H110+H112+H116+H119+H139+H143+H149+H156+H131</f>
        <v>1580</v>
      </c>
      <c r="I66" s="452"/>
      <c r="J66" s="618"/>
      <c r="K66" s="463"/>
    </row>
    <row r="67" spans="1:11" ht="35.25" customHeight="1">
      <c r="A67" s="569"/>
      <c r="B67" s="574"/>
      <c r="C67" s="592" t="s">
        <v>275</v>
      </c>
      <c r="D67" s="448">
        <v>15</v>
      </c>
      <c r="E67" s="257"/>
      <c r="F67" s="642"/>
      <c r="G67" s="452"/>
      <c r="H67" s="186">
        <f>SUM(H68:H82)</f>
        <v>300</v>
      </c>
      <c r="I67" s="187"/>
      <c r="J67" s="618"/>
      <c r="K67" s="463"/>
    </row>
    <row r="68" spans="1:11" ht="35.25" customHeight="1">
      <c r="A68" s="880">
        <f>+A65+1</f>
        <v>35</v>
      </c>
      <c r="B68" s="887">
        <v>1</v>
      </c>
      <c r="C68" s="889" t="s">
        <v>134</v>
      </c>
      <c r="D68" s="470" t="s">
        <v>432</v>
      </c>
      <c r="E68" s="660" t="s">
        <v>941</v>
      </c>
      <c r="F68" s="648">
        <v>9</v>
      </c>
      <c r="G68" s="450" t="s">
        <v>944</v>
      </c>
      <c r="H68" s="342">
        <v>20</v>
      </c>
      <c r="I68" s="342"/>
      <c r="J68" s="618" t="s">
        <v>1055</v>
      </c>
      <c r="K68" s="469">
        <v>39115</v>
      </c>
    </row>
    <row r="69" spans="1:11" ht="35.25" customHeight="1">
      <c r="A69" s="882"/>
      <c r="B69" s="888"/>
      <c r="C69" s="890"/>
      <c r="D69" s="235" t="s">
        <v>433</v>
      </c>
      <c r="E69" s="656" t="s">
        <v>945</v>
      </c>
      <c r="F69" s="649">
        <v>3</v>
      </c>
      <c r="G69" s="450" t="s">
        <v>944</v>
      </c>
      <c r="H69" s="342">
        <v>20</v>
      </c>
      <c r="I69" s="342"/>
      <c r="J69" s="618"/>
      <c r="K69" s="469">
        <v>41600</v>
      </c>
    </row>
    <row r="70" spans="1:11" ht="35.25" customHeight="1">
      <c r="A70" s="880">
        <f>+A68+1</f>
        <v>36</v>
      </c>
      <c r="B70" s="880">
        <v>2</v>
      </c>
      <c r="C70" s="958" t="s">
        <v>186</v>
      </c>
      <c r="D70" s="235" t="s">
        <v>430</v>
      </c>
      <c r="E70" s="661" t="s">
        <v>945</v>
      </c>
      <c r="F70" s="648">
        <v>7</v>
      </c>
      <c r="G70" s="450" t="s">
        <v>944</v>
      </c>
      <c r="H70" s="575">
        <v>20</v>
      </c>
      <c r="I70" s="575"/>
      <c r="J70" s="618"/>
      <c r="K70" s="469"/>
    </row>
    <row r="71" spans="1:11" ht="35.25" customHeight="1">
      <c r="A71" s="882"/>
      <c r="B71" s="882"/>
      <c r="C71" s="959"/>
      <c r="D71" s="235" t="s">
        <v>431</v>
      </c>
      <c r="E71" s="661" t="s">
        <v>941</v>
      </c>
      <c r="F71" s="648">
        <v>6</v>
      </c>
      <c r="G71" s="450" t="s">
        <v>944</v>
      </c>
      <c r="H71" s="575">
        <v>20</v>
      </c>
      <c r="I71" s="575"/>
      <c r="J71" s="618"/>
      <c r="K71" s="469"/>
    </row>
    <row r="72" spans="1:11" ht="35.25" customHeight="1">
      <c r="A72" s="569">
        <f>+A70+1</f>
        <v>37</v>
      </c>
      <c r="B72" s="577">
        <v>3</v>
      </c>
      <c r="C72" s="595" t="s">
        <v>278</v>
      </c>
      <c r="D72" s="235" t="s">
        <v>435</v>
      </c>
      <c r="E72" s="656" t="s">
        <v>945</v>
      </c>
      <c r="F72" s="649">
        <v>4</v>
      </c>
      <c r="G72" s="450" t="s">
        <v>944</v>
      </c>
      <c r="H72" s="342">
        <v>20</v>
      </c>
      <c r="I72" s="342"/>
      <c r="J72" s="618"/>
      <c r="K72" s="469">
        <v>41050</v>
      </c>
    </row>
    <row r="73" spans="1:11" ht="35.25" customHeight="1">
      <c r="A73" s="569">
        <f>+A72+1</f>
        <v>38</v>
      </c>
      <c r="B73" s="577">
        <v>4</v>
      </c>
      <c r="C73" s="583" t="s">
        <v>188</v>
      </c>
      <c r="D73" s="235" t="s">
        <v>437</v>
      </c>
      <c r="E73" s="656" t="s">
        <v>941</v>
      </c>
      <c r="F73" s="640">
        <v>9</v>
      </c>
      <c r="G73" s="450" t="s">
        <v>942</v>
      </c>
      <c r="H73" s="342">
        <v>20</v>
      </c>
      <c r="I73" s="342"/>
      <c r="J73" s="623"/>
      <c r="K73" s="469">
        <v>39222</v>
      </c>
    </row>
    <row r="74" spans="1:11" ht="35.25" customHeight="1">
      <c r="A74" s="880">
        <f>+A73+1</f>
        <v>39</v>
      </c>
      <c r="B74" s="887">
        <v>5</v>
      </c>
      <c r="C74" s="937" t="s">
        <v>64</v>
      </c>
      <c r="D74" s="235" t="s">
        <v>962</v>
      </c>
      <c r="E74" s="656" t="s">
        <v>941</v>
      </c>
      <c r="F74" s="640">
        <v>11</v>
      </c>
      <c r="G74" s="235" t="s">
        <v>944</v>
      </c>
      <c r="H74" s="342">
        <v>20</v>
      </c>
      <c r="I74" s="342"/>
      <c r="J74" s="623"/>
      <c r="K74" s="469">
        <v>38599</v>
      </c>
    </row>
    <row r="75" spans="1:11" ht="35.25" customHeight="1">
      <c r="A75" s="882"/>
      <c r="B75" s="888"/>
      <c r="C75" s="938"/>
      <c r="D75" s="235" t="s">
        <v>440</v>
      </c>
      <c r="E75" s="656" t="s">
        <v>945</v>
      </c>
      <c r="F75" s="640">
        <v>7</v>
      </c>
      <c r="G75" s="450" t="s">
        <v>944</v>
      </c>
      <c r="H75" s="342">
        <v>20</v>
      </c>
      <c r="I75" s="342"/>
      <c r="J75" s="623"/>
      <c r="K75" s="469">
        <v>39909</v>
      </c>
    </row>
    <row r="76" spans="1:11" ht="35.25" customHeight="1">
      <c r="A76" s="569">
        <f>+A74+1</f>
        <v>40</v>
      </c>
      <c r="B76" s="577">
        <v>6</v>
      </c>
      <c r="C76" s="591" t="s">
        <v>65</v>
      </c>
      <c r="D76" s="235" t="s">
        <v>963</v>
      </c>
      <c r="E76" s="656" t="s">
        <v>941</v>
      </c>
      <c r="F76" s="640">
        <v>10</v>
      </c>
      <c r="G76" s="235" t="s">
        <v>944</v>
      </c>
      <c r="H76" s="342">
        <v>20</v>
      </c>
      <c r="I76" s="342"/>
      <c r="J76" s="623"/>
      <c r="K76" s="469">
        <v>39073</v>
      </c>
    </row>
    <row r="77" spans="1:11" ht="35.25" customHeight="1">
      <c r="A77" s="880">
        <f>+A76+1</f>
        <v>41</v>
      </c>
      <c r="B77" s="887">
        <v>7</v>
      </c>
      <c r="C77" s="937" t="s">
        <v>68</v>
      </c>
      <c r="D77" s="235" t="s">
        <v>444</v>
      </c>
      <c r="E77" s="656" t="s">
        <v>945</v>
      </c>
      <c r="F77" s="640">
        <v>8</v>
      </c>
      <c r="G77" s="450" t="s">
        <v>944</v>
      </c>
      <c r="H77" s="342">
        <v>20</v>
      </c>
      <c r="I77" s="342"/>
      <c r="J77" s="623"/>
      <c r="K77" s="469">
        <v>39467</v>
      </c>
    </row>
    <row r="78" spans="1:11" ht="35.25" customHeight="1">
      <c r="A78" s="882"/>
      <c r="B78" s="888"/>
      <c r="C78" s="938"/>
      <c r="D78" s="235" t="s">
        <v>445</v>
      </c>
      <c r="E78" s="656" t="s">
        <v>941</v>
      </c>
      <c r="F78" s="641">
        <v>3</v>
      </c>
      <c r="G78" s="450" t="s">
        <v>944</v>
      </c>
      <c r="H78" s="342">
        <v>20</v>
      </c>
      <c r="I78" s="342"/>
      <c r="J78" s="623"/>
      <c r="K78" s="469">
        <v>41304</v>
      </c>
    </row>
    <row r="79" spans="1:11" ht="35.25" customHeight="1">
      <c r="A79" s="880">
        <f>+A77+1</f>
        <v>42</v>
      </c>
      <c r="B79" s="880">
        <v>8</v>
      </c>
      <c r="C79" s="896" t="s">
        <v>191</v>
      </c>
      <c r="D79" s="235" t="s">
        <v>446</v>
      </c>
      <c r="E79" s="656" t="s">
        <v>945</v>
      </c>
      <c r="F79" s="641">
        <v>6</v>
      </c>
      <c r="G79" s="450" t="s">
        <v>944</v>
      </c>
      <c r="H79" s="342">
        <v>20</v>
      </c>
      <c r="I79" s="342"/>
      <c r="J79" s="623"/>
      <c r="K79" s="469"/>
    </row>
    <row r="80" spans="1:11" ht="35.25" customHeight="1">
      <c r="A80" s="882"/>
      <c r="B80" s="882"/>
      <c r="C80" s="897"/>
      <c r="D80" s="235" t="s">
        <v>1046</v>
      </c>
      <c r="E80" s="656" t="s">
        <v>945</v>
      </c>
      <c r="F80" s="641">
        <v>4</v>
      </c>
      <c r="G80" s="450" t="s">
        <v>944</v>
      </c>
      <c r="H80" s="342">
        <v>20</v>
      </c>
      <c r="I80" s="342"/>
      <c r="J80" s="623"/>
      <c r="K80" s="469"/>
    </row>
    <row r="81" spans="1:11" ht="35.25" customHeight="1">
      <c r="A81" s="571">
        <f>+A79+1</f>
        <v>43</v>
      </c>
      <c r="B81" s="578">
        <v>9</v>
      </c>
      <c r="C81" s="614" t="s">
        <v>66</v>
      </c>
      <c r="D81" s="235" t="s">
        <v>442</v>
      </c>
      <c r="E81" s="656" t="s">
        <v>941</v>
      </c>
      <c r="F81" s="641">
        <v>1</v>
      </c>
      <c r="G81" s="450"/>
      <c r="H81" s="570">
        <v>20</v>
      </c>
      <c r="I81" s="570"/>
      <c r="J81" s="623" t="s">
        <v>1049</v>
      </c>
      <c r="K81" s="469"/>
    </row>
    <row r="82" spans="1:11" ht="35.25" customHeight="1">
      <c r="A82" s="571">
        <f>+A81+1</f>
        <v>44</v>
      </c>
      <c r="B82" s="578">
        <v>10</v>
      </c>
      <c r="C82" s="614" t="s">
        <v>190</v>
      </c>
      <c r="D82" s="235" t="s">
        <v>439</v>
      </c>
      <c r="E82" s="656" t="s">
        <v>941</v>
      </c>
      <c r="F82" s="641">
        <v>6</v>
      </c>
      <c r="G82" s="450" t="s">
        <v>948</v>
      </c>
      <c r="H82" s="570">
        <v>20</v>
      </c>
      <c r="I82" s="570"/>
      <c r="J82" s="623"/>
      <c r="K82" s="469"/>
    </row>
    <row r="83" spans="1:11" ht="35.25" customHeight="1">
      <c r="A83" s="569"/>
      <c r="B83" s="574"/>
      <c r="C83" s="584" t="s">
        <v>448</v>
      </c>
      <c r="D83" s="448">
        <v>9</v>
      </c>
      <c r="E83" s="257"/>
      <c r="F83" s="642"/>
      <c r="G83" s="452"/>
      <c r="H83" s="186">
        <f>SUM(H84:H92)</f>
        <v>180</v>
      </c>
      <c r="I83" s="187"/>
      <c r="J83" s="618"/>
      <c r="K83" s="471"/>
    </row>
    <row r="84" spans="1:11" ht="35.25" customHeight="1">
      <c r="A84" s="880">
        <f>+A82+1</f>
        <v>45</v>
      </c>
      <c r="B84" s="887">
        <v>1</v>
      </c>
      <c r="C84" s="891" t="s">
        <v>207</v>
      </c>
      <c r="D84" s="472" t="s">
        <v>964</v>
      </c>
      <c r="E84" s="662" t="s">
        <v>945</v>
      </c>
      <c r="F84" s="640">
        <v>4</v>
      </c>
      <c r="G84" s="450" t="s">
        <v>944</v>
      </c>
      <c r="H84" s="342">
        <v>20</v>
      </c>
      <c r="I84" s="342"/>
      <c r="J84" s="618"/>
      <c r="K84" s="471"/>
    </row>
    <row r="85" spans="1:11" ht="35.25" customHeight="1">
      <c r="A85" s="882"/>
      <c r="B85" s="888"/>
      <c r="C85" s="892"/>
      <c r="D85" s="235" t="s">
        <v>450</v>
      </c>
      <c r="E85" s="656" t="s">
        <v>941</v>
      </c>
      <c r="F85" s="640">
        <v>9</v>
      </c>
      <c r="G85" s="450" t="s">
        <v>942</v>
      </c>
      <c r="H85" s="342">
        <v>20</v>
      </c>
      <c r="I85" s="342"/>
      <c r="J85" s="618"/>
      <c r="K85" s="471"/>
    </row>
    <row r="86" spans="1:11" ht="35.25" customHeight="1">
      <c r="A86" s="880">
        <f>+A84+1</f>
        <v>46</v>
      </c>
      <c r="B86" s="887">
        <v>2</v>
      </c>
      <c r="C86" s="891" t="s">
        <v>210</v>
      </c>
      <c r="D86" s="235" t="s">
        <v>965</v>
      </c>
      <c r="E86" s="656" t="s">
        <v>941</v>
      </c>
      <c r="F86" s="640">
        <v>10</v>
      </c>
      <c r="G86" s="450" t="s">
        <v>966</v>
      </c>
      <c r="H86" s="342">
        <v>20</v>
      </c>
      <c r="I86" s="342"/>
      <c r="J86" s="618"/>
      <c r="K86" s="471"/>
    </row>
    <row r="87" spans="1:11" ht="35.25" customHeight="1">
      <c r="A87" s="882"/>
      <c r="B87" s="888"/>
      <c r="C87" s="892"/>
      <c r="D87" s="235" t="s">
        <v>452</v>
      </c>
      <c r="E87" s="656" t="s">
        <v>945</v>
      </c>
      <c r="F87" s="640">
        <v>8</v>
      </c>
      <c r="G87" s="450" t="s">
        <v>944</v>
      </c>
      <c r="H87" s="342">
        <v>20</v>
      </c>
      <c r="I87" s="342"/>
      <c r="J87" s="618"/>
      <c r="K87" s="471"/>
    </row>
    <row r="88" spans="1:11" ht="35.25" customHeight="1">
      <c r="A88" s="880">
        <f>+A86+1</f>
        <v>47</v>
      </c>
      <c r="B88" s="887">
        <v>3</v>
      </c>
      <c r="C88" s="883" t="s">
        <v>213</v>
      </c>
      <c r="D88" s="235" t="s">
        <v>805</v>
      </c>
      <c r="E88" s="656" t="s">
        <v>945</v>
      </c>
      <c r="F88" s="640">
        <v>8</v>
      </c>
      <c r="G88" s="450" t="s">
        <v>944</v>
      </c>
      <c r="H88" s="570">
        <v>20</v>
      </c>
      <c r="I88" s="570"/>
      <c r="J88" s="618"/>
      <c r="K88" s="471"/>
    </row>
    <row r="89" spans="1:11" ht="35.25" customHeight="1">
      <c r="A89" s="882"/>
      <c r="B89" s="888"/>
      <c r="C89" s="884"/>
      <c r="D89" s="235" t="s">
        <v>806</v>
      </c>
      <c r="E89" s="656" t="s">
        <v>941</v>
      </c>
      <c r="F89" s="640">
        <v>6</v>
      </c>
      <c r="G89" s="450" t="s">
        <v>944</v>
      </c>
      <c r="H89" s="570">
        <v>20</v>
      </c>
      <c r="I89" s="570"/>
      <c r="J89" s="618"/>
      <c r="K89" s="471"/>
    </row>
    <row r="90" spans="1:11" ht="35.25" customHeight="1">
      <c r="A90" s="880">
        <f>+A88+1</f>
        <v>48</v>
      </c>
      <c r="B90" s="880">
        <v>4</v>
      </c>
      <c r="C90" s="885" t="s">
        <v>455</v>
      </c>
      <c r="D90" s="235" t="s">
        <v>456</v>
      </c>
      <c r="E90" s="656" t="s">
        <v>945</v>
      </c>
      <c r="F90" s="640">
        <v>3</v>
      </c>
      <c r="G90" s="450" t="s">
        <v>944</v>
      </c>
      <c r="H90" s="570">
        <v>20</v>
      </c>
      <c r="I90" s="570"/>
      <c r="J90" s="618"/>
      <c r="K90" s="471"/>
    </row>
    <row r="91" spans="1:11" ht="35.25" customHeight="1">
      <c r="A91" s="882"/>
      <c r="B91" s="882"/>
      <c r="C91" s="886"/>
      <c r="D91" s="235" t="s">
        <v>1050</v>
      </c>
      <c r="E91" s="656" t="s">
        <v>941</v>
      </c>
      <c r="F91" s="640">
        <v>12</v>
      </c>
      <c r="G91" s="450" t="s">
        <v>944</v>
      </c>
      <c r="H91" s="570">
        <v>20</v>
      </c>
      <c r="I91" s="570"/>
      <c r="J91" s="618"/>
      <c r="K91" s="471"/>
    </row>
    <row r="92" spans="1:11" ht="35.25" customHeight="1">
      <c r="A92" s="571">
        <f>+A90+1</f>
        <v>49</v>
      </c>
      <c r="B92" s="581">
        <v>5</v>
      </c>
      <c r="C92" s="629" t="s">
        <v>196</v>
      </c>
      <c r="D92" s="235" t="s">
        <v>442</v>
      </c>
      <c r="E92" s="656" t="s">
        <v>941</v>
      </c>
      <c r="F92" s="640">
        <v>1</v>
      </c>
      <c r="G92" s="450"/>
      <c r="H92" s="570">
        <v>20</v>
      </c>
      <c r="I92" s="570"/>
      <c r="J92" s="618" t="s">
        <v>1049</v>
      </c>
      <c r="K92" s="471"/>
    </row>
    <row r="93" spans="1:11" ht="35.25" customHeight="1">
      <c r="A93" s="569"/>
      <c r="B93" s="577"/>
      <c r="C93" s="584" t="s">
        <v>192</v>
      </c>
      <c r="D93" s="448">
        <v>6</v>
      </c>
      <c r="E93" s="656"/>
      <c r="F93" s="640"/>
      <c r="G93" s="450"/>
      <c r="H93" s="186">
        <f>SUM(H94:H99)</f>
        <v>120</v>
      </c>
      <c r="I93" s="187"/>
      <c r="J93" s="618"/>
      <c r="K93" s="463"/>
    </row>
    <row r="94" spans="1:11" ht="35.25" customHeight="1">
      <c r="A94" s="569">
        <f>+A92+1</f>
        <v>50</v>
      </c>
      <c r="B94" s="577">
        <v>1</v>
      </c>
      <c r="C94" s="596" t="s">
        <v>968</v>
      </c>
      <c r="D94" s="472" t="s">
        <v>457</v>
      </c>
      <c r="E94" s="656" t="s">
        <v>941</v>
      </c>
      <c r="F94" s="640">
        <v>2</v>
      </c>
      <c r="G94" s="450" t="s">
        <v>944</v>
      </c>
      <c r="H94" s="342">
        <v>20</v>
      </c>
      <c r="I94" s="342"/>
      <c r="J94" s="618"/>
      <c r="K94" s="469">
        <v>41807</v>
      </c>
    </row>
    <row r="95" spans="1:11" ht="35.25" customHeight="1">
      <c r="A95" s="880">
        <f>+A94+1</f>
        <v>51</v>
      </c>
      <c r="B95" s="880">
        <v>2</v>
      </c>
      <c r="C95" s="891" t="s">
        <v>198</v>
      </c>
      <c r="D95" s="235" t="s">
        <v>461</v>
      </c>
      <c r="E95" s="656" t="s">
        <v>945</v>
      </c>
      <c r="F95" s="190">
        <v>9</v>
      </c>
      <c r="G95" s="464" t="s">
        <v>944</v>
      </c>
      <c r="H95" s="342">
        <v>20</v>
      </c>
      <c r="I95" s="342"/>
      <c r="J95" s="618"/>
    </row>
    <row r="96" spans="1:11" ht="35.25" customHeight="1">
      <c r="A96" s="881"/>
      <c r="B96" s="881"/>
      <c r="C96" s="939"/>
      <c r="D96" s="235" t="s">
        <v>462</v>
      </c>
      <c r="E96" s="656" t="s">
        <v>945</v>
      </c>
      <c r="F96" s="650">
        <v>6</v>
      </c>
      <c r="G96" s="450" t="s">
        <v>944</v>
      </c>
      <c r="H96" s="342">
        <v>20</v>
      </c>
      <c r="I96" s="342"/>
      <c r="J96" s="618"/>
    </row>
    <row r="97" spans="1:11" ht="35.25" customHeight="1">
      <c r="A97" s="882"/>
      <c r="B97" s="882"/>
      <c r="C97" s="892"/>
      <c r="D97" s="235" t="s">
        <v>463</v>
      </c>
      <c r="E97" s="656" t="s">
        <v>941</v>
      </c>
      <c r="F97" s="650">
        <v>3</v>
      </c>
      <c r="G97" s="450" t="s">
        <v>944</v>
      </c>
      <c r="H97" s="342">
        <v>20</v>
      </c>
      <c r="I97" s="342"/>
      <c r="J97" s="618"/>
    </row>
    <row r="98" spans="1:11" ht="35.25" customHeight="1">
      <c r="A98" s="569">
        <f>+A95+1</f>
        <v>52</v>
      </c>
      <c r="B98" s="580">
        <v>3</v>
      </c>
      <c r="C98" s="597" t="s">
        <v>969</v>
      </c>
      <c r="D98" s="235" t="s">
        <v>344</v>
      </c>
      <c r="E98" s="656" t="s">
        <v>945</v>
      </c>
      <c r="F98" s="190">
        <v>8</v>
      </c>
      <c r="G98" s="464" t="s">
        <v>970</v>
      </c>
      <c r="H98" s="342">
        <v>20</v>
      </c>
      <c r="I98" s="342"/>
      <c r="J98" s="618"/>
    </row>
    <row r="99" spans="1:11" ht="35.25" customHeight="1">
      <c r="A99" s="569">
        <f>+A98+1</f>
        <v>53</v>
      </c>
      <c r="B99" s="580">
        <v>4</v>
      </c>
      <c r="C99" s="597" t="s">
        <v>197</v>
      </c>
      <c r="D99" s="235" t="s">
        <v>460</v>
      </c>
      <c r="E99" s="656" t="s">
        <v>945</v>
      </c>
      <c r="F99" s="190">
        <v>1</v>
      </c>
      <c r="G99" s="464"/>
      <c r="H99" s="570">
        <v>20</v>
      </c>
      <c r="I99" s="570"/>
      <c r="J99" s="618" t="s">
        <v>1049</v>
      </c>
      <c r="K99" s="572"/>
    </row>
    <row r="100" spans="1:11" ht="35.25" customHeight="1">
      <c r="A100" s="569"/>
      <c r="B100" s="574"/>
      <c r="C100" s="584" t="s">
        <v>215</v>
      </c>
      <c r="D100" s="448">
        <v>9</v>
      </c>
      <c r="E100" s="257"/>
      <c r="F100" s="642"/>
      <c r="G100" s="452"/>
      <c r="H100" s="186">
        <f>SUM(H101:H109)</f>
        <v>180</v>
      </c>
      <c r="I100" s="187"/>
      <c r="J100" s="618"/>
      <c r="K100" s="463"/>
    </row>
    <row r="101" spans="1:11" ht="35.25" customHeight="1">
      <c r="A101" s="880">
        <f>+A99+1</f>
        <v>54</v>
      </c>
      <c r="B101" s="880">
        <v>1</v>
      </c>
      <c r="C101" s="883" t="s">
        <v>218</v>
      </c>
      <c r="D101" s="235" t="s">
        <v>473</v>
      </c>
      <c r="E101" s="656" t="s">
        <v>945</v>
      </c>
      <c r="F101" s="641">
        <v>2</v>
      </c>
      <c r="G101" s="450" t="s">
        <v>944</v>
      </c>
      <c r="H101" s="342">
        <v>20</v>
      </c>
      <c r="I101" s="342"/>
      <c r="J101" s="618"/>
      <c r="K101" s="463"/>
    </row>
    <row r="102" spans="1:11" ht="35.25" customHeight="1">
      <c r="A102" s="882"/>
      <c r="B102" s="882"/>
      <c r="C102" s="884"/>
      <c r="D102" s="235" t="s">
        <v>474</v>
      </c>
      <c r="E102" s="656" t="s">
        <v>941</v>
      </c>
      <c r="F102" s="641">
        <v>1</v>
      </c>
      <c r="G102" s="450"/>
      <c r="H102" s="570">
        <v>20</v>
      </c>
      <c r="I102" s="570"/>
      <c r="J102" s="618" t="s">
        <v>1049</v>
      </c>
      <c r="K102" s="463"/>
    </row>
    <row r="103" spans="1:11" ht="35.25" customHeight="1">
      <c r="A103" s="880">
        <f>+A101+1</f>
        <v>55</v>
      </c>
      <c r="B103" s="887">
        <v>2</v>
      </c>
      <c r="C103" s="891" t="s">
        <v>216</v>
      </c>
      <c r="D103" s="235" t="s">
        <v>469</v>
      </c>
      <c r="E103" s="656" t="s">
        <v>941</v>
      </c>
      <c r="F103" s="641">
        <v>4</v>
      </c>
      <c r="G103" s="450" t="s">
        <v>944</v>
      </c>
      <c r="H103" s="342">
        <v>20</v>
      </c>
      <c r="I103" s="342"/>
      <c r="J103" s="618"/>
      <c r="K103" s="463"/>
    </row>
    <row r="104" spans="1:11" ht="35.25" customHeight="1">
      <c r="A104" s="882"/>
      <c r="B104" s="888"/>
      <c r="C104" s="892"/>
      <c r="D104" s="235" t="s">
        <v>470</v>
      </c>
      <c r="E104" s="656" t="s">
        <v>941</v>
      </c>
      <c r="F104" s="641">
        <v>2</v>
      </c>
      <c r="G104" s="450" t="s">
        <v>944</v>
      </c>
      <c r="H104" s="342">
        <v>20</v>
      </c>
      <c r="I104" s="342"/>
      <c r="J104" s="618"/>
      <c r="K104" s="463"/>
    </row>
    <row r="105" spans="1:11" ht="35.25" customHeight="1">
      <c r="A105" s="569">
        <f>+A103+1</f>
        <v>56</v>
      </c>
      <c r="B105" s="574">
        <v>3</v>
      </c>
      <c r="C105" s="599" t="s">
        <v>217</v>
      </c>
      <c r="D105" s="28" t="s">
        <v>471</v>
      </c>
      <c r="E105" s="569" t="s">
        <v>941</v>
      </c>
      <c r="F105" s="207">
        <v>2</v>
      </c>
      <c r="G105" s="450" t="s">
        <v>944</v>
      </c>
      <c r="H105" s="342">
        <v>20</v>
      </c>
      <c r="I105" s="342"/>
      <c r="J105" s="618"/>
      <c r="K105" s="463"/>
    </row>
    <row r="106" spans="1:11" ht="35.25" customHeight="1">
      <c r="A106" s="569">
        <f>+A105+1</f>
        <v>57</v>
      </c>
      <c r="B106" s="574">
        <v>4</v>
      </c>
      <c r="C106" s="600" t="s">
        <v>1008</v>
      </c>
      <c r="D106" s="28" t="s">
        <v>421</v>
      </c>
      <c r="E106" s="569" t="s">
        <v>941</v>
      </c>
      <c r="F106" s="207">
        <v>4</v>
      </c>
      <c r="G106" s="450" t="s">
        <v>944</v>
      </c>
      <c r="H106" s="494">
        <v>20</v>
      </c>
      <c r="I106" s="494"/>
      <c r="J106" s="618"/>
      <c r="K106" s="463"/>
    </row>
    <row r="107" spans="1:11" ht="35.25" customHeight="1">
      <c r="A107" s="569">
        <f>+A106+1</f>
        <v>58</v>
      </c>
      <c r="B107" s="574">
        <v>5</v>
      </c>
      <c r="C107" s="601" t="s">
        <v>848</v>
      </c>
      <c r="D107" s="319" t="s">
        <v>849</v>
      </c>
      <c r="E107" s="569" t="s">
        <v>941</v>
      </c>
      <c r="F107" s="207">
        <v>1</v>
      </c>
      <c r="G107" s="450"/>
      <c r="H107" s="497">
        <v>20</v>
      </c>
      <c r="I107" s="497"/>
      <c r="J107" s="618" t="s">
        <v>1049</v>
      </c>
      <c r="K107" s="463"/>
    </row>
    <row r="108" spans="1:11" ht="35.25" customHeight="1">
      <c r="A108" s="569">
        <f>+A107+1</f>
        <v>59</v>
      </c>
      <c r="B108" s="574">
        <v>6</v>
      </c>
      <c r="C108" s="602" t="s">
        <v>477</v>
      </c>
      <c r="D108" s="319" t="s">
        <v>479</v>
      </c>
      <c r="E108" s="569" t="s">
        <v>941</v>
      </c>
      <c r="F108" s="207">
        <v>1</v>
      </c>
      <c r="G108" s="450"/>
      <c r="H108" s="570">
        <v>20</v>
      </c>
      <c r="I108" s="570"/>
      <c r="J108" s="618" t="s">
        <v>1049</v>
      </c>
      <c r="K108" s="463"/>
    </row>
    <row r="109" spans="1:11" ht="35.25" customHeight="1">
      <c r="A109" s="569">
        <f>+A108+1</f>
        <v>60</v>
      </c>
      <c r="B109" s="574">
        <v>7</v>
      </c>
      <c r="C109" s="602" t="s">
        <v>1048</v>
      </c>
      <c r="D109" s="319" t="s">
        <v>676</v>
      </c>
      <c r="E109" s="569" t="s">
        <v>945</v>
      </c>
      <c r="F109" s="207">
        <v>1</v>
      </c>
      <c r="G109" s="450"/>
      <c r="H109" s="570">
        <v>20</v>
      </c>
      <c r="I109" s="570"/>
      <c r="J109" s="618" t="s">
        <v>1049</v>
      </c>
      <c r="K109" s="463"/>
    </row>
    <row r="110" spans="1:11" ht="35.25" customHeight="1">
      <c r="A110" s="569"/>
      <c r="B110" s="574"/>
      <c r="C110" s="611" t="s">
        <v>480</v>
      </c>
      <c r="D110" s="448">
        <v>1</v>
      </c>
      <c r="E110" s="257"/>
      <c r="F110" s="651"/>
      <c r="G110" s="452"/>
      <c r="H110" s="186">
        <f>SUM(H111:H111)</f>
        <v>20</v>
      </c>
      <c r="I110" s="187"/>
      <c r="J110" s="618"/>
      <c r="K110" s="463"/>
    </row>
    <row r="111" spans="1:11" ht="35.25" customHeight="1">
      <c r="A111" s="569">
        <f>+A109+1</f>
        <v>61</v>
      </c>
      <c r="B111" s="577">
        <v>1</v>
      </c>
      <c r="C111" s="498" t="s">
        <v>972</v>
      </c>
      <c r="D111" s="474" t="s">
        <v>513</v>
      </c>
      <c r="E111" s="656" t="s">
        <v>945</v>
      </c>
      <c r="F111" s="640">
        <v>9</v>
      </c>
      <c r="G111" s="450" t="s">
        <v>942</v>
      </c>
      <c r="H111" s="342">
        <v>20</v>
      </c>
      <c r="I111" s="342"/>
      <c r="J111" s="618"/>
      <c r="K111" s="463"/>
    </row>
    <row r="112" spans="1:11" ht="35.25" customHeight="1">
      <c r="A112" s="569"/>
      <c r="B112" s="574"/>
      <c r="C112" s="611" t="s">
        <v>71</v>
      </c>
      <c r="D112" s="448">
        <v>3</v>
      </c>
      <c r="E112" s="257"/>
      <c r="F112" s="651"/>
      <c r="G112" s="452"/>
      <c r="H112" s="186">
        <f>SUM(H113:H115)</f>
        <v>60</v>
      </c>
      <c r="I112" s="187"/>
      <c r="J112" s="618"/>
      <c r="K112" s="463"/>
    </row>
    <row r="113" spans="1:11" ht="35.25" customHeight="1">
      <c r="A113" s="569">
        <f>+A111+1</f>
        <v>62</v>
      </c>
      <c r="B113" s="577">
        <v>1</v>
      </c>
      <c r="C113" s="596" t="s">
        <v>234</v>
      </c>
      <c r="D113" s="472" t="s">
        <v>492</v>
      </c>
      <c r="E113" s="662" t="s">
        <v>941</v>
      </c>
      <c r="F113" s="640">
        <v>2</v>
      </c>
      <c r="G113" s="450" t="s">
        <v>944</v>
      </c>
      <c r="H113" s="616">
        <v>20</v>
      </c>
      <c r="I113" s="187"/>
      <c r="J113" s="618"/>
      <c r="K113" s="463"/>
    </row>
    <row r="114" spans="1:11" ht="35.25" customHeight="1">
      <c r="A114" s="569">
        <f>+A113+1</f>
        <v>63</v>
      </c>
      <c r="B114" s="577">
        <v>2</v>
      </c>
      <c r="C114" s="598" t="s">
        <v>238</v>
      </c>
      <c r="D114" s="235" t="s">
        <v>494</v>
      </c>
      <c r="E114" s="656" t="s">
        <v>945</v>
      </c>
      <c r="F114" s="641">
        <v>4</v>
      </c>
      <c r="G114" s="450" t="s">
        <v>944</v>
      </c>
      <c r="H114" s="342">
        <v>20</v>
      </c>
      <c r="I114" s="342"/>
      <c r="J114" s="618"/>
      <c r="K114" s="463"/>
    </row>
    <row r="115" spans="1:11" ht="35.25" customHeight="1">
      <c r="A115" s="569">
        <f>+A114+1</f>
        <v>64</v>
      </c>
      <c r="B115" s="577">
        <v>3</v>
      </c>
      <c r="C115" s="603" t="s">
        <v>236</v>
      </c>
      <c r="D115" s="235" t="s">
        <v>495</v>
      </c>
      <c r="E115" s="656" t="s">
        <v>945</v>
      </c>
      <c r="F115" s="641">
        <v>1</v>
      </c>
      <c r="G115" s="450" t="s">
        <v>944</v>
      </c>
      <c r="H115" s="494">
        <v>20</v>
      </c>
      <c r="I115" s="494"/>
      <c r="J115" s="618"/>
      <c r="K115" s="463"/>
    </row>
    <row r="116" spans="1:11" ht="35.25" customHeight="1">
      <c r="A116" s="569"/>
      <c r="B116" s="574"/>
      <c r="C116" s="611" t="s">
        <v>73</v>
      </c>
      <c r="D116" s="448">
        <v>2</v>
      </c>
      <c r="E116" s="257"/>
      <c r="F116" s="651"/>
      <c r="G116" s="452"/>
      <c r="H116" s="186">
        <f>SUM(H117:H118)</f>
        <v>40</v>
      </c>
      <c r="I116" s="187"/>
      <c r="J116" s="618"/>
      <c r="K116" s="463"/>
    </row>
    <row r="117" spans="1:11" ht="35.25" customHeight="1">
      <c r="A117" s="880">
        <f>+A115+1</f>
        <v>65</v>
      </c>
      <c r="B117" s="887">
        <v>1</v>
      </c>
      <c r="C117" s="891" t="s">
        <v>240</v>
      </c>
      <c r="D117" s="235" t="s">
        <v>973</v>
      </c>
      <c r="E117" s="656" t="s">
        <v>945</v>
      </c>
      <c r="F117" s="640">
        <v>12</v>
      </c>
      <c r="G117" s="450" t="s">
        <v>944</v>
      </c>
      <c r="H117" s="342">
        <v>20</v>
      </c>
      <c r="I117" s="342"/>
      <c r="J117" s="618"/>
      <c r="K117" s="463"/>
    </row>
    <row r="118" spans="1:11" ht="35.25" customHeight="1">
      <c r="A118" s="882"/>
      <c r="B118" s="888"/>
      <c r="C118" s="892"/>
      <c r="D118" s="235" t="s">
        <v>507</v>
      </c>
      <c r="E118" s="656" t="s">
        <v>941</v>
      </c>
      <c r="F118" s="641">
        <v>3</v>
      </c>
      <c r="G118" s="450" t="s">
        <v>944</v>
      </c>
      <c r="H118" s="342">
        <v>20</v>
      </c>
      <c r="I118" s="342"/>
      <c r="J118" s="618"/>
      <c r="K118" s="463"/>
    </row>
    <row r="119" spans="1:11" ht="35.25" customHeight="1">
      <c r="A119" s="569"/>
      <c r="B119" s="574"/>
      <c r="C119" s="584" t="s">
        <v>509</v>
      </c>
      <c r="D119" s="448">
        <v>11</v>
      </c>
      <c r="E119" s="257"/>
      <c r="F119" s="642"/>
      <c r="G119" s="452"/>
      <c r="H119" s="632">
        <f>SUM(H120:H130)</f>
        <v>220</v>
      </c>
      <c r="I119" s="187"/>
      <c r="J119" s="618"/>
      <c r="K119" s="463"/>
    </row>
    <row r="120" spans="1:11" ht="35.25" customHeight="1">
      <c r="A120" s="880">
        <f>+A117+1</f>
        <v>66</v>
      </c>
      <c r="B120" s="887">
        <v>1</v>
      </c>
      <c r="C120" s="902" t="s">
        <v>76</v>
      </c>
      <c r="D120" s="235" t="s">
        <v>954</v>
      </c>
      <c r="E120" s="656" t="s">
        <v>941</v>
      </c>
      <c r="F120" s="640">
        <v>12</v>
      </c>
      <c r="G120" s="450" t="s">
        <v>942</v>
      </c>
      <c r="H120" s="342">
        <v>20</v>
      </c>
      <c r="I120" s="342"/>
      <c r="J120" s="618"/>
      <c r="K120" s="463"/>
    </row>
    <row r="121" spans="1:11" ht="35.25" customHeight="1">
      <c r="A121" s="882"/>
      <c r="B121" s="893"/>
      <c r="C121" s="903"/>
      <c r="D121" s="235" t="s">
        <v>955</v>
      </c>
      <c r="E121" s="656" t="s">
        <v>941</v>
      </c>
      <c r="F121" s="640">
        <v>10</v>
      </c>
      <c r="G121" s="450" t="s">
        <v>942</v>
      </c>
      <c r="H121" s="342">
        <v>20</v>
      </c>
      <c r="I121" s="342"/>
      <c r="J121" s="618"/>
      <c r="K121" s="463"/>
    </row>
    <row r="122" spans="1:11" ht="35.25" customHeight="1">
      <c r="A122" s="880">
        <f>+A120+1</f>
        <v>67</v>
      </c>
      <c r="B122" s="931">
        <v>2</v>
      </c>
      <c r="C122" s="940" t="s">
        <v>82</v>
      </c>
      <c r="D122" s="235" t="s">
        <v>510</v>
      </c>
      <c r="E122" s="656" t="s">
        <v>945</v>
      </c>
      <c r="F122" s="640">
        <v>7</v>
      </c>
      <c r="G122" s="450" t="s">
        <v>948</v>
      </c>
      <c r="H122" s="342">
        <v>20</v>
      </c>
      <c r="I122" s="342"/>
      <c r="J122" s="624"/>
      <c r="K122" s="463"/>
    </row>
    <row r="123" spans="1:11" ht="35.25" customHeight="1">
      <c r="A123" s="882"/>
      <c r="B123" s="932"/>
      <c r="C123" s="941"/>
      <c r="D123" s="475" t="s">
        <v>974</v>
      </c>
      <c r="E123" s="656" t="s">
        <v>941</v>
      </c>
      <c r="F123" s="641">
        <v>1</v>
      </c>
      <c r="G123" s="450" t="s">
        <v>967</v>
      </c>
      <c r="H123" s="342">
        <v>20</v>
      </c>
      <c r="I123" s="342"/>
      <c r="J123" s="624"/>
      <c r="K123" s="463"/>
    </row>
    <row r="124" spans="1:11" ht="35.25" customHeight="1">
      <c r="A124" s="569">
        <f>+A122+1</f>
        <v>68</v>
      </c>
      <c r="B124" s="577">
        <v>3</v>
      </c>
      <c r="C124" s="498" t="s">
        <v>78</v>
      </c>
      <c r="D124" s="498" t="s">
        <v>513</v>
      </c>
      <c r="E124" s="656" t="s">
        <v>945</v>
      </c>
      <c r="F124" s="640">
        <v>9</v>
      </c>
      <c r="G124" s="450" t="s">
        <v>942</v>
      </c>
      <c r="H124" s="494">
        <v>20</v>
      </c>
      <c r="I124" s="494"/>
      <c r="J124" s="618"/>
      <c r="K124" s="463"/>
    </row>
    <row r="125" spans="1:11" ht="35.25" customHeight="1">
      <c r="A125" s="880">
        <f>+A124+1</f>
        <v>69</v>
      </c>
      <c r="B125" s="887">
        <v>4</v>
      </c>
      <c r="C125" s="902" t="s">
        <v>1007</v>
      </c>
      <c r="D125" s="235" t="s">
        <v>975</v>
      </c>
      <c r="E125" s="656" t="s">
        <v>945</v>
      </c>
      <c r="F125" s="640">
        <v>12</v>
      </c>
      <c r="G125" s="450" t="s">
        <v>942</v>
      </c>
      <c r="H125" s="342">
        <v>20</v>
      </c>
      <c r="I125" s="342"/>
      <c r="J125" s="618"/>
      <c r="K125" s="463"/>
    </row>
    <row r="126" spans="1:11" ht="35.25" customHeight="1">
      <c r="A126" s="882"/>
      <c r="B126" s="888"/>
      <c r="C126" s="903"/>
      <c r="D126" s="235" t="s">
        <v>515</v>
      </c>
      <c r="E126" s="656" t="s">
        <v>945</v>
      </c>
      <c r="F126" s="640">
        <v>9</v>
      </c>
      <c r="G126" s="450" t="s">
        <v>942</v>
      </c>
      <c r="H126" s="342">
        <v>20</v>
      </c>
      <c r="I126" s="342"/>
      <c r="J126" s="618"/>
      <c r="K126" s="463"/>
    </row>
    <row r="127" spans="1:11" ht="35.25" customHeight="1">
      <c r="A127" s="880">
        <f>+A125+1</f>
        <v>70</v>
      </c>
      <c r="B127" s="887">
        <v>5</v>
      </c>
      <c r="C127" s="902" t="s">
        <v>976</v>
      </c>
      <c r="D127" s="235" t="s">
        <v>977</v>
      </c>
      <c r="E127" s="656" t="s">
        <v>945</v>
      </c>
      <c r="F127" s="640">
        <v>11</v>
      </c>
      <c r="G127" s="450" t="s">
        <v>942</v>
      </c>
      <c r="H127" s="342">
        <v>20</v>
      </c>
      <c r="I127" s="342"/>
      <c r="J127" s="618"/>
      <c r="K127" s="463"/>
    </row>
    <row r="128" spans="1:11" ht="35.25" customHeight="1">
      <c r="A128" s="881"/>
      <c r="B128" s="893"/>
      <c r="C128" s="946"/>
      <c r="D128" s="235" t="s">
        <v>703</v>
      </c>
      <c r="E128" s="656" t="s">
        <v>945</v>
      </c>
      <c r="F128" s="640">
        <v>9</v>
      </c>
      <c r="G128" s="450" t="s">
        <v>942</v>
      </c>
      <c r="H128" s="342">
        <v>20</v>
      </c>
      <c r="I128" s="342"/>
      <c r="J128" s="618"/>
      <c r="K128" s="463"/>
    </row>
    <row r="129" spans="1:11" ht="35.25" customHeight="1">
      <c r="A129" s="882"/>
      <c r="B129" s="888"/>
      <c r="C129" s="903"/>
      <c r="D129" s="235" t="s">
        <v>705</v>
      </c>
      <c r="E129" s="656" t="s">
        <v>941</v>
      </c>
      <c r="F129" s="641">
        <v>6</v>
      </c>
      <c r="G129" s="450" t="s">
        <v>944</v>
      </c>
      <c r="H129" s="342">
        <v>20</v>
      </c>
      <c r="I129" s="342"/>
      <c r="J129" s="618"/>
      <c r="K129" s="463"/>
    </row>
    <row r="130" spans="1:11" ht="35.25" customHeight="1">
      <c r="A130" s="571">
        <f>+A127+1</f>
        <v>71</v>
      </c>
      <c r="B130" s="581">
        <v>6</v>
      </c>
      <c r="C130" s="612" t="s">
        <v>1047</v>
      </c>
      <c r="D130" s="235" t="s">
        <v>522</v>
      </c>
      <c r="E130" s="656" t="s">
        <v>941</v>
      </c>
      <c r="F130" s="641">
        <v>1</v>
      </c>
      <c r="G130" s="450"/>
      <c r="H130" s="570">
        <v>20</v>
      </c>
      <c r="I130" s="570"/>
      <c r="J130" s="618" t="s">
        <v>1049</v>
      </c>
      <c r="K130" s="463"/>
    </row>
    <row r="131" spans="1:11" ht="35.25" customHeight="1">
      <c r="A131" s="576"/>
      <c r="B131" s="569"/>
      <c r="C131" s="630" t="s">
        <v>523</v>
      </c>
      <c r="D131" s="461">
        <v>7</v>
      </c>
      <c r="E131" s="656"/>
      <c r="F131" s="641"/>
      <c r="G131" s="450"/>
      <c r="H131" s="631">
        <f>SUM(H132:H138)</f>
        <v>140</v>
      </c>
      <c r="I131" s="575"/>
      <c r="J131" s="618"/>
      <c r="K131" s="463"/>
    </row>
    <row r="132" spans="1:11" ht="35.25" customHeight="1">
      <c r="A132" s="880">
        <f>+A130+1</f>
        <v>72</v>
      </c>
      <c r="B132" s="880">
        <v>1</v>
      </c>
      <c r="C132" s="947" t="s">
        <v>92</v>
      </c>
      <c r="D132" s="235" t="s">
        <v>356</v>
      </c>
      <c r="E132" s="656" t="s">
        <v>945</v>
      </c>
      <c r="F132" s="641">
        <v>4</v>
      </c>
      <c r="G132" s="450" t="s">
        <v>944</v>
      </c>
      <c r="H132" s="575">
        <v>20</v>
      </c>
      <c r="I132" s="575"/>
      <c r="J132" s="618"/>
      <c r="K132" s="463"/>
    </row>
    <row r="133" spans="1:11" ht="35.25" customHeight="1">
      <c r="A133" s="881"/>
      <c r="B133" s="881"/>
      <c r="C133" s="949"/>
      <c r="D133" s="189" t="s">
        <v>526</v>
      </c>
      <c r="E133" s="656" t="s">
        <v>941</v>
      </c>
      <c r="F133" s="641">
        <v>2</v>
      </c>
      <c r="G133" s="450" t="s">
        <v>944</v>
      </c>
      <c r="H133" s="575">
        <v>20</v>
      </c>
      <c r="I133" s="575"/>
      <c r="J133" s="618"/>
      <c r="K133" s="463"/>
    </row>
    <row r="134" spans="1:11" ht="35.25" customHeight="1">
      <c r="A134" s="882"/>
      <c r="B134" s="882"/>
      <c r="C134" s="948"/>
      <c r="D134" s="235" t="s">
        <v>1054</v>
      </c>
      <c r="E134" s="656" t="s">
        <v>945</v>
      </c>
      <c r="F134" s="641">
        <v>11</v>
      </c>
      <c r="G134" s="450" t="s">
        <v>948</v>
      </c>
      <c r="H134" s="575">
        <v>20</v>
      </c>
      <c r="I134" s="575"/>
      <c r="J134" s="618"/>
      <c r="K134" s="463"/>
    </row>
    <row r="135" spans="1:11" ht="35.25" customHeight="1">
      <c r="A135" s="880">
        <f>+A132+1</f>
        <v>73</v>
      </c>
      <c r="B135" s="880">
        <v>2</v>
      </c>
      <c r="C135" s="947" t="s">
        <v>97</v>
      </c>
      <c r="D135" s="189" t="s">
        <v>528</v>
      </c>
      <c r="E135" s="656" t="s">
        <v>945</v>
      </c>
      <c r="F135" s="641">
        <v>9</v>
      </c>
      <c r="G135" s="450" t="s">
        <v>948</v>
      </c>
      <c r="H135" s="575">
        <v>20</v>
      </c>
      <c r="I135" s="575"/>
      <c r="J135" s="618"/>
      <c r="K135" s="463"/>
    </row>
    <row r="136" spans="1:11" ht="35.25" customHeight="1">
      <c r="A136" s="882"/>
      <c r="B136" s="882"/>
      <c r="C136" s="948"/>
      <c r="D136" s="235" t="s">
        <v>1052</v>
      </c>
      <c r="E136" s="656" t="s">
        <v>945</v>
      </c>
      <c r="F136" s="641">
        <v>12</v>
      </c>
      <c r="G136" s="450" t="s">
        <v>944</v>
      </c>
      <c r="H136" s="575">
        <v>20</v>
      </c>
      <c r="I136" s="575"/>
      <c r="J136" s="618"/>
      <c r="K136" s="463"/>
    </row>
    <row r="137" spans="1:11" ht="35.25" customHeight="1">
      <c r="A137" s="880">
        <f>+A135+1</f>
        <v>74</v>
      </c>
      <c r="B137" s="880">
        <v>3</v>
      </c>
      <c r="C137" s="942" t="s">
        <v>88</v>
      </c>
      <c r="D137" s="235" t="s">
        <v>525</v>
      </c>
      <c r="E137" s="656" t="s">
        <v>941</v>
      </c>
      <c r="F137" s="641">
        <v>3</v>
      </c>
      <c r="G137" s="450" t="s">
        <v>944</v>
      </c>
      <c r="H137" s="575">
        <v>20</v>
      </c>
      <c r="I137" s="575"/>
      <c r="J137" s="618"/>
      <c r="K137" s="463"/>
    </row>
    <row r="138" spans="1:11" ht="35.25" customHeight="1">
      <c r="A138" s="882"/>
      <c r="B138" s="882"/>
      <c r="C138" s="943"/>
      <c r="D138" s="235" t="s">
        <v>1053</v>
      </c>
      <c r="E138" s="656" t="s">
        <v>945</v>
      </c>
      <c r="F138" s="641">
        <v>12</v>
      </c>
      <c r="G138" s="450" t="s">
        <v>944</v>
      </c>
      <c r="H138" s="575">
        <v>20</v>
      </c>
      <c r="I138" s="575"/>
      <c r="J138" s="618"/>
      <c r="K138" s="463"/>
    </row>
    <row r="139" spans="1:11" ht="35.25" customHeight="1">
      <c r="A139" s="569"/>
      <c r="B139" s="577"/>
      <c r="C139" s="584" t="s">
        <v>979</v>
      </c>
      <c r="D139" s="448">
        <v>3</v>
      </c>
      <c r="E139" s="656"/>
      <c r="F139" s="640"/>
      <c r="G139" s="450"/>
      <c r="H139" s="186">
        <f>SUM(H140:H142)</f>
        <v>60</v>
      </c>
      <c r="I139" s="187"/>
      <c r="J139" s="618"/>
      <c r="K139" s="445"/>
    </row>
    <row r="140" spans="1:11" ht="35.25" customHeight="1">
      <c r="A140" s="880">
        <f>+A137+1</f>
        <v>75</v>
      </c>
      <c r="B140" s="880">
        <v>1</v>
      </c>
      <c r="C140" s="883" t="s">
        <v>105</v>
      </c>
      <c r="D140" s="235" t="s">
        <v>539</v>
      </c>
      <c r="E140" s="656" t="s">
        <v>945</v>
      </c>
      <c r="F140" s="190">
        <v>8</v>
      </c>
      <c r="G140" s="464" t="s">
        <v>942</v>
      </c>
      <c r="H140" s="342">
        <v>20</v>
      </c>
      <c r="I140" s="342"/>
      <c r="J140" s="618"/>
      <c r="K140" s="445"/>
    </row>
    <row r="141" spans="1:11" ht="35.25" customHeight="1">
      <c r="A141" s="882"/>
      <c r="B141" s="882"/>
      <c r="C141" s="884"/>
      <c r="D141" s="235" t="s">
        <v>541</v>
      </c>
      <c r="E141" s="656" t="s">
        <v>941</v>
      </c>
      <c r="F141" s="650">
        <v>1</v>
      </c>
      <c r="G141" s="450" t="s">
        <v>944</v>
      </c>
      <c r="H141" s="342">
        <v>20</v>
      </c>
      <c r="I141" s="342"/>
      <c r="J141" s="618"/>
      <c r="K141" s="445"/>
    </row>
    <row r="142" spans="1:11" ht="35.25" customHeight="1">
      <c r="A142" s="571">
        <f>+A140+1</f>
        <v>76</v>
      </c>
      <c r="B142" s="496">
        <v>2</v>
      </c>
      <c r="C142" s="613" t="s">
        <v>722</v>
      </c>
      <c r="D142" s="235" t="s">
        <v>859</v>
      </c>
      <c r="E142" s="656" t="s">
        <v>941</v>
      </c>
      <c r="F142" s="650">
        <v>1</v>
      </c>
      <c r="G142" s="450"/>
      <c r="H142" s="570">
        <v>20</v>
      </c>
      <c r="I142" s="570"/>
      <c r="J142" s="618" t="s">
        <v>1049</v>
      </c>
      <c r="K142" s="445"/>
    </row>
    <row r="143" spans="1:11" ht="35.25" customHeight="1">
      <c r="A143" s="569"/>
      <c r="B143" s="578"/>
      <c r="C143" s="584" t="s">
        <v>980</v>
      </c>
      <c r="D143" s="461">
        <v>5</v>
      </c>
      <c r="E143" s="656"/>
      <c r="F143" s="640"/>
      <c r="G143" s="450"/>
      <c r="H143" s="186">
        <f>SUM(H144:H148)</f>
        <v>100</v>
      </c>
      <c r="I143" s="187"/>
      <c r="J143" s="618"/>
      <c r="K143" s="445"/>
    </row>
    <row r="144" spans="1:11" ht="35.25" customHeight="1">
      <c r="A144" s="569">
        <f>+A142+1</f>
        <v>77</v>
      </c>
      <c r="B144" s="579">
        <v>1</v>
      </c>
      <c r="C144" s="604" t="s">
        <v>244</v>
      </c>
      <c r="D144" s="235" t="s">
        <v>751</v>
      </c>
      <c r="E144" s="656" t="s">
        <v>945</v>
      </c>
      <c r="F144" s="640">
        <v>9</v>
      </c>
      <c r="G144" s="450" t="s">
        <v>944</v>
      </c>
      <c r="H144" s="342">
        <v>20</v>
      </c>
      <c r="I144" s="342"/>
      <c r="J144" s="618"/>
      <c r="K144" s="445"/>
    </row>
    <row r="145" spans="1:11" ht="35.25" customHeight="1">
      <c r="A145" s="880">
        <f>+A144+1</f>
        <v>78</v>
      </c>
      <c r="B145" s="944">
        <v>2</v>
      </c>
      <c r="C145" s="942" t="s">
        <v>533</v>
      </c>
      <c r="D145" s="235" t="s">
        <v>981</v>
      </c>
      <c r="E145" s="656" t="s">
        <v>945</v>
      </c>
      <c r="F145" s="640">
        <v>11</v>
      </c>
      <c r="G145" s="450" t="s">
        <v>944</v>
      </c>
      <c r="H145" s="342">
        <v>20</v>
      </c>
      <c r="I145" s="342"/>
      <c r="J145" s="618"/>
      <c r="K145" s="445"/>
    </row>
    <row r="146" spans="1:11" ht="35.25" customHeight="1">
      <c r="A146" s="882"/>
      <c r="B146" s="945"/>
      <c r="C146" s="943"/>
      <c r="D146" s="235" t="s">
        <v>534</v>
      </c>
      <c r="E146" s="656" t="s">
        <v>941</v>
      </c>
      <c r="F146" s="640">
        <v>9</v>
      </c>
      <c r="G146" s="450" t="s">
        <v>948</v>
      </c>
      <c r="H146" s="342">
        <v>20</v>
      </c>
      <c r="I146" s="342"/>
      <c r="J146" s="618"/>
      <c r="K146" s="445"/>
    </row>
    <row r="147" spans="1:11" ht="35.25" customHeight="1">
      <c r="A147" s="569">
        <f>+A145+1</f>
        <v>79</v>
      </c>
      <c r="B147" s="579">
        <v>3</v>
      </c>
      <c r="C147" s="498" t="s">
        <v>248</v>
      </c>
      <c r="D147" s="235" t="s">
        <v>531</v>
      </c>
      <c r="E147" s="656" t="s">
        <v>945</v>
      </c>
      <c r="F147" s="641">
        <v>6</v>
      </c>
      <c r="G147" s="450" t="s">
        <v>944</v>
      </c>
      <c r="H147" s="342">
        <v>20</v>
      </c>
      <c r="I147" s="342"/>
      <c r="J147" s="618"/>
      <c r="K147" s="445"/>
    </row>
    <row r="148" spans="1:11" ht="35.25" customHeight="1">
      <c r="A148" s="569">
        <f>+A147+1</f>
        <v>80</v>
      </c>
      <c r="B148" s="579">
        <v>4</v>
      </c>
      <c r="C148" s="498" t="s">
        <v>113</v>
      </c>
      <c r="D148" s="235" t="s">
        <v>531</v>
      </c>
      <c r="E148" s="656" t="s">
        <v>945</v>
      </c>
      <c r="F148" s="641">
        <v>6</v>
      </c>
      <c r="G148" s="450" t="s">
        <v>944</v>
      </c>
      <c r="H148" s="342">
        <v>20</v>
      </c>
      <c r="I148" s="342"/>
      <c r="J148" s="618"/>
      <c r="K148" s="445"/>
    </row>
    <row r="149" spans="1:11" ht="35.25" customHeight="1">
      <c r="A149" s="569"/>
      <c r="B149" s="574"/>
      <c r="C149" s="605" t="s">
        <v>547</v>
      </c>
      <c r="D149" s="461">
        <v>6</v>
      </c>
      <c r="E149" s="656"/>
      <c r="F149" s="640"/>
      <c r="G149" s="450"/>
      <c r="H149" s="186">
        <f>SUM(H150:H155)</f>
        <v>120</v>
      </c>
      <c r="I149" s="187"/>
      <c r="J149" s="618"/>
      <c r="K149" s="445"/>
    </row>
    <row r="150" spans="1:11" ht="35.25" customHeight="1">
      <c r="A150" s="569">
        <f>+A148+1</f>
        <v>81</v>
      </c>
      <c r="B150" s="574">
        <v>1</v>
      </c>
      <c r="C150" s="606" t="s">
        <v>829</v>
      </c>
      <c r="D150" s="235" t="s">
        <v>830</v>
      </c>
      <c r="E150" s="656" t="s">
        <v>941</v>
      </c>
      <c r="F150" s="641">
        <v>1</v>
      </c>
      <c r="G150" s="450" t="s">
        <v>944</v>
      </c>
      <c r="H150" s="342">
        <v>20</v>
      </c>
      <c r="I150" s="342"/>
      <c r="J150" s="623"/>
      <c r="K150" s="445"/>
    </row>
    <row r="151" spans="1:11" ht="35.25" customHeight="1">
      <c r="A151" s="569">
        <f>+A150+1</f>
        <v>82</v>
      </c>
      <c r="B151" s="574">
        <v>2</v>
      </c>
      <c r="C151" s="606" t="s">
        <v>734</v>
      </c>
      <c r="D151" s="235" t="s">
        <v>735</v>
      </c>
      <c r="E151" s="656" t="s">
        <v>945</v>
      </c>
      <c r="F151" s="641">
        <v>9</v>
      </c>
      <c r="G151" s="450" t="s">
        <v>948</v>
      </c>
      <c r="H151" s="491">
        <v>20</v>
      </c>
      <c r="I151" s="491"/>
      <c r="J151" s="623"/>
      <c r="K151" s="445"/>
    </row>
    <row r="152" spans="1:11" ht="35.25" customHeight="1">
      <c r="A152" s="569">
        <f>+A151+1</f>
        <v>83</v>
      </c>
      <c r="B152" s="574">
        <v>3</v>
      </c>
      <c r="C152" s="28" t="s">
        <v>920</v>
      </c>
      <c r="D152" s="235" t="s">
        <v>978</v>
      </c>
      <c r="E152" s="656" t="s">
        <v>945</v>
      </c>
      <c r="F152" s="641">
        <v>10</v>
      </c>
      <c r="G152" s="450" t="s">
        <v>948</v>
      </c>
      <c r="H152" s="342">
        <v>20</v>
      </c>
      <c r="I152" s="342"/>
      <c r="J152" s="618"/>
      <c r="K152" s="445"/>
    </row>
    <row r="153" spans="1:11" ht="35.25" customHeight="1">
      <c r="A153" s="880">
        <f>+A152+1</f>
        <v>84</v>
      </c>
      <c r="B153" s="880">
        <v>4</v>
      </c>
      <c r="C153" s="956" t="s">
        <v>123</v>
      </c>
      <c r="D153" s="235" t="s">
        <v>971</v>
      </c>
      <c r="E153" s="656" t="s">
        <v>945</v>
      </c>
      <c r="F153" s="641">
        <v>12</v>
      </c>
      <c r="G153" s="450" t="s">
        <v>944</v>
      </c>
      <c r="H153" s="494">
        <v>20</v>
      </c>
      <c r="I153" s="494"/>
      <c r="J153" s="618"/>
      <c r="K153" s="445"/>
    </row>
    <row r="154" spans="1:11" ht="35.25" customHeight="1">
      <c r="A154" s="882"/>
      <c r="B154" s="882"/>
      <c r="C154" s="957"/>
      <c r="D154" s="235" t="s">
        <v>1005</v>
      </c>
      <c r="E154" s="656" t="s">
        <v>941</v>
      </c>
      <c r="F154" s="641">
        <v>10</v>
      </c>
      <c r="G154" s="450" t="s">
        <v>948</v>
      </c>
      <c r="H154" s="494">
        <v>20</v>
      </c>
      <c r="I154" s="494"/>
      <c r="J154" s="618"/>
      <c r="K154" s="445"/>
    </row>
    <row r="155" spans="1:11" ht="35.25" customHeight="1">
      <c r="A155" s="569">
        <f>+A153+1</f>
        <v>85</v>
      </c>
      <c r="B155" s="496">
        <v>5</v>
      </c>
      <c r="C155" s="607" t="s">
        <v>918</v>
      </c>
      <c r="D155" s="235" t="s">
        <v>1006</v>
      </c>
      <c r="E155" s="656" t="s">
        <v>941</v>
      </c>
      <c r="F155" s="641">
        <v>12</v>
      </c>
      <c r="G155" s="450" t="s">
        <v>944</v>
      </c>
      <c r="H155" s="494">
        <v>20</v>
      </c>
      <c r="I155" s="494"/>
      <c r="J155" s="618"/>
      <c r="K155" s="445"/>
    </row>
    <row r="156" spans="1:11" ht="35.25" customHeight="1">
      <c r="A156" s="569"/>
      <c r="B156" s="574"/>
      <c r="C156" s="608" t="s">
        <v>982</v>
      </c>
      <c r="D156" s="461">
        <v>2</v>
      </c>
      <c r="E156" s="656"/>
      <c r="F156" s="640"/>
      <c r="G156" s="450"/>
      <c r="H156" s="186">
        <f>SUM(H157:H158)</f>
        <v>40</v>
      </c>
      <c r="I156" s="187"/>
      <c r="J156" s="618"/>
      <c r="K156" s="445"/>
    </row>
    <row r="157" spans="1:11" ht="35.25" customHeight="1">
      <c r="A157" s="880">
        <f>+A155+1</f>
        <v>86</v>
      </c>
      <c r="B157" s="880">
        <v>1</v>
      </c>
      <c r="C157" s="891" t="s">
        <v>258</v>
      </c>
      <c r="D157" s="235" t="s">
        <v>556</v>
      </c>
      <c r="E157" s="656" t="s">
        <v>941</v>
      </c>
      <c r="F157" s="650">
        <v>3</v>
      </c>
      <c r="G157" s="450" t="s">
        <v>944</v>
      </c>
      <c r="H157" s="342">
        <v>20</v>
      </c>
      <c r="I157" s="342"/>
      <c r="J157" s="618"/>
      <c r="K157" s="445"/>
    </row>
    <row r="158" spans="1:11" ht="35.25" customHeight="1">
      <c r="A158" s="882"/>
      <c r="B158" s="882"/>
      <c r="C158" s="892"/>
      <c r="D158" s="235" t="s">
        <v>983</v>
      </c>
      <c r="E158" s="656" t="s">
        <v>941</v>
      </c>
      <c r="F158" s="650">
        <v>1</v>
      </c>
      <c r="G158" s="450" t="s">
        <v>944</v>
      </c>
      <c r="H158" s="342">
        <v>20</v>
      </c>
      <c r="I158" s="342"/>
      <c r="J158" s="618"/>
      <c r="K158" s="445"/>
    </row>
    <row r="159" spans="1:11" ht="35.25" customHeight="1">
      <c r="A159" s="569"/>
      <c r="B159" s="574"/>
      <c r="C159" s="609" t="s">
        <v>129</v>
      </c>
      <c r="D159" s="476">
        <f>D5+D8+D26+D30+D66</f>
        <v>133</v>
      </c>
      <c r="E159" s="663"/>
      <c r="F159" s="652"/>
      <c r="G159" s="477"/>
      <c r="H159" s="478">
        <f>H5+H8+H26+H30+H66</f>
        <v>2660</v>
      </c>
      <c r="I159" s="477"/>
      <c r="J159" s="625"/>
      <c r="K159" s="445"/>
    </row>
    <row r="160" spans="1:11" ht="30.75" customHeight="1">
      <c r="B160" s="479"/>
      <c r="C160" s="610"/>
      <c r="D160" s="480"/>
      <c r="E160" s="635"/>
      <c r="F160" s="971" t="s">
        <v>1045</v>
      </c>
      <c r="G160" s="971"/>
      <c r="H160" s="971"/>
      <c r="I160" s="971"/>
      <c r="J160" s="971"/>
      <c r="K160" s="445"/>
    </row>
    <row r="161" spans="2:11" ht="41.25" customHeight="1">
      <c r="B161" s="950" t="s">
        <v>984</v>
      </c>
      <c r="C161" s="950"/>
      <c r="D161" s="950" t="s">
        <v>561</v>
      </c>
      <c r="E161" s="950"/>
      <c r="F161" s="950"/>
      <c r="G161" s="950" t="s">
        <v>132</v>
      </c>
      <c r="H161" s="950"/>
      <c r="I161" s="950"/>
      <c r="J161" s="950"/>
      <c r="K161" s="445"/>
    </row>
    <row r="162" spans="2:11">
      <c r="B162" s="110"/>
      <c r="C162" s="573"/>
      <c r="D162" s="481"/>
      <c r="E162" s="951"/>
      <c r="F162" s="952"/>
      <c r="G162" s="482"/>
      <c r="H162" s="482"/>
      <c r="I162" s="482"/>
      <c r="J162" s="626"/>
      <c r="K162" s="445"/>
    </row>
    <row r="163" spans="2:11">
      <c r="B163" s="110"/>
      <c r="C163" s="573"/>
      <c r="D163" s="481"/>
      <c r="E163" s="110"/>
      <c r="F163" s="653"/>
      <c r="G163" s="482"/>
      <c r="H163" s="482"/>
      <c r="I163" s="482"/>
      <c r="J163" s="626"/>
      <c r="K163" s="445"/>
    </row>
    <row r="164" spans="2:11">
      <c r="B164" s="110"/>
      <c r="C164" s="573"/>
      <c r="D164" s="481"/>
      <c r="E164" s="110"/>
      <c r="F164" s="654"/>
      <c r="G164" s="482"/>
      <c r="H164" s="482"/>
      <c r="I164" s="482"/>
      <c r="J164" s="626"/>
      <c r="K164" s="445"/>
    </row>
    <row r="165" spans="2:11">
      <c r="B165" s="110"/>
      <c r="C165" s="573"/>
      <c r="D165" s="481"/>
      <c r="E165" s="110"/>
      <c r="F165" s="654"/>
      <c r="G165" s="482"/>
      <c r="H165" s="482"/>
      <c r="I165" s="482"/>
      <c r="J165" s="626"/>
      <c r="K165" s="445"/>
    </row>
    <row r="166" spans="2:11">
      <c r="B166" s="950" t="s">
        <v>10</v>
      </c>
      <c r="C166" s="950"/>
      <c r="D166" s="953" t="s">
        <v>985</v>
      </c>
      <c r="E166" s="954"/>
      <c r="F166" s="955"/>
      <c r="G166" s="950" t="s">
        <v>41</v>
      </c>
      <c r="H166" s="950"/>
      <c r="I166" s="950"/>
      <c r="J166" s="950"/>
      <c r="K166" s="445"/>
    </row>
    <row r="167" spans="2:11">
      <c r="B167" s="483"/>
      <c r="C167" s="573"/>
      <c r="D167" s="481"/>
      <c r="E167" s="110"/>
      <c r="F167" s="654"/>
      <c r="G167" s="953"/>
      <c r="H167" s="953"/>
      <c r="I167" s="953"/>
      <c r="J167" s="950"/>
      <c r="K167" s="445"/>
    </row>
    <row r="168" spans="2:11">
      <c r="C168" s="573"/>
      <c r="D168" s="481"/>
      <c r="E168" s="951"/>
      <c r="F168" s="952"/>
      <c r="G168" s="970"/>
      <c r="H168" s="970"/>
      <c r="I168" s="970"/>
      <c r="J168" s="970"/>
      <c r="K168" s="445"/>
    </row>
    <row r="169" spans="2:11" ht="41.25" customHeight="1">
      <c r="C169" s="573" t="s">
        <v>986</v>
      </c>
      <c r="D169" s="628">
        <v>48</v>
      </c>
      <c r="E169" s="110"/>
      <c r="F169" s="655"/>
      <c r="G169" s="481"/>
      <c r="H169" s="481"/>
      <c r="I169" s="481"/>
      <c r="J169" s="627"/>
      <c r="K169" s="445"/>
    </row>
    <row r="170" spans="2:11" ht="41.25" customHeight="1">
      <c r="C170" s="573" t="s">
        <v>987</v>
      </c>
      <c r="D170" s="628">
        <v>28</v>
      </c>
      <c r="E170" s="970"/>
      <c r="F170" s="970"/>
      <c r="G170" s="970"/>
      <c r="H170" s="970"/>
      <c r="I170" s="970"/>
      <c r="J170" s="970"/>
      <c r="K170" s="445"/>
    </row>
    <row r="171" spans="2:11" ht="41.25" customHeight="1">
      <c r="C171" s="573" t="s">
        <v>988</v>
      </c>
      <c r="D171" s="628">
        <v>16</v>
      </c>
      <c r="E171" s="970"/>
      <c r="F171" s="970"/>
      <c r="G171" s="970"/>
      <c r="H171" s="970"/>
      <c r="I171" s="970"/>
      <c r="J171" s="970"/>
      <c r="K171" s="445"/>
    </row>
    <row r="172" spans="2:11" ht="41.25" customHeight="1">
      <c r="C172" s="573" t="s">
        <v>989</v>
      </c>
      <c r="D172" s="628">
        <v>16</v>
      </c>
      <c r="E172" s="970"/>
      <c r="F172" s="970"/>
      <c r="G172" s="970"/>
      <c r="H172" s="970"/>
      <c r="I172" s="970"/>
      <c r="J172" s="970"/>
      <c r="K172" s="445"/>
    </row>
    <row r="173" spans="2:11" ht="41.25" customHeight="1">
      <c r="C173" s="573" t="s">
        <v>990</v>
      </c>
      <c r="D173" s="628">
        <v>11</v>
      </c>
      <c r="E173" s="970"/>
      <c r="F173" s="970"/>
      <c r="G173" s="970"/>
      <c r="H173" s="970"/>
      <c r="I173" s="970"/>
      <c r="J173" s="970"/>
      <c r="K173" s="445"/>
    </row>
    <row r="174" spans="2:11" ht="41.25" customHeight="1">
      <c r="C174" s="485" t="s">
        <v>991</v>
      </c>
      <c r="D174" s="633">
        <v>14</v>
      </c>
      <c r="E174" s="964"/>
      <c r="F174" s="964"/>
      <c r="G174" s="486"/>
      <c r="H174" s="486"/>
      <c r="I174" s="486"/>
      <c r="K174" s="445"/>
    </row>
    <row r="175" spans="2:11" ht="41.25" customHeight="1">
      <c r="C175" s="487"/>
      <c r="D175" s="628"/>
      <c r="E175" s="110"/>
      <c r="F175" s="655"/>
      <c r="K175" s="445"/>
    </row>
    <row r="176" spans="2:11" ht="41.25" customHeight="1">
      <c r="B176" s="445"/>
      <c r="C176" s="488"/>
      <c r="D176" s="489" t="s">
        <v>992</v>
      </c>
      <c r="E176" s="965" t="s">
        <v>993</v>
      </c>
      <c r="F176" s="966"/>
      <c r="G176" s="967"/>
      <c r="H176" s="445"/>
      <c r="I176" s="445"/>
      <c r="K176" s="445"/>
    </row>
    <row r="177" spans="2:11" ht="41.25" customHeight="1">
      <c r="B177" s="445"/>
      <c r="C177" s="488"/>
      <c r="D177" s="489"/>
      <c r="E177" s="489" t="s">
        <v>994</v>
      </c>
      <c r="F177" s="968" t="s">
        <v>995</v>
      </c>
      <c r="G177" s="969"/>
      <c r="H177" s="445"/>
      <c r="I177" s="445"/>
      <c r="K177" s="445"/>
    </row>
    <row r="178" spans="2:11" ht="41.25" customHeight="1">
      <c r="B178" s="445"/>
      <c r="C178" s="490" t="s">
        <v>259</v>
      </c>
      <c r="D178" s="215">
        <v>20</v>
      </c>
      <c r="E178" s="215"/>
      <c r="F178" s="960">
        <v>20</v>
      </c>
      <c r="G178" s="961"/>
      <c r="H178" s="445"/>
      <c r="I178" s="445"/>
      <c r="K178" s="445"/>
    </row>
    <row r="179" spans="2:11" ht="41.25" customHeight="1">
      <c r="B179" s="445"/>
      <c r="C179" s="490" t="s">
        <v>265</v>
      </c>
      <c r="D179" s="215"/>
      <c r="E179" s="215">
        <v>20</v>
      </c>
      <c r="F179" s="960">
        <v>40</v>
      </c>
      <c r="G179" s="961"/>
      <c r="H179" s="445"/>
      <c r="I179" s="445"/>
      <c r="K179" s="445"/>
    </row>
    <row r="180" spans="2:11" ht="41.25" customHeight="1">
      <c r="B180" s="445"/>
      <c r="C180" s="490" t="s">
        <v>996</v>
      </c>
      <c r="D180" s="215">
        <v>220</v>
      </c>
      <c r="E180" s="215">
        <v>20</v>
      </c>
      <c r="F180" s="960">
        <v>100</v>
      </c>
      <c r="G180" s="961"/>
      <c r="H180" s="445"/>
      <c r="I180" s="445"/>
      <c r="K180" s="445"/>
    </row>
    <row r="181" spans="2:11" ht="41.25" customHeight="1">
      <c r="B181" s="445"/>
      <c r="C181" s="490" t="s">
        <v>952</v>
      </c>
      <c r="D181" s="215">
        <v>320</v>
      </c>
      <c r="E181" s="215">
        <v>180</v>
      </c>
      <c r="F181" s="960">
        <v>140</v>
      </c>
      <c r="G181" s="961"/>
      <c r="H181" s="445"/>
      <c r="I181" s="445"/>
      <c r="K181" s="445"/>
    </row>
    <row r="182" spans="2:11" ht="41.25" customHeight="1">
      <c r="B182" s="445"/>
      <c r="C182" s="490" t="s">
        <v>997</v>
      </c>
      <c r="D182" s="215">
        <v>680</v>
      </c>
      <c r="E182" s="215">
        <v>320</v>
      </c>
      <c r="F182" s="960">
        <v>580</v>
      </c>
      <c r="G182" s="961"/>
      <c r="H182" s="445"/>
      <c r="I182" s="445"/>
      <c r="K182" s="445"/>
    </row>
    <row r="183" spans="2:11" ht="41.25" customHeight="1">
      <c r="C183" s="608" t="s">
        <v>998</v>
      </c>
      <c r="D183" s="35">
        <f>SUM(D177:D182)</f>
        <v>1240</v>
      </c>
      <c r="E183" s="35">
        <f t="shared" ref="E183" si="1">SUM(E177:E182)</f>
        <v>540</v>
      </c>
      <c r="F183" s="962">
        <f>SUM(F177:G182)</f>
        <v>880</v>
      </c>
      <c r="G183" s="963"/>
      <c r="H183" s="445"/>
      <c r="I183" s="445"/>
      <c r="K183" s="445"/>
    </row>
    <row r="184" spans="2:11" ht="21" customHeight="1"/>
    <row r="185" spans="2:11" ht="21" customHeight="1"/>
    <row r="186" spans="2:11" ht="21" customHeight="1"/>
    <row r="187" spans="2:11" ht="21" customHeight="1"/>
    <row r="188" spans="2:11" ht="21" customHeight="1"/>
    <row r="189" spans="2:11" ht="21" customHeight="1"/>
    <row r="190" spans="2:11" ht="21" customHeight="1"/>
    <row r="191" spans="2:11" ht="21" customHeight="1"/>
    <row r="192" spans="2:11" ht="21" customHeight="1"/>
    <row r="193" ht="21" customHeight="1"/>
    <row r="194" ht="21" customHeight="1"/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09" ht="21" customHeight="1"/>
    <row r="210" ht="21" customHeight="1"/>
    <row r="211" ht="21" customHeight="1"/>
    <row r="212" ht="21" customHeight="1"/>
    <row r="213" ht="21" customHeight="1"/>
    <row r="214" ht="21" customHeight="1"/>
    <row r="215" ht="21" customHeight="1"/>
    <row r="216" ht="21" customHeight="1"/>
    <row r="217" ht="21" customHeight="1"/>
    <row r="218" ht="21" customHeight="1"/>
    <row r="219" ht="21" customHeight="1"/>
    <row r="220" ht="21" customHeight="1"/>
    <row r="221" ht="21" customHeight="1"/>
    <row r="222" ht="21" customHeight="1"/>
    <row r="223" ht="21" customHeight="1"/>
    <row r="224" ht="21" customHeight="1"/>
    <row r="225" ht="21" customHeight="1"/>
    <row r="226" ht="21" customHeight="1"/>
    <row r="227" ht="21" customHeight="1"/>
    <row r="228" ht="21" customHeight="1"/>
    <row r="229" ht="21" customHeight="1"/>
    <row r="230" ht="21" customHeight="1"/>
    <row r="231" ht="21" customHeight="1"/>
    <row r="232" ht="21" customHeight="1"/>
    <row r="233" ht="21" customHeight="1"/>
    <row r="234" ht="21" customHeight="1"/>
    <row r="235" ht="21" customHeight="1"/>
    <row r="236" ht="21" customHeight="1"/>
    <row r="237" ht="21" customHeight="1"/>
    <row r="238" ht="21" customHeight="1"/>
    <row r="239" ht="21" customHeight="1"/>
    <row r="240" ht="21" customHeight="1"/>
    <row r="241" ht="21" customHeight="1"/>
    <row r="242" ht="21" customHeight="1"/>
    <row r="243" ht="21" customHeight="1"/>
    <row r="244" ht="21" customHeight="1"/>
    <row r="245" ht="21" customHeight="1"/>
    <row r="246" ht="21" customHeight="1"/>
    <row r="247" ht="21" customHeight="1"/>
    <row r="248" ht="21" customHeight="1"/>
    <row r="249" ht="21" customHeight="1"/>
    <row r="250" ht="21" customHeight="1"/>
    <row r="251" ht="21" customHeight="1"/>
    <row r="252" ht="21" customHeight="1"/>
    <row r="253" ht="21" customHeight="1"/>
    <row r="254" ht="21" customHeight="1"/>
    <row r="255" ht="21" customHeight="1"/>
    <row r="256" ht="21" customHeight="1"/>
    <row r="257" ht="21" customHeight="1"/>
    <row r="258" ht="21" customHeight="1"/>
    <row r="259" ht="21" customHeight="1"/>
    <row r="260" ht="21" customHeight="1"/>
    <row r="261" ht="21" customHeight="1"/>
    <row r="262" ht="21" customHeight="1"/>
    <row r="263" ht="21" customHeight="1"/>
  </sheetData>
  <autoFilter ref="A3:L162"/>
  <mergeCells count="163">
    <mergeCell ref="C70:C71"/>
    <mergeCell ref="B70:B71"/>
    <mergeCell ref="A70:A71"/>
    <mergeCell ref="C38:C39"/>
    <mergeCell ref="B38:B39"/>
    <mergeCell ref="A38:A39"/>
    <mergeCell ref="F181:G181"/>
    <mergeCell ref="F182:G182"/>
    <mergeCell ref="F183:G183"/>
    <mergeCell ref="E174:F174"/>
    <mergeCell ref="E176:G176"/>
    <mergeCell ref="F177:G177"/>
    <mergeCell ref="F178:G178"/>
    <mergeCell ref="F179:G179"/>
    <mergeCell ref="F180:G180"/>
    <mergeCell ref="G167:J167"/>
    <mergeCell ref="E168:J168"/>
    <mergeCell ref="E170:J170"/>
    <mergeCell ref="E171:J171"/>
    <mergeCell ref="E172:J172"/>
    <mergeCell ref="E173:J173"/>
    <mergeCell ref="F160:J160"/>
    <mergeCell ref="B161:C161"/>
    <mergeCell ref="D161:F161"/>
    <mergeCell ref="G161:J161"/>
    <mergeCell ref="E162:F162"/>
    <mergeCell ref="B166:C166"/>
    <mergeCell ref="D166:F166"/>
    <mergeCell ref="G166:J166"/>
    <mergeCell ref="B157:B158"/>
    <mergeCell ref="C157:C158"/>
    <mergeCell ref="C153:C154"/>
    <mergeCell ref="B153:B154"/>
    <mergeCell ref="C145:C146"/>
    <mergeCell ref="B145:B146"/>
    <mergeCell ref="B127:B129"/>
    <mergeCell ref="C127:C129"/>
    <mergeCell ref="C140:C141"/>
    <mergeCell ref="B140:B141"/>
    <mergeCell ref="C135:C136"/>
    <mergeCell ref="C137:C138"/>
    <mergeCell ref="B132:B134"/>
    <mergeCell ref="B135:B136"/>
    <mergeCell ref="B137:B138"/>
    <mergeCell ref="C132:C134"/>
    <mergeCell ref="B125:B126"/>
    <mergeCell ref="C125:C126"/>
    <mergeCell ref="B117:B118"/>
    <mergeCell ref="C117:C118"/>
    <mergeCell ref="B120:B121"/>
    <mergeCell ref="C120:C121"/>
    <mergeCell ref="C122:C123"/>
    <mergeCell ref="B122:B123"/>
    <mergeCell ref="B103:B104"/>
    <mergeCell ref="C103:C104"/>
    <mergeCell ref="B79:B80"/>
    <mergeCell ref="B86:B87"/>
    <mergeCell ref="C86:C87"/>
    <mergeCell ref="B77:B78"/>
    <mergeCell ref="C77:C78"/>
    <mergeCell ref="B95:B97"/>
    <mergeCell ref="C95:C97"/>
    <mergeCell ref="B74:B75"/>
    <mergeCell ref="C74:C75"/>
    <mergeCell ref="C88:C89"/>
    <mergeCell ref="B88:B89"/>
    <mergeCell ref="C18:C19"/>
    <mergeCell ref="C28:C29"/>
    <mergeCell ref="B28:B29"/>
    <mergeCell ref="C20:C21"/>
    <mergeCell ref="B20:B21"/>
    <mergeCell ref="C22:C23"/>
    <mergeCell ref="B22:B23"/>
    <mergeCell ref="C24:C25"/>
    <mergeCell ref="B24:B25"/>
    <mergeCell ref="J3:J4"/>
    <mergeCell ref="B6:B7"/>
    <mergeCell ref="C6:C7"/>
    <mergeCell ref="B10:B11"/>
    <mergeCell ref="C10:C11"/>
    <mergeCell ref="B1:D1"/>
    <mergeCell ref="B2:J2"/>
    <mergeCell ref="B3:B4"/>
    <mergeCell ref="C3:C4"/>
    <mergeCell ref="D3:D4"/>
    <mergeCell ref="E3:E4"/>
    <mergeCell ref="F3:F4"/>
    <mergeCell ref="G3:G4"/>
    <mergeCell ref="H3:H4"/>
    <mergeCell ref="I3:I4"/>
    <mergeCell ref="A6:A7"/>
    <mergeCell ref="A10:A11"/>
    <mergeCell ref="A18:A19"/>
    <mergeCell ref="A20:A21"/>
    <mergeCell ref="A22:A23"/>
    <mergeCell ref="A24:A25"/>
    <mergeCell ref="A28:A29"/>
    <mergeCell ref="A33:A34"/>
    <mergeCell ref="A42:A43"/>
    <mergeCell ref="A145:A146"/>
    <mergeCell ref="A153:A154"/>
    <mergeCell ref="A157:A158"/>
    <mergeCell ref="A77:A78"/>
    <mergeCell ref="A84:A85"/>
    <mergeCell ref="A86:A87"/>
    <mergeCell ref="A88:A89"/>
    <mergeCell ref="A95:A97"/>
    <mergeCell ref="A103:A104"/>
    <mergeCell ref="A117:A118"/>
    <mergeCell ref="A120:A121"/>
    <mergeCell ref="A122:A123"/>
    <mergeCell ref="A79:A80"/>
    <mergeCell ref="A132:A134"/>
    <mergeCell ref="A135:A136"/>
    <mergeCell ref="A137:A138"/>
    <mergeCell ref="C14:C15"/>
    <mergeCell ref="B14:B15"/>
    <mergeCell ref="A14:A15"/>
    <mergeCell ref="C16:C17"/>
    <mergeCell ref="B16:B17"/>
    <mergeCell ref="A16:A17"/>
    <mergeCell ref="A125:A126"/>
    <mergeCell ref="A127:A129"/>
    <mergeCell ref="A140:A141"/>
    <mergeCell ref="A44:A45"/>
    <mergeCell ref="A51:A52"/>
    <mergeCell ref="A54:A55"/>
    <mergeCell ref="A56:A57"/>
    <mergeCell ref="A58:A59"/>
    <mergeCell ref="A60:A61"/>
    <mergeCell ref="A68:A69"/>
    <mergeCell ref="A74:A75"/>
    <mergeCell ref="B44:B45"/>
    <mergeCell ref="C44:C45"/>
    <mergeCell ref="B42:B43"/>
    <mergeCell ref="C42:C43"/>
    <mergeCell ref="B33:B34"/>
    <mergeCell ref="C33:C34"/>
    <mergeCell ref="B18:B19"/>
    <mergeCell ref="C47:C49"/>
    <mergeCell ref="B47:B49"/>
    <mergeCell ref="A47:A49"/>
    <mergeCell ref="C101:C102"/>
    <mergeCell ref="B101:B102"/>
    <mergeCell ref="A101:A102"/>
    <mergeCell ref="C90:C91"/>
    <mergeCell ref="B90:B91"/>
    <mergeCell ref="A90:A91"/>
    <mergeCell ref="B68:B69"/>
    <mergeCell ref="C68:C69"/>
    <mergeCell ref="B84:B85"/>
    <mergeCell ref="C84:C85"/>
    <mergeCell ref="B56:B57"/>
    <mergeCell ref="C56:C57"/>
    <mergeCell ref="B60:B61"/>
    <mergeCell ref="C60:C61"/>
    <mergeCell ref="B51:B52"/>
    <mergeCell ref="C51:C52"/>
    <mergeCell ref="B54:B55"/>
    <mergeCell ref="C54:C55"/>
    <mergeCell ref="C58:C59"/>
    <mergeCell ref="B58:B59"/>
    <mergeCell ref="C79:C80"/>
  </mergeCells>
  <pageMargins left="0.59055118110236227" right="0.11811023622047245" top="0.19685039370078741" bottom="0.35433070866141736" header="0.31496062992125984" footer="0.31496062992125984"/>
  <pageSetup paperSize="9" scale="48" orientation="portrait" verticalDpi="0" r:id="rId1"/>
  <rowBreaks count="2" manualBreakCount="2">
    <brk id="94" max="9" man="1"/>
    <brk id="142" max="9" man="1"/>
  </rowBreaks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A91" zoomScaleNormal="100" workbookViewId="0">
      <selection activeCell="C102" sqref="C102:G108"/>
    </sheetView>
  </sheetViews>
  <sheetFormatPr defaultRowHeight="15.75"/>
  <cols>
    <col min="1" max="1" width="5.875" customWidth="1"/>
    <col min="2" max="2" width="7" style="749" customWidth="1"/>
    <col min="3" max="3" width="22.625" customWidth="1"/>
    <col min="4" max="4" width="21.125" customWidth="1"/>
    <col min="5" max="5" width="11.125" customWidth="1"/>
    <col min="7" max="7" width="23.875" customWidth="1"/>
    <col min="8" max="8" width="12.875" customWidth="1"/>
    <col min="9" max="9" width="17.25" customWidth="1"/>
    <col min="10" max="10" width="16.5" customWidth="1"/>
    <col min="11" max="14" width="0" hidden="1" customWidth="1"/>
  </cols>
  <sheetData>
    <row r="1" spans="1:11" s="445" customFormat="1" ht="20.25">
      <c r="A1" s="484"/>
      <c r="B1" s="913" t="s">
        <v>935</v>
      </c>
      <c r="C1" s="913"/>
      <c r="D1" s="913"/>
      <c r="E1" s="484"/>
      <c r="F1" s="638"/>
      <c r="G1" s="668"/>
      <c r="H1" s="668"/>
      <c r="I1" s="668"/>
      <c r="J1" s="617"/>
      <c r="K1" s="668"/>
    </row>
    <row r="2" spans="1:11" s="445" customFormat="1" ht="33">
      <c r="A2" s="484"/>
      <c r="B2" s="914" t="s">
        <v>936</v>
      </c>
      <c r="C2" s="914"/>
      <c r="D2" s="915"/>
      <c r="E2" s="916"/>
      <c r="F2" s="917"/>
      <c r="G2" s="915"/>
      <c r="H2" s="915"/>
      <c r="I2" s="915"/>
      <c r="J2" s="914"/>
      <c r="K2" s="668"/>
    </row>
    <row r="3" spans="1:11" s="447" customFormat="1" ht="20.25">
      <c r="A3" s="667"/>
      <c r="B3" s="918" t="s">
        <v>2</v>
      </c>
      <c r="C3" s="919" t="s">
        <v>318</v>
      </c>
      <c r="D3" s="921" t="s">
        <v>319</v>
      </c>
      <c r="E3" s="923" t="s">
        <v>937</v>
      </c>
      <c r="F3" s="925" t="s">
        <v>938</v>
      </c>
      <c r="G3" s="927" t="s">
        <v>939</v>
      </c>
      <c r="H3" s="923" t="s">
        <v>940</v>
      </c>
      <c r="I3" s="929" t="s">
        <v>6</v>
      </c>
      <c r="J3" s="909" t="s">
        <v>7</v>
      </c>
      <c r="K3" s="446"/>
    </row>
    <row r="4" spans="1:11" s="447" customFormat="1" ht="20.25">
      <c r="A4" s="667"/>
      <c r="B4" s="918"/>
      <c r="C4" s="920"/>
      <c r="D4" s="922"/>
      <c r="E4" s="924"/>
      <c r="F4" s="926"/>
      <c r="G4" s="928"/>
      <c r="H4" s="924"/>
      <c r="I4" s="930"/>
      <c r="J4" s="909"/>
      <c r="K4" s="446"/>
    </row>
    <row r="5" spans="1:11" ht="27" customHeight="1">
      <c r="A5" s="51"/>
      <c r="B5" s="750"/>
      <c r="C5" s="751" t="s">
        <v>577</v>
      </c>
      <c r="D5" s="51"/>
      <c r="E5" s="51"/>
      <c r="F5" s="51"/>
      <c r="G5" s="51"/>
      <c r="H5" s="752">
        <f>SUM(H6)</f>
        <v>20</v>
      </c>
      <c r="I5" s="51"/>
      <c r="J5" s="51"/>
    </row>
    <row r="6" spans="1:11" ht="27" customHeight="1">
      <c r="A6" s="51">
        <v>1</v>
      </c>
      <c r="B6" s="750">
        <v>1</v>
      </c>
      <c r="C6" s="51" t="s">
        <v>37</v>
      </c>
      <c r="D6" s="51" t="s">
        <v>357</v>
      </c>
      <c r="E6" s="51" t="s">
        <v>941</v>
      </c>
      <c r="F6" s="51">
        <v>5</v>
      </c>
      <c r="G6" s="51" t="s">
        <v>1135</v>
      </c>
      <c r="H6" s="51">
        <v>20</v>
      </c>
      <c r="I6" s="51"/>
      <c r="J6" s="51"/>
    </row>
    <row r="7" spans="1:11" ht="27" customHeight="1">
      <c r="A7" s="51"/>
      <c r="B7" s="750"/>
      <c r="C7" s="751" t="s">
        <v>329</v>
      </c>
      <c r="D7" s="51"/>
      <c r="E7" s="51"/>
      <c r="F7" s="51"/>
      <c r="G7" s="51"/>
      <c r="H7" s="752">
        <f>SUM(H8:H11)</f>
        <v>80</v>
      </c>
      <c r="I7" s="51"/>
      <c r="J7" s="51"/>
    </row>
    <row r="8" spans="1:11" ht="27" customHeight="1">
      <c r="A8" s="51">
        <f>+A6+1</f>
        <v>2</v>
      </c>
      <c r="B8" s="750">
        <v>1</v>
      </c>
      <c r="C8" s="51" t="s">
        <v>19</v>
      </c>
      <c r="D8" s="51" t="s">
        <v>1113</v>
      </c>
      <c r="E8" s="51" t="s">
        <v>941</v>
      </c>
      <c r="F8" s="51">
        <v>11</v>
      </c>
      <c r="G8" s="51" t="s">
        <v>1136</v>
      </c>
      <c r="H8" s="51">
        <v>20</v>
      </c>
      <c r="I8" s="51"/>
      <c r="J8" s="51"/>
    </row>
    <row r="9" spans="1:11" ht="27" customHeight="1">
      <c r="A9" s="51">
        <f>+A8+1</f>
        <v>3</v>
      </c>
      <c r="B9" s="750">
        <v>2</v>
      </c>
      <c r="C9" s="51" t="s">
        <v>147</v>
      </c>
      <c r="D9" s="51" t="s">
        <v>1114</v>
      </c>
      <c r="E9" s="51" t="s">
        <v>941</v>
      </c>
      <c r="F9" s="51">
        <v>5</v>
      </c>
      <c r="G9" s="51" t="s">
        <v>1137</v>
      </c>
      <c r="H9" s="51">
        <v>20</v>
      </c>
      <c r="I9" s="51"/>
      <c r="J9" s="51"/>
    </row>
    <row r="10" spans="1:11" ht="27" customHeight="1">
      <c r="A10" s="51">
        <f>+A9+1</f>
        <v>4</v>
      </c>
      <c r="B10" s="972">
        <v>3</v>
      </c>
      <c r="C10" s="977" t="s">
        <v>146</v>
      </c>
      <c r="D10" s="51" t="s">
        <v>349</v>
      </c>
      <c r="E10" s="51" t="s">
        <v>941</v>
      </c>
      <c r="F10" s="51">
        <v>7</v>
      </c>
      <c r="G10" s="51" t="s">
        <v>1135</v>
      </c>
      <c r="H10" s="51">
        <v>20</v>
      </c>
      <c r="I10" s="51"/>
      <c r="J10" s="51"/>
    </row>
    <row r="11" spans="1:11" ht="27" customHeight="1">
      <c r="A11" s="51">
        <f>+A10+1</f>
        <v>5</v>
      </c>
      <c r="B11" s="973"/>
      <c r="C11" s="978"/>
      <c r="D11" s="51" t="s">
        <v>350</v>
      </c>
      <c r="E11" s="51" t="s">
        <v>941</v>
      </c>
      <c r="F11" s="51">
        <v>2</v>
      </c>
      <c r="G11" s="51" t="s">
        <v>1137</v>
      </c>
      <c r="H11" s="51">
        <v>20</v>
      </c>
      <c r="I11" s="51"/>
      <c r="J11" s="51"/>
    </row>
    <row r="12" spans="1:11" ht="27" customHeight="1">
      <c r="A12" s="51"/>
      <c r="B12" s="750"/>
      <c r="C12" s="753" t="s">
        <v>274</v>
      </c>
      <c r="D12" s="51"/>
      <c r="E12" s="114"/>
      <c r="F12" s="51"/>
      <c r="G12" s="51"/>
      <c r="H12" s="754">
        <f>H13+H16+H18+H23+H29+H40+H44+H46+H54+H64+H66</f>
        <v>1040</v>
      </c>
      <c r="I12" s="51"/>
      <c r="J12" s="51"/>
    </row>
    <row r="13" spans="1:11" ht="27" customHeight="1">
      <c r="A13" s="51"/>
      <c r="B13" s="750"/>
      <c r="C13" s="755" t="s">
        <v>275</v>
      </c>
      <c r="D13" s="51"/>
      <c r="E13" s="114"/>
      <c r="F13" s="51"/>
      <c r="G13" s="51"/>
      <c r="H13" s="752">
        <f>SUM(H14:H15)</f>
        <v>40</v>
      </c>
      <c r="I13" s="51"/>
      <c r="J13" s="51"/>
    </row>
    <row r="14" spans="1:11" ht="27" customHeight="1">
      <c r="A14" s="51">
        <f>+A11+1</f>
        <v>6</v>
      </c>
      <c r="B14" s="750">
        <v>1</v>
      </c>
      <c r="C14" s="51" t="s">
        <v>65</v>
      </c>
      <c r="D14" s="51" t="s">
        <v>441</v>
      </c>
      <c r="E14" s="114" t="s">
        <v>941</v>
      </c>
      <c r="F14" s="51">
        <v>7</v>
      </c>
      <c r="G14" s="51" t="s">
        <v>1135</v>
      </c>
      <c r="H14" s="51">
        <v>20</v>
      </c>
      <c r="I14" s="51"/>
      <c r="J14" s="51"/>
    </row>
    <row r="15" spans="1:11" ht="27" customHeight="1">
      <c r="A15" s="51">
        <f>+A14+1</f>
        <v>7</v>
      </c>
      <c r="B15" s="750">
        <v>2</v>
      </c>
      <c r="C15" s="51" t="s">
        <v>188</v>
      </c>
      <c r="D15" s="51" t="s">
        <v>438</v>
      </c>
      <c r="E15" s="114" t="s">
        <v>945</v>
      </c>
      <c r="F15" s="51">
        <v>7</v>
      </c>
      <c r="G15" s="51" t="s">
        <v>1135</v>
      </c>
      <c r="H15" s="51">
        <v>20</v>
      </c>
      <c r="I15" s="51"/>
      <c r="J15" s="51"/>
    </row>
    <row r="16" spans="1:11" ht="27" customHeight="1">
      <c r="A16" s="51"/>
      <c r="B16" s="750"/>
      <c r="C16" s="756" t="s">
        <v>982</v>
      </c>
      <c r="D16" s="51"/>
      <c r="E16" s="114"/>
      <c r="F16" s="51"/>
      <c r="G16" s="51"/>
      <c r="H16" s="752">
        <f>SUM(H17)</f>
        <v>20</v>
      </c>
      <c r="I16" s="51"/>
      <c r="J16" s="51"/>
    </row>
    <row r="17" spans="1:12" ht="27" customHeight="1">
      <c r="A17" s="51">
        <f>+A15+1</f>
        <v>8</v>
      </c>
      <c r="B17" s="750">
        <v>1</v>
      </c>
      <c r="C17" s="51" t="s">
        <v>1027</v>
      </c>
      <c r="D17" s="51" t="s">
        <v>1111</v>
      </c>
      <c r="E17" s="114" t="s">
        <v>941</v>
      </c>
      <c r="F17" s="51"/>
      <c r="G17" s="51"/>
      <c r="H17" s="51">
        <v>20</v>
      </c>
      <c r="I17" s="51"/>
      <c r="J17" s="51" t="s">
        <v>1112</v>
      </c>
    </row>
    <row r="18" spans="1:12" ht="27" customHeight="1">
      <c r="A18" s="51"/>
      <c r="B18" s="750"/>
      <c r="C18" s="757" t="s">
        <v>1115</v>
      </c>
      <c r="D18" s="51"/>
      <c r="E18" s="114"/>
      <c r="F18" s="51"/>
      <c r="G18" s="51"/>
      <c r="H18" s="752">
        <f>SUM(H19:H22)</f>
        <v>80</v>
      </c>
      <c r="I18" s="51"/>
      <c r="J18" s="51"/>
    </row>
    <row r="19" spans="1:12" ht="27" customHeight="1">
      <c r="A19" s="51">
        <f>+A17+1</f>
        <v>9</v>
      </c>
      <c r="B19" s="972">
        <v>1</v>
      </c>
      <c r="C19" s="974" t="s">
        <v>209</v>
      </c>
      <c r="D19" s="51" t="s">
        <v>354</v>
      </c>
      <c r="E19" s="114" t="s">
        <v>941</v>
      </c>
      <c r="F19" s="51">
        <v>9</v>
      </c>
      <c r="G19" s="51" t="s">
        <v>1135</v>
      </c>
      <c r="H19" s="51">
        <v>20</v>
      </c>
      <c r="I19" s="51"/>
      <c r="J19" s="51"/>
    </row>
    <row r="20" spans="1:12" ht="27" customHeight="1">
      <c r="A20" s="51">
        <f>+A19+1</f>
        <v>10</v>
      </c>
      <c r="B20" s="973"/>
      <c r="C20" s="974"/>
      <c r="D20" s="51" t="s">
        <v>1116</v>
      </c>
      <c r="E20" s="114" t="s">
        <v>945</v>
      </c>
      <c r="F20" s="51">
        <v>11</v>
      </c>
      <c r="G20" s="51" t="s">
        <v>1135</v>
      </c>
      <c r="H20" s="51">
        <v>20</v>
      </c>
      <c r="I20" s="51"/>
      <c r="J20" s="51"/>
    </row>
    <row r="21" spans="1:12" ht="27" customHeight="1">
      <c r="A21" s="51">
        <f>+A20+1</f>
        <v>11</v>
      </c>
      <c r="B21" s="972">
        <v>2</v>
      </c>
      <c r="C21" s="974" t="s">
        <v>802</v>
      </c>
      <c r="D21" s="51" t="s">
        <v>803</v>
      </c>
      <c r="E21" s="114" t="s">
        <v>945</v>
      </c>
      <c r="F21" s="51">
        <v>7</v>
      </c>
      <c r="G21" s="51" t="s">
        <v>1135</v>
      </c>
      <c r="H21" s="51">
        <v>20</v>
      </c>
      <c r="I21" s="51"/>
      <c r="J21" s="51"/>
      <c r="L21">
        <f>46*20</f>
        <v>920</v>
      </c>
    </row>
    <row r="22" spans="1:12" ht="27" customHeight="1">
      <c r="A22" s="51">
        <f>+A21+1</f>
        <v>12</v>
      </c>
      <c r="B22" s="973"/>
      <c r="C22" s="974"/>
      <c r="D22" s="51" t="s">
        <v>804</v>
      </c>
      <c r="E22" s="114" t="s">
        <v>941</v>
      </c>
      <c r="F22" s="51">
        <v>5</v>
      </c>
      <c r="G22" s="51" t="s">
        <v>1137</v>
      </c>
      <c r="H22" s="51">
        <v>20</v>
      </c>
      <c r="I22" s="51"/>
      <c r="J22" s="51"/>
    </row>
    <row r="23" spans="1:12" ht="27" customHeight="1">
      <c r="A23" s="51"/>
      <c r="B23" s="750"/>
      <c r="C23" s="757" t="s">
        <v>1117</v>
      </c>
      <c r="D23" s="51"/>
      <c r="E23" s="114"/>
      <c r="F23" s="51"/>
      <c r="G23" s="51"/>
      <c r="H23" s="752">
        <f>SUM(H24:H28)</f>
        <v>100</v>
      </c>
      <c r="I23" s="51"/>
      <c r="J23" s="51"/>
    </row>
    <row r="24" spans="1:12" ht="27" customHeight="1">
      <c r="A24" s="51">
        <f>+A22+1</f>
        <v>13</v>
      </c>
      <c r="B24" s="750">
        <v>1</v>
      </c>
      <c r="C24" s="51" t="s">
        <v>114</v>
      </c>
      <c r="D24" s="51" t="s">
        <v>535</v>
      </c>
      <c r="E24" s="114" t="s">
        <v>941</v>
      </c>
      <c r="F24" s="51">
        <v>4</v>
      </c>
      <c r="G24" s="51" t="s">
        <v>1137</v>
      </c>
      <c r="H24" s="51">
        <v>20</v>
      </c>
      <c r="I24" s="51"/>
      <c r="J24" s="51"/>
    </row>
    <row r="25" spans="1:12" ht="27" customHeight="1">
      <c r="A25" s="51">
        <f>+A24+1</f>
        <v>14</v>
      </c>
      <c r="B25" s="750">
        <v>2</v>
      </c>
      <c r="C25" s="51" t="s">
        <v>1118</v>
      </c>
      <c r="D25" s="51" t="s">
        <v>536</v>
      </c>
      <c r="E25" s="114" t="s">
        <v>945</v>
      </c>
      <c r="F25" s="51">
        <v>6</v>
      </c>
      <c r="G25" s="51" t="s">
        <v>1135</v>
      </c>
      <c r="H25" s="51">
        <v>20</v>
      </c>
      <c r="I25" s="51"/>
      <c r="J25" s="51"/>
    </row>
    <row r="26" spans="1:12" ht="27" customHeight="1">
      <c r="A26" s="51">
        <f>+A25+1</f>
        <v>15</v>
      </c>
      <c r="B26" s="750">
        <v>3</v>
      </c>
      <c r="C26" s="51" t="s">
        <v>1138</v>
      </c>
      <c r="D26" s="51" t="s">
        <v>530</v>
      </c>
      <c r="E26" s="114" t="s">
        <v>941</v>
      </c>
      <c r="F26" s="51">
        <v>8</v>
      </c>
      <c r="G26" s="51" t="s">
        <v>1135</v>
      </c>
      <c r="H26" s="51">
        <v>20</v>
      </c>
      <c r="I26" s="51"/>
      <c r="J26" s="51"/>
    </row>
    <row r="27" spans="1:12" ht="27" customHeight="1">
      <c r="A27" s="51">
        <f>+A26+1</f>
        <v>16</v>
      </c>
      <c r="B27" s="750">
        <v>4</v>
      </c>
      <c r="C27" s="51" t="s">
        <v>113</v>
      </c>
      <c r="D27" s="51" t="s">
        <v>530</v>
      </c>
      <c r="E27" s="114" t="s">
        <v>941</v>
      </c>
      <c r="F27" s="51">
        <v>8</v>
      </c>
      <c r="G27" s="51" t="s">
        <v>1135</v>
      </c>
      <c r="H27" s="51">
        <v>20</v>
      </c>
      <c r="I27" s="51"/>
      <c r="J27" s="51"/>
    </row>
    <row r="28" spans="1:12" ht="27" customHeight="1">
      <c r="A28" s="51">
        <f>+A27+1</f>
        <v>17</v>
      </c>
      <c r="B28" s="750">
        <v>5</v>
      </c>
      <c r="C28" s="51" t="s">
        <v>244</v>
      </c>
      <c r="D28" s="51" t="s">
        <v>545</v>
      </c>
      <c r="E28" s="114" t="s">
        <v>941</v>
      </c>
      <c r="F28" s="51">
        <v>5</v>
      </c>
      <c r="G28" s="51" t="s">
        <v>1137</v>
      </c>
      <c r="H28" s="51">
        <v>20</v>
      </c>
      <c r="I28" s="51"/>
      <c r="J28" s="51"/>
    </row>
    <row r="29" spans="1:12" ht="27" customHeight="1">
      <c r="A29" s="51"/>
      <c r="B29" s="750"/>
      <c r="C29" s="757" t="s">
        <v>1119</v>
      </c>
      <c r="D29" s="51"/>
      <c r="E29" s="114"/>
      <c r="F29" s="51"/>
      <c r="G29" s="51"/>
      <c r="H29" s="752">
        <f>SUM(H30:H39)</f>
        <v>200</v>
      </c>
      <c r="I29" s="51"/>
      <c r="J29" s="51"/>
    </row>
    <row r="30" spans="1:12" ht="27" customHeight="1">
      <c r="A30" s="51">
        <f>+A28+1</f>
        <v>18</v>
      </c>
      <c r="B30" s="750">
        <v>1</v>
      </c>
      <c r="C30" s="51" t="s">
        <v>105</v>
      </c>
      <c r="D30" s="51" t="s">
        <v>540</v>
      </c>
      <c r="E30" s="114" t="s">
        <v>945</v>
      </c>
      <c r="F30" s="51">
        <v>6</v>
      </c>
      <c r="G30" s="51" t="s">
        <v>1135</v>
      </c>
      <c r="H30" s="51">
        <v>20</v>
      </c>
      <c r="I30" s="51"/>
      <c r="J30" s="51"/>
    </row>
    <row r="31" spans="1:12" ht="27" customHeight="1">
      <c r="A31" s="51">
        <f t="shared" ref="A31:A37" si="0">+A30+1</f>
        <v>19</v>
      </c>
      <c r="B31" s="972">
        <v>2</v>
      </c>
      <c r="C31" s="974" t="s">
        <v>102</v>
      </c>
      <c r="D31" s="51" t="s">
        <v>543</v>
      </c>
      <c r="E31" s="114" t="s">
        <v>941</v>
      </c>
      <c r="F31" s="51">
        <v>8</v>
      </c>
      <c r="G31" s="51" t="s">
        <v>1135</v>
      </c>
      <c r="H31" s="51">
        <v>20</v>
      </c>
      <c r="I31" s="51"/>
      <c r="J31" s="51"/>
    </row>
    <row r="32" spans="1:12" ht="27" customHeight="1">
      <c r="A32" s="51">
        <f t="shared" si="0"/>
        <v>20</v>
      </c>
      <c r="B32" s="976"/>
      <c r="C32" s="974"/>
      <c r="D32" s="51" t="s">
        <v>389</v>
      </c>
      <c r="E32" s="114" t="s">
        <v>941</v>
      </c>
      <c r="F32" s="51">
        <v>6</v>
      </c>
      <c r="G32" s="51" t="s">
        <v>1135</v>
      </c>
      <c r="H32" s="51">
        <v>20</v>
      </c>
      <c r="I32" s="51"/>
      <c r="J32" s="51"/>
    </row>
    <row r="33" spans="1:10" ht="27" customHeight="1">
      <c r="A33" s="51">
        <f t="shared" si="0"/>
        <v>21</v>
      </c>
      <c r="B33" s="973"/>
      <c r="C33" s="974"/>
      <c r="D33" s="51" t="s">
        <v>1120</v>
      </c>
      <c r="E33" s="114" t="s">
        <v>945</v>
      </c>
      <c r="F33" s="51">
        <v>4</v>
      </c>
      <c r="G33" s="51" t="s">
        <v>1137</v>
      </c>
      <c r="H33" s="51">
        <v>20</v>
      </c>
      <c r="I33" s="51"/>
      <c r="J33" s="51"/>
    </row>
    <row r="34" spans="1:10" ht="27" customHeight="1">
      <c r="A34" s="51">
        <f t="shared" si="0"/>
        <v>22</v>
      </c>
      <c r="B34" s="972">
        <v>3</v>
      </c>
      <c r="C34" s="974" t="s">
        <v>245</v>
      </c>
      <c r="D34" s="51" t="s">
        <v>543</v>
      </c>
      <c r="E34" s="114" t="s">
        <v>941</v>
      </c>
      <c r="F34" s="51">
        <v>8</v>
      </c>
      <c r="G34" s="51" t="s">
        <v>1135</v>
      </c>
      <c r="H34" s="51">
        <v>20</v>
      </c>
      <c r="I34" s="51"/>
      <c r="J34" s="51"/>
    </row>
    <row r="35" spans="1:10" ht="27" customHeight="1">
      <c r="A35" s="51">
        <f t="shared" si="0"/>
        <v>23</v>
      </c>
      <c r="B35" s="976"/>
      <c r="C35" s="974"/>
      <c r="D35" s="51" t="s">
        <v>389</v>
      </c>
      <c r="E35" s="114" t="s">
        <v>941</v>
      </c>
      <c r="F35" s="51">
        <v>6</v>
      </c>
      <c r="G35" s="51" t="s">
        <v>1135</v>
      </c>
      <c r="H35" s="51">
        <v>20</v>
      </c>
      <c r="I35" s="51"/>
      <c r="J35" s="51"/>
    </row>
    <row r="36" spans="1:10" ht="27" customHeight="1">
      <c r="A36" s="51">
        <f t="shared" si="0"/>
        <v>24</v>
      </c>
      <c r="B36" s="973"/>
      <c r="C36" s="974"/>
      <c r="D36" s="51" t="s">
        <v>1120</v>
      </c>
      <c r="E36" s="114" t="s">
        <v>945</v>
      </c>
      <c r="F36" s="51">
        <v>4</v>
      </c>
      <c r="G36" s="51" t="s">
        <v>1137</v>
      </c>
      <c r="H36" s="51">
        <v>20</v>
      </c>
      <c r="I36" s="51"/>
      <c r="J36" s="51"/>
    </row>
    <row r="37" spans="1:10" ht="27" customHeight="1">
      <c r="A37" s="51">
        <f t="shared" si="0"/>
        <v>25</v>
      </c>
      <c r="B37" s="750">
        <v>4</v>
      </c>
      <c r="C37" s="51" t="s">
        <v>1121</v>
      </c>
      <c r="D37" s="51" t="s">
        <v>717</v>
      </c>
      <c r="E37" s="114" t="s">
        <v>941</v>
      </c>
      <c r="F37" s="51">
        <v>9</v>
      </c>
      <c r="G37" s="51" t="s">
        <v>1135</v>
      </c>
      <c r="H37" s="51">
        <v>20</v>
      </c>
      <c r="I37" s="51"/>
      <c r="J37" s="51"/>
    </row>
    <row r="38" spans="1:10" ht="27" customHeight="1">
      <c r="A38" s="51">
        <f t="shared" ref="A38:A39" si="1">+A37+1</f>
        <v>26</v>
      </c>
      <c r="B38" s="972">
        <v>5</v>
      </c>
      <c r="C38" s="974" t="s">
        <v>103</v>
      </c>
      <c r="D38" s="51" t="s">
        <v>713</v>
      </c>
      <c r="E38" s="114" t="s">
        <v>945</v>
      </c>
      <c r="F38" s="51">
        <v>7</v>
      </c>
      <c r="G38" s="51" t="s">
        <v>1135</v>
      </c>
      <c r="H38" s="51">
        <v>20</v>
      </c>
      <c r="I38" s="51"/>
      <c r="J38" s="51"/>
    </row>
    <row r="39" spans="1:10" ht="27" customHeight="1">
      <c r="A39" s="51">
        <f t="shared" si="1"/>
        <v>27</v>
      </c>
      <c r="B39" s="973"/>
      <c r="C39" s="974"/>
      <c r="D39" s="51" t="s">
        <v>542</v>
      </c>
      <c r="E39" s="114" t="s">
        <v>941</v>
      </c>
      <c r="F39" s="51">
        <v>6</v>
      </c>
      <c r="G39" s="51" t="s">
        <v>1135</v>
      </c>
      <c r="H39" s="51">
        <v>20</v>
      </c>
      <c r="I39" s="51"/>
      <c r="J39" s="51"/>
    </row>
    <row r="40" spans="1:10" ht="27" customHeight="1">
      <c r="A40" s="51"/>
      <c r="B40" s="750"/>
      <c r="C40" s="757" t="s">
        <v>73</v>
      </c>
      <c r="D40" s="51"/>
      <c r="E40" s="114"/>
      <c r="F40" s="51"/>
      <c r="G40" s="51"/>
      <c r="H40" s="752">
        <f>SUM(H41:H43)</f>
        <v>60</v>
      </c>
      <c r="I40" s="51"/>
      <c r="J40" s="51"/>
    </row>
    <row r="41" spans="1:10" ht="27" customHeight="1">
      <c r="A41" s="51">
        <f>+A39+1</f>
        <v>28</v>
      </c>
      <c r="B41" s="750">
        <v>1</v>
      </c>
      <c r="C41" s="51" t="s">
        <v>242</v>
      </c>
      <c r="D41" s="51" t="s">
        <v>1122</v>
      </c>
      <c r="E41" s="114" t="s">
        <v>945</v>
      </c>
      <c r="F41" s="51">
        <v>2</v>
      </c>
      <c r="G41" s="51" t="s">
        <v>1137</v>
      </c>
      <c r="H41" s="51">
        <v>20</v>
      </c>
      <c r="I41" s="51"/>
      <c r="J41" s="51"/>
    </row>
    <row r="42" spans="1:10" ht="27" customHeight="1">
      <c r="A42" s="51">
        <f>+A41+1</f>
        <v>29</v>
      </c>
      <c r="B42" s="972">
        <v>2</v>
      </c>
      <c r="C42" s="974" t="s">
        <v>239</v>
      </c>
      <c r="D42" s="51" t="s">
        <v>503</v>
      </c>
      <c r="E42" s="114" t="s">
        <v>941</v>
      </c>
      <c r="F42" s="51">
        <v>7</v>
      </c>
      <c r="G42" s="51" t="s">
        <v>1135</v>
      </c>
      <c r="H42" s="51">
        <v>20</v>
      </c>
      <c r="I42" s="51"/>
      <c r="J42" s="51"/>
    </row>
    <row r="43" spans="1:10" ht="27" customHeight="1">
      <c r="A43" s="51">
        <f>+A42+1</f>
        <v>30</v>
      </c>
      <c r="B43" s="973"/>
      <c r="C43" s="974"/>
      <c r="D43" s="51" t="s">
        <v>504</v>
      </c>
      <c r="E43" s="114" t="s">
        <v>941</v>
      </c>
      <c r="F43" s="51">
        <v>5</v>
      </c>
      <c r="G43" s="51" t="s">
        <v>1137</v>
      </c>
      <c r="H43" s="51">
        <v>20</v>
      </c>
      <c r="I43" s="51"/>
      <c r="J43" s="51"/>
    </row>
    <row r="44" spans="1:10" ht="27" customHeight="1">
      <c r="A44" s="51"/>
      <c r="B44" s="750"/>
      <c r="C44" s="757" t="s">
        <v>71</v>
      </c>
      <c r="D44" s="51"/>
      <c r="E44" s="114"/>
      <c r="F44" s="51"/>
      <c r="G44" s="51"/>
      <c r="H44" s="752">
        <f>SUM(H45)</f>
        <v>20</v>
      </c>
      <c r="I44" s="51"/>
      <c r="J44" s="51"/>
    </row>
    <row r="45" spans="1:10" ht="27" customHeight="1">
      <c r="A45" s="51">
        <f>+A43+1</f>
        <v>31</v>
      </c>
      <c r="B45" s="750">
        <v>1</v>
      </c>
      <c r="C45" s="51" t="s">
        <v>303</v>
      </c>
      <c r="D45" s="51" t="s">
        <v>499</v>
      </c>
      <c r="E45" s="114" t="s">
        <v>945</v>
      </c>
      <c r="F45" s="51">
        <v>8</v>
      </c>
      <c r="G45" s="51" t="s">
        <v>1135</v>
      </c>
      <c r="H45" s="51">
        <v>20</v>
      </c>
      <c r="I45" s="51"/>
      <c r="J45" s="51"/>
    </row>
    <row r="46" spans="1:10" ht="27" customHeight="1">
      <c r="A46" s="51"/>
      <c r="B46" s="750"/>
      <c r="C46" s="757" t="s">
        <v>215</v>
      </c>
      <c r="D46" s="51"/>
      <c r="E46" s="114"/>
      <c r="F46" s="51"/>
      <c r="G46" s="51"/>
      <c r="H46" s="752">
        <f>SUM(H47:H53)</f>
        <v>140</v>
      </c>
      <c r="I46" s="51"/>
      <c r="J46" s="51"/>
    </row>
    <row r="47" spans="1:10" ht="27" customHeight="1">
      <c r="A47" s="51">
        <f>+A45+1</f>
        <v>32</v>
      </c>
      <c r="B47" s="972">
        <v>1</v>
      </c>
      <c r="C47" s="974" t="s">
        <v>552</v>
      </c>
      <c r="D47" s="51" t="s">
        <v>554</v>
      </c>
      <c r="E47" s="114" t="s">
        <v>941</v>
      </c>
      <c r="F47" s="51">
        <v>10</v>
      </c>
      <c r="G47" s="51" t="s">
        <v>1135</v>
      </c>
      <c r="H47" s="51">
        <v>20</v>
      </c>
      <c r="I47" s="51"/>
      <c r="J47" s="51"/>
    </row>
    <row r="48" spans="1:10" ht="27" customHeight="1">
      <c r="A48" s="51">
        <f>+A47+1</f>
        <v>33</v>
      </c>
      <c r="B48" s="973"/>
      <c r="C48" s="974"/>
      <c r="D48" s="51" t="s">
        <v>553</v>
      </c>
      <c r="E48" s="114" t="s">
        <v>941</v>
      </c>
      <c r="F48" s="51">
        <v>6</v>
      </c>
      <c r="G48" s="51" t="s">
        <v>1135</v>
      </c>
      <c r="H48" s="51">
        <v>20</v>
      </c>
      <c r="I48" s="51"/>
      <c r="J48" s="51"/>
    </row>
    <row r="49" spans="1:10" ht="27" customHeight="1">
      <c r="A49" s="51">
        <f t="shared" ref="A49:A53" si="2">+A48+1</f>
        <v>34</v>
      </c>
      <c r="B49" s="975">
        <v>2</v>
      </c>
      <c r="C49" s="974" t="s">
        <v>1133</v>
      </c>
      <c r="D49" s="51" t="s">
        <v>669</v>
      </c>
      <c r="E49" s="114" t="s">
        <v>941</v>
      </c>
      <c r="F49" s="51">
        <v>8</v>
      </c>
      <c r="G49" s="51" t="s">
        <v>1135</v>
      </c>
      <c r="H49" s="51">
        <v>20</v>
      </c>
      <c r="I49" s="51"/>
      <c r="J49" s="51"/>
    </row>
    <row r="50" spans="1:10" ht="27" customHeight="1">
      <c r="A50" s="51">
        <f t="shared" si="2"/>
        <v>35</v>
      </c>
      <c r="B50" s="975"/>
      <c r="C50" s="974"/>
      <c r="D50" s="51" t="s">
        <v>670</v>
      </c>
      <c r="E50" s="114" t="s">
        <v>941</v>
      </c>
      <c r="F50" s="51">
        <v>6</v>
      </c>
      <c r="G50" s="51" t="s">
        <v>1135</v>
      </c>
      <c r="H50" s="51">
        <v>20</v>
      </c>
      <c r="I50" s="51"/>
      <c r="J50" s="51"/>
    </row>
    <row r="51" spans="1:10" ht="27" customHeight="1">
      <c r="A51" s="51">
        <f t="shared" si="2"/>
        <v>36</v>
      </c>
      <c r="B51" s="972">
        <v>3</v>
      </c>
      <c r="C51" s="974" t="s">
        <v>256</v>
      </c>
      <c r="D51" s="51" t="s">
        <v>669</v>
      </c>
      <c r="E51" s="114" t="s">
        <v>941</v>
      </c>
      <c r="F51" s="51">
        <v>8</v>
      </c>
      <c r="G51" s="51" t="s">
        <v>1135</v>
      </c>
      <c r="H51" s="51">
        <v>20</v>
      </c>
      <c r="I51" s="51"/>
      <c r="J51" s="51"/>
    </row>
    <row r="52" spans="1:10" ht="27" customHeight="1">
      <c r="A52" s="51">
        <f t="shared" si="2"/>
        <v>37</v>
      </c>
      <c r="B52" s="973"/>
      <c r="C52" s="974"/>
      <c r="D52" s="51" t="s">
        <v>670</v>
      </c>
      <c r="E52" s="114" t="s">
        <v>941</v>
      </c>
      <c r="F52" s="51">
        <v>6</v>
      </c>
      <c r="G52" s="51" t="s">
        <v>1135</v>
      </c>
      <c r="H52" s="51">
        <v>20</v>
      </c>
      <c r="I52" s="51"/>
      <c r="J52" s="51"/>
    </row>
    <row r="53" spans="1:10" ht="27" customHeight="1">
      <c r="A53" s="51">
        <f t="shared" si="2"/>
        <v>38</v>
      </c>
      <c r="B53" s="750">
        <v>4</v>
      </c>
      <c r="C53" s="758" t="s">
        <v>1017</v>
      </c>
      <c r="D53" s="51" t="s">
        <v>849</v>
      </c>
      <c r="E53" s="114" t="s">
        <v>941</v>
      </c>
      <c r="F53" s="51"/>
      <c r="G53" s="51"/>
      <c r="H53" s="51">
        <v>20</v>
      </c>
      <c r="I53" s="51"/>
      <c r="J53" s="51" t="s">
        <v>1134</v>
      </c>
    </row>
    <row r="54" spans="1:10" ht="27" customHeight="1">
      <c r="A54" s="51"/>
      <c r="B54" s="750"/>
      <c r="C54" s="757" t="s">
        <v>69</v>
      </c>
      <c r="D54" s="51"/>
      <c r="E54" s="114"/>
      <c r="F54" s="51"/>
      <c r="G54" s="51"/>
      <c r="H54" s="752">
        <f>SUM(H55:H63)</f>
        <v>180</v>
      </c>
      <c r="I54" s="51"/>
      <c r="J54" s="51"/>
    </row>
    <row r="55" spans="1:10" ht="27" customHeight="1">
      <c r="A55" s="51">
        <f>+A53+1</f>
        <v>39</v>
      </c>
      <c r="B55" s="972">
        <v>1</v>
      </c>
      <c r="C55" s="974" t="s">
        <v>228</v>
      </c>
      <c r="D55" s="51" t="s">
        <v>484</v>
      </c>
      <c r="E55" s="114" t="s">
        <v>941</v>
      </c>
      <c r="F55" s="51">
        <v>8</v>
      </c>
      <c r="G55" s="51" t="s">
        <v>1136</v>
      </c>
      <c r="H55" s="51">
        <v>20</v>
      </c>
      <c r="I55" s="51"/>
      <c r="J55" s="51"/>
    </row>
    <row r="56" spans="1:10" ht="27" customHeight="1">
      <c r="A56" s="51">
        <f>+A55+1</f>
        <v>40</v>
      </c>
      <c r="B56" s="973"/>
      <c r="C56" s="974"/>
      <c r="D56" s="51" t="s">
        <v>485</v>
      </c>
      <c r="E56" s="114" t="s">
        <v>941</v>
      </c>
      <c r="F56" s="51">
        <v>7</v>
      </c>
      <c r="G56" s="51" t="s">
        <v>1136</v>
      </c>
      <c r="H56" s="51">
        <v>20</v>
      </c>
      <c r="I56" s="51"/>
      <c r="J56" s="51"/>
    </row>
    <row r="57" spans="1:10" ht="27" customHeight="1">
      <c r="A57" s="51">
        <f t="shared" ref="A57:A63" si="3">+A56+1</f>
        <v>41</v>
      </c>
      <c r="B57" s="972">
        <v>2</v>
      </c>
      <c r="C57" s="974" t="s">
        <v>70</v>
      </c>
      <c r="D57" s="51" t="s">
        <v>484</v>
      </c>
      <c r="E57" s="114" t="s">
        <v>941</v>
      </c>
      <c r="F57" s="51">
        <v>8</v>
      </c>
      <c r="G57" s="51" t="s">
        <v>1136</v>
      </c>
      <c r="H57" s="51">
        <v>20</v>
      </c>
      <c r="I57" s="51"/>
      <c r="J57" s="51"/>
    </row>
    <row r="58" spans="1:10" ht="27" customHeight="1">
      <c r="A58" s="51">
        <f t="shared" si="3"/>
        <v>42</v>
      </c>
      <c r="B58" s="973"/>
      <c r="C58" s="974"/>
      <c r="D58" s="51" t="s">
        <v>485</v>
      </c>
      <c r="E58" s="114" t="s">
        <v>941</v>
      </c>
      <c r="F58" s="51">
        <v>7</v>
      </c>
      <c r="G58" s="51" t="s">
        <v>1136</v>
      </c>
      <c r="H58" s="51">
        <v>20</v>
      </c>
      <c r="I58" s="51"/>
      <c r="J58" s="51"/>
    </row>
    <row r="59" spans="1:10" ht="27" customHeight="1">
      <c r="A59" s="51">
        <f t="shared" si="3"/>
        <v>43</v>
      </c>
      <c r="B59" s="972">
        <v>3</v>
      </c>
      <c r="C59" s="974" t="s">
        <v>226</v>
      </c>
      <c r="D59" s="51" t="s">
        <v>1123</v>
      </c>
      <c r="E59" s="114" t="s">
        <v>943</v>
      </c>
      <c r="F59" s="51">
        <v>4</v>
      </c>
      <c r="G59" s="51" t="s">
        <v>1137</v>
      </c>
      <c r="H59" s="51">
        <v>20</v>
      </c>
      <c r="I59" s="51"/>
      <c r="J59" s="51"/>
    </row>
    <row r="60" spans="1:10" ht="27" customHeight="1">
      <c r="A60" s="51">
        <f t="shared" si="3"/>
        <v>44</v>
      </c>
      <c r="B60" s="973"/>
      <c r="C60" s="974"/>
      <c r="D60" s="51" t="s">
        <v>489</v>
      </c>
      <c r="E60" s="114" t="s">
        <v>941</v>
      </c>
      <c r="F60" s="51">
        <v>2</v>
      </c>
      <c r="G60" s="51" t="s">
        <v>1137</v>
      </c>
      <c r="H60" s="51">
        <v>20</v>
      </c>
      <c r="I60" s="51"/>
      <c r="J60" s="51"/>
    </row>
    <row r="61" spans="1:10" ht="27" customHeight="1">
      <c r="A61" s="51">
        <f t="shared" si="3"/>
        <v>45</v>
      </c>
      <c r="B61" s="750">
        <v>4</v>
      </c>
      <c r="C61" s="51" t="s">
        <v>227</v>
      </c>
      <c r="D61" s="51" t="s">
        <v>1124</v>
      </c>
      <c r="E61" s="114" t="s">
        <v>941</v>
      </c>
      <c r="F61" s="51">
        <v>11</v>
      </c>
      <c r="G61" s="51" t="s">
        <v>1135</v>
      </c>
      <c r="H61" s="51">
        <v>20</v>
      </c>
      <c r="I61" s="51"/>
      <c r="J61" s="51"/>
    </row>
    <row r="62" spans="1:10" ht="27" customHeight="1">
      <c r="A62" s="51">
        <f t="shared" si="3"/>
        <v>46</v>
      </c>
      <c r="B62" s="750">
        <v>5</v>
      </c>
      <c r="C62" s="51" t="s">
        <v>229</v>
      </c>
      <c r="D62" s="51" t="s">
        <v>795</v>
      </c>
      <c r="E62" s="114" t="s">
        <v>941</v>
      </c>
      <c r="F62" s="51">
        <v>2</v>
      </c>
      <c r="G62" s="51" t="s">
        <v>1137</v>
      </c>
      <c r="H62" s="51">
        <v>20</v>
      </c>
      <c r="I62" s="51"/>
      <c r="J62" s="51"/>
    </row>
    <row r="63" spans="1:10" ht="27" customHeight="1">
      <c r="A63" s="51">
        <f t="shared" si="3"/>
        <v>47</v>
      </c>
      <c r="B63" s="750">
        <v>6</v>
      </c>
      <c r="C63" s="51" t="s">
        <v>231</v>
      </c>
      <c r="D63" s="51" t="s">
        <v>486</v>
      </c>
      <c r="E63" s="114" t="s">
        <v>941</v>
      </c>
      <c r="F63" s="51">
        <v>8</v>
      </c>
      <c r="G63" s="51" t="s">
        <v>1135</v>
      </c>
      <c r="H63" s="51">
        <v>20</v>
      </c>
      <c r="I63" s="51"/>
      <c r="J63" s="51"/>
    </row>
    <row r="64" spans="1:10" ht="27" customHeight="1">
      <c r="A64" s="51"/>
      <c r="B64" s="750"/>
      <c r="C64" s="757" t="s">
        <v>87</v>
      </c>
      <c r="D64" s="51"/>
      <c r="E64" s="114"/>
      <c r="F64" s="51"/>
      <c r="G64" s="51"/>
      <c r="H64" s="752">
        <f>SUM(H65)</f>
        <v>20</v>
      </c>
      <c r="I64" s="51"/>
      <c r="J64" s="51"/>
    </row>
    <row r="65" spans="1:12" ht="27" customHeight="1">
      <c r="A65" s="51">
        <f>+A63+1</f>
        <v>48</v>
      </c>
      <c r="B65" s="750">
        <v>1</v>
      </c>
      <c r="C65" s="759" t="s">
        <v>91</v>
      </c>
      <c r="D65" s="51" t="s">
        <v>1132</v>
      </c>
      <c r="E65" s="114" t="s">
        <v>945</v>
      </c>
      <c r="F65" s="51">
        <v>2</v>
      </c>
      <c r="G65" s="51" t="s">
        <v>1137</v>
      </c>
      <c r="H65" s="51">
        <v>20</v>
      </c>
      <c r="I65" s="51"/>
      <c r="J65" s="51"/>
    </row>
    <row r="66" spans="1:12" ht="27" customHeight="1">
      <c r="A66" s="51"/>
      <c r="B66" s="750"/>
      <c r="C66" s="757" t="s">
        <v>1128</v>
      </c>
      <c r="D66" s="51"/>
      <c r="E66" s="114"/>
      <c r="F66" s="51"/>
      <c r="G66" s="51"/>
      <c r="H66" s="752">
        <f>SUM(H67:H75)</f>
        <v>180</v>
      </c>
      <c r="I66" s="51"/>
      <c r="J66" s="51"/>
    </row>
    <row r="67" spans="1:12" ht="27" customHeight="1">
      <c r="A67" s="51">
        <f>+A65+1</f>
        <v>49</v>
      </c>
      <c r="B67" s="972">
        <v>1</v>
      </c>
      <c r="C67" s="974" t="s">
        <v>122</v>
      </c>
      <c r="D67" s="51" t="s">
        <v>548</v>
      </c>
      <c r="E67" s="114" t="s">
        <v>941</v>
      </c>
      <c r="F67" s="51">
        <v>5</v>
      </c>
      <c r="G67" s="51" t="s">
        <v>1137</v>
      </c>
      <c r="H67" s="51">
        <v>20</v>
      </c>
      <c r="I67" s="51"/>
      <c r="J67" s="51"/>
    </row>
    <row r="68" spans="1:12" ht="27" customHeight="1">
      <c r="A68" s="51">
        <f>+A67+1</f>
        <v>50</v>
      </c>
      <c r="B68" s="973"/>
      <c r="C68" s="974"/>
      <c r="D68" s="51" t="s">
        <v>549</v>
      </c>
      <c r="E68" s="114" t="s">
        <v>945</v>
      </c>
      <c r="F68" s="51">
        <v>1</v>
      </c>
      <c r="G68" s="51" t="s">
        <v>1137</v>
      </c>
      <c r="H68" s="51">
        <v>20</v>
      </c>
      <c r="I68" s="51"/>
      <c r="J68" s="51"/>
    </row>
    <row r="69" spans="1:12" ht="27" customHeight="1">
      <c r="A69" s="51">
        <f t="shared" ref="A69:A75" si="4">+A68+1</f>
        <v>51</v>
      </c>
      <c r="B69" s="972">
        <v>2</v>
      </c>
      <c r="C69" s="974" t="s">
        <v>869</v>
      </c>
      <c r="D69" s="51" t="s">
        <v>1129</v>
      </c>
      <c r="E69" s="114" t="s">
        <v>945</v>
      </c>
      <c r="F69" s="51">
        <v>11</v>
      </c>
      <c r="G69" s="51" t="s">
        <v>1135</v>
      </c>
      <c r="H69" s="51">
        <v>20</v>
      </c>
      <c r="I69" s="51"/>
      <c r="J69" s="51"/>
    </row>
    <row r="70" spans="1:12" ht="27" customHeight="1">
      <c r="A70" s="51">
        <f t="shared" si="4"/>
        <v>52</v>
      </c>
      <c r="B70" s="973"/>
      <c r="C70" s="974"/>
      <c r="D70" s="51" t="s">
        <v>870</v>
      </c>
      <c r="E70" s="114" t="s">
        <v>945</v>
      </c>
      <c r="F70" s="51">
        <v>4</v>
      </c>
      <c r="G70" s="51" t="s">
        <v>1137</v>
      </c>
      <c r="H70" s="51">
        <v>20</v>
      </c>
      <c r="I70" s="51"/>
      <c r="J70" s="51"/>
    </row>
    <row r="71" spans="1:12" ht="27" customHeight="1">
      <c r="A71" s="51">
        <f t="shared" si="4"/>
        <v>53</v>
      </c>
      <c r="B71" s="750">
        <v>3</v>
      </c>
      <c r="C71" s="51" t="s">
        <v>734</v>
      </c>
      <c r="D71" s="51" t="s">
        <v>1130</v>
      </c>
      <c r="E71" s="114" t="s">
        <v>941</v>
      </c>
      <c r="F71" s="51">
        <v>2</v>
      </c>
      <c r="G71" s="51" t="s">
        <v>1137</v>
      </c>
      <c r="H71" s="51">
        <v>20</v>
      </c>
      <c r="I71" s="51"/>
      <c r="J71" s="51"/>
    </row>
    <row r="72" spans="1:12" ht="27" customHeight="1">
      <c r="A72" s="51">
        <f t="shared" si="4"/>
        <v>54</v>
      </c>
      <c r="B72" s="750">
        <v>4</v>
      </c>
      <c r="C72" s="51" t="s">
        <v>117</v>
      </c>
      <c r="D72" s="51" t="s">
        <v>414</v>
      </c>
      <c r="E72" s="114" t="s">
        <v>941</v>
      </c>
      <c r="F72" s="51">
        <v>1</v>
      </c>
      <c r="G72" s="51" t="s">
        <v>1137</v>
      </c>
      <c r="H72" s="51">
        <v>20</v>
      </c>
      <c r="I72" s="51"/>
      <c r="J72" s="51"/>
    </row>
    <row r="73" spans="1:12" ht="27" customHeight="1">
      <c r="A73" s="51">
        <f t="shared" si="4"/>
        <v>55</v>
      </c>
      <c r="B73" s="972">
        <v>5</v>
      </c>
      <c r="C73" s="974" t="s">
        <v>739</v>
      </c>
      <c r="D73" s="51" t="s">
        <v>1131</v>
      </c>
      <c r="E73" s="114" t="s">
        <v>941</v>
      </c>
      <c r="F73" s="51">
        <v>7</v>
      </c>
      <c r="G73" s="51" t="s">
        <v>1135</v>
      </c>
      <c r="H73" s="51">
        <v>20</v>
      </c>
      <c r="I73" s="51"/>
      <c r="J73" s="51"/>
    </row>
    <row r="74" spans="1:12" ht="27" customHeight="1">
      <c r="A74" s="51">
        <f t="shared" si="4"/>
        <v>56</v>
      </c>
      <c r="B74" s="973"/>
      <c r="C74" s="974"/>
      <c r="D74" s="51" t="s">
        <v>740</v>
      </c>
      <c r="E74" s="114" t="s">
        <v>945</v>
      </c>
      <c r="F74" s="51">
        <v>2</v>
      </c>
      <c r="G74" s="51" t="s">
        <v>1137</v>
      </c>
      <c r="H74" s="51">
        <v>20</v>
      </c>
      <c r="I74" s="51"/>
      <c r="J74" s="51"/>
    </row>
    <row r="75" spans="1:12" ht="27" customHeight="1">
      <c r="A75" s="51">
        <f t="shared" si="4"/>
        <v>57</v>
      </c>
      <c r="B75" s="750">
        <v>6</v>
      </c>
      <c r="C75" s="51" t="s">
        <v>119</v>
      </c>
      <c r="D75" s="51" t="s">
        <v>403</v>
      </c>
      <c r="E75" s="114" t="s">
        <v>945</v>
      </c>
      <c r="F75" s="51">
        <v>2</v>
      </c>
      <c r="G75" s="51" t="s">
        <v>1137</v>
      </c>
      <c r="H75" s="51">
        <v>20</v>
      </c>
      <c r="I75" s="51"/>
      <c r="J75" s="51"/>
    </row>
    <row r="76" spans="1:12" ht="27" customHeight="1">
      <c r="A76" s="51"/>
      <c r="B76" s="750"/>
      <c r="C76" s="757" t="s">
        <v>47</v>
      </c>
      <c r="D76" s="51"/>
      <c r="E76" s="114"/>
      <c r="F76" s="51"/>
      <c r="G76" s="51"/>
      <c r="H76" s="754">
        <f>H77+H79+H83</f>
        <v>220</v>
      </c>
      <c r="I76" s="51"/>
      <c r="J76" s="51"/>
    </row>
    <row r="77" spans="1:12" ht="27" customHeight="1">
      <c r="A77" s="51"/>
      <c r="B77" s="750"/>
      <c r="C77" s="757" t="s">
        <v>273</v>
      </c>
      <c r="D77" s="51"/>
      <c r="E77" s="114"/>
      <c r="F77" s="51"/>
      <c r="G77" s="51"/>
      <c r="H77" s="752">
        <f>SUM(H78)</f>
        <v>20</v>
      </c>
      <c r="I77" s="51"/>
      <c r="J77" s="51"/>
    </row>
    <row r="78" spans="1:12" ht="27" customHeight="1">
      <c r="A78" s="51">
        <f>+A75+1</f>
        <v>58</v>
      </c>
      <c r="B78" s="750">
        <v>1</v>
      </c>
      <c r="C78" s="51" t="s">
        <v>155</v>
      </c>
      <c r="D78" s="51" t="s">
        <v>364</v>
      </c>
      <c r="E78" s="114" t="s">
        <v>941</v>
      </c>
      <c r="F78" s="51">
        <v>6</v>
      </c>
      <c r="G78" s="51" t="s">
        <v>1135</v>
      </c>
      <c r="H78" s="51">
        <v>20</v>
      </c>
      <c r="I78" s="51"/>
      <c r="J78" s="51"/>
    </row>
    <row r="79" spans="1:12" ht="27" customHeight="1">
      <c r="A79" s="51"/>
      <c r="B79" s="750"/>
      <c r="C79" s="757" t="s">
        <v>157</v>
      </c>
      <c r="D79" s="51"/>
      <c r="E79" s="114"/>
      <c r="F79" s="51"/>
      <c r="G79" s="51"/>
      <c r="H79" s="752">
        <f>SUM(H80:H82)</f>
        <v>60</v>
      </c>
      <c r="I79" s="51"/>
      <c r="J79" s="51"/>
      <c r="L79">
        <f>47*20</f>
        <v>940</v>
      </c>
    </row>
    <row r="80" spans="1:12" ht="27" customHeight="1">
      <c r="A80" s="51">
        <f>+A78+1</f>
        <v>59</v>
      </c>
      <c r="B80" s="972">
        <v>1</v>
      </c>
      <c r="C80" s="974" t="s">
        <v>1125</v>
      </c>
      <c r="D80" s="51" t="s">
        <v>386</v>
      </c>
      <c r="E80" s="114" t="s">
        <v>945</v>
      </c>
      <c r="F80" s="51">
        <v>4</v>
      </c>
      <c r="G80" s="51" t="s">
        <v>1137</v>
      </c>
      <c r="H80" s="51">
        <v>20</v>
      </c>
      <c r="I80" s="51"/>
      <c r="J80" s="51"/>
    </row>
    <row r="81" spans="1:14" ht="27" customHeight="1">
      <c r="A81" s="51">
        <f>+A80+1</f>
        <v>60</v>
      </c>
      <c r="B81" s="973"/>
      <c r="C81" s="974"/>
      <c r="D81" s="51" t="s">
        <v>387</v>
      </c>
      <c r="E81" s="114" t="s">
        <v>941</v>
      </c>
      <c r="F81" s="51">
        <v>2</v>
      </c>
      <c r="G81" s="51" t="s">
        <v>1137</v>
      </c>
      <c r="H81" s="51">
        <v>20</v>
      </c>
      <c r="I81" s="51"/>
      <c r="J81" s="51"/>
    </row>
    <row r="82" spans="1:14" ht="27" customHeight="1">
      <c r="A82" s="51">
        <f>+A81+1</f>
        <v>61</v>
      </c>
      <c r="B82" s="750">
        <v>2</v>
      </c>
      <c r="C82" s="51" t="s">
        <v>160</v>
      </c>
      <c r="D82" s="51" t="s">
        <v>389</v>
      </c>
      <c r="E82" s="114" t="s">
        <v>941</v>
      </c>
      <c r="F82" s="51">
        <v>7</v>
      </c>
      <c r="G82" s="51" t="s">
        <v>1135</v>
      </c>
      <c r="H82" s="51">
        <v>20</v>
      </c>
      <c r="I82" s="51"/>
      <c r="J82" s="51"/>
      <c r="N82">
        <f>52*20</f>
        <v>1040</v>
      </c>
    </row>
    <row r="83" spans="1:14" ht="27" customHeight="1">
      <c r="A83" s="51"/>
      <c r="B83" s="750"/>
      <c r="C83" s="757" t="s">
        <v>166</v>
      </c>
      <c r="D83" s="51"/>
      <c r="E83" s="114"/>
      <c r="F83" s="51"/>
      <c r="G83" s="51"/>
      <c r="H83" s="752">
        <f>SUM(H84:H90)</f>
        <v>140</v>
      </c>
      <c r="I83" s="51"/>
      <c r="J83" s="51"/>
    </row>
    <row r="84" spans="1:14" ht="27" customHeight="1">
      <c r="A84" s="51">
        <f>+A82+1</f>
        <v>62</v>
      </c>
      <c r="B84" s="972">
        <v>1</v>
      </c>
      <c r="C84" s="974" t="s">
        <v>167</v>
      </c>
      <c r="D84" s="51" t="s">
        <v>394</v>
      </c>
      <c r="E84" s="51" t="s">
        <v>941</v>
      </c>
      <c r="F84" s="51">
        <v>8</v>
      </c>
      <c r="G84" s="51" t="s">
        <v>1135</v>
      </c>
      <c r="H84" s="51">
        <v>20</v>
      </c>
      <c r="I84" s="51"/>
      <c r="J84" s="51"/>
    </row>
    <row r="85" spans="1:14" ht="27" customHeight="1">
      <c r="A85" s="51">
        <f>+A84+1</f>
        <v>63</v>
      </c>
      <c r="B85" s="973"/>
      <c r="C85" s="974"/>
      <c r="D85" s="51" t="s">
        <v>395</v>
      </c>
      <c r="E85" s="51" t="s">
        <v>945</v>
      </c>
      <c r="F85" s="51">
        <v>7</v>
      </c>
      <c r="G85" s="51" t="s">
        <v>1135</v>
      </c>
      <c r="H85" s="51">
        <v>20</v>
      </c>
      <c r="I85" s="51"/>
      <c r="J85" s="51"/>
    </row>
    <row r="86" spans="1:14" ht="27" customHeight="1">
      <c r="A86" s="51">
        <f t="shared" ref="A86:A90" si="5">+A85+1</f>
        <v>64</v>
      </c>
      <c r="B86" s="972">
        <v>2</v>
      </c>
      <c r="C86" s="974" t="s">
        <v>1126</v>
      </c>
      <c r="D86" s="51" t="s">
        <v>400</v>
      </c>
      <c r="E86" s="51" t="s">
        <v>941</v>
      </c>
      <c r="F86" s="51">
        <v>8</v>
      </c>
      <c r="G86" s="51" t="s">
        <v>1135</v>
      </c>
      <c r="H86" s="51">
        <v>20</v>
      </c>
      <c r="I86" s="51"/>
      <c r="J86" s="51"/>
      <c r="N86">
        <f>62*20</f>
        <v>1240</v>
      </c>
    </row>
    <row r="87" spans="1:14" ht="27" customHeight="1">
      <c r="A87" s="51">
        <f t="shared" si="5"/>
        <v>65</v>
      </c>
      <c r="B87" s="973"/>
      <c r="C87" s="974"/>
      <c r="D87" s="51" t="s">
        <v>401</v>
      </c>
      <c r="E87" s="51" t="s">
        <v>941</v>
      </c>
      <c r="F87" s="51">
        <v>6</v>
      </c>
      <c r="G87" s="51" t="s">
        <v>1135</v>
      </c>
      <c r="H87" s="51">
        <v>20</v>
      </c>
      <c r="I87" s="51"/>
      <c r="J87" s="51"/>
    </row>
    <row r="88" spans="1:14" ht="27" customHeight="1">
      <c r="A88" s="51">
        <f t="shared" si="5"/>
        <v>66</v>
      </c>
      <c r="B88" s="750">
        <v>3</v>
      </c>
      <c r="C88" s="51" t="s">
        <v>173</v>
      </c>
      <c r="D88" s="51" t="s">
        <v>411</v>
      </c>
      <c r="E88" s="51" t="s">
        <v>941</v>
      </c>
      <c r="F88" s="51">
        <v>4</v>
      </c>
      <c r="G88" s="51" t="s">
        <v>1137</v>
      </c>
      <c r="H88" s="51">
        <v>20</v>
      </c>
      <c r="I88" s="51"/>
      <c r="J88" s="51"/>
      <c r="N88">
        <f>3*20</f>
        <v>60</v>
      </c>
    </row>
    <row r="89" spans="1:14" ht="27" customHeight="1">
      <c r="A89" s="51">
        <f t="shared" si="5"/>
        <v>67</v>
      </c>
      <c r="B89" s="750">
        <v>4</v>
      </c>
      <c r="C89" s="51" t="s">
        <v>180</v>
      </c>
      <c r="D89" s="51" t="s">
        <v>421</v>
      </c>
      <c r="E89" s="51" t="s">
        <v>941</v>
      </c>
      <c r="F89" s="51">
        <v>8</v>
      </c>
      <c r="G89" s="51" t="s">
        <v>1135</v>
      </c>
      <c r="H89" s="51">
        <v>20</v>
      </c>
      <c r="I89" s="51"/>
      <c r="J89" s="51"/>
    </row>
    <row r="90" spans="1:14" ht="27" customHeight="1">
      <c r="A90" s="51">
        <f t="shared" si="5"/>
        <v>68</v>
      </c>
      <c r="B90" s="750">
        <v>5</v>
      </c>
      <c r="C90" s="51" t="s">
        <v>184</v>
      </c>
      <c r="D90" s="51" t="s">
        <v>1127</v>
      </c>
      <c r="E90" s="51" t="s">
        <v>941</v>
      </c>
      <c r="F90" s="51">
        <v>10</v>
      </c>
      <c r="G90" s="51" t="s">
        <v>1135</v>
      </c>
      <c r="H90" s="51">
        <v>20</v>
      </c>
      <c r="I90" s="51"/>
      <c r="J90" s="51"/>
    </row>
    <row r="91" spans="1:14" ht="27" customHeight="1">
      <c r="A91" s="51"/>
      <c r="B91" s="750"/>
      <c r="C91" s="760" t="s">
        <v>129</v>
      </c>
      <c r="D91" s="761">
        <v>68</v>
      </c>
      <c r="E91" s="51"/>
      <c r="F91" s="51"/>
      <c r="G91" s="51"/>
      <c r="H91" s="762">
        <f>+H76+H12+H7+H5</f>
        <v>1360</v>
      </c>
      <c r="I91" s="51"/>
      <c r="J91" s="51"/>
    </row>
    <row r="92" spans="1:14" ht="27" customHeight="1">
      <c r="A92" s="763"/>
      <c r="B92" s="479"/>
      <c r="C92" s="610"/>
      <c r="D92" s="480"/>
      <c r="E92" s="748"/>
      <c r="F92" s="971" t="s">
        <v>1139</v>
      </c>
      <c r="G92" s="971"/>
      <c r="H92" s="971"/>
      <c r="I92" s="971"/>
      <c r="J92" s="971"/>
    </row>
    <row r="93" spans="1:14" ht="27" customHeight="1">
      <c r="A93" s="763"/>
      <c r="B93" s="950" t="s">
        <v>984</v>
      </c>
      <c r="C93" s="950"/>
      <c r="D93" s="950" t="s">
        <v>561</v>
      </c>
      <c r="E93" s="950"/>
      <c r="F93" s="950"/>
      <c r="G93" s="950" t="s">
        <v>132</v>
      </c>
      <c r="H93" s="950"/>
      <c r="I93" s="950"/>
      <c r="J93" s="950"/>
    </row>
    <row r="94" spans="1:14" ht="27" customHeight="1">
      <c r="A94" s="763"/>
      <c r="B94" s="110"/>
      <c r="C94" s="746"/>
      <c r="D94" s="746"/>
      <c r="E94" s="951"/>
      <c r="F94" s="952"/>
      <c r="G94" s="747"/>
      <c r="H94" s="747"/>
      <c r="I94" s="747"/>
      <c r="J94" s="626"/>
    </row>
    <row r="95" spans="1:14" ht="27" customHeight="1">
      <c r="A95" s="763"/>
      <c r="B95" s="110"/>
      <c r="C95" s="746"/>
      <c r="D95" s="746"/>
      <c r="E95" s="110"/>
      <c r="F95" s="653"/>
      <c r="G95" s="747"/>
      <c r="H95" s="747"/>
      <c r="I95" s="747"/>
      <c r="J95" s="626"/>
    </row>
    <row r="96" spans="1:14" ht="27" customHeight="1">
      <c r="A96" s="763"/>
      <c r="B96" s="110"/>
      <c r="C96" s="746"/>
      <c r="D96" s="746"/>
      <c r="E96" s="110"/>
      <c r="F96" s="654"/>
      <c r="G96" s="747"/>
      <c r="H96" s="747"/>
      <c r="I96" s="747"/>
      <c r="J96" s="626"/>
    </row>
    <row r="97" spans="1:15" ht="27" customHeight="1">
      <c r="A97" s="763"/>
      <c r="B97" s="110"/>
      <c r="C97" s="746"/>
      <c r="D97" s="746"/>
      <c r="E97" s="110"/>
      <c r="F97" s="654"/>
      <c r="G97" s="747"/>
      <c r="H97" s="747"/>
      <c r="I97" s="747"/>
      <c r="J97" s="626"/>
    </row>
    <row r="98" spans="1:15" ht="27" customHeight="1">
      <c r="A98" s="763"/>
      <c r="B98" s="950" t="s">
        <v>10</v>
      </c>
      <c r="C98" s="950"/>
      <c r="D98" s="953" t="s">
        <v>985</v>
      </c>
      <c r="E98" s="954"/>
      <c r="F98" s="955"/>
      <c r="G98" s="950" t="s">
        <v>41</v>
      </c>
      <c r="H98" s="950"/>
      <c r="I98" s="950"/>
      <c r="J98" s="950"/>
    </row>
    <row r="99" spans="1:15" ht="27" customHeight="1">
      <c r="A99" s="763"/>
      <c r="B99" s="764"/>
      <c r="C99" s="765"/>
      <c r="D99" s="766"/>
      <c r="E99" s="763"/>
      <c r="F99" s="763"/>
      <c r="G99" s="763"/>
      <c r="H99" s="767"/>
      <c r="I99" s="763"/>
      <c r="J99" s="763"/>
    </row>
    <row r="100" spans="1:15">
      <c r="K100">
        <f>19*20</f>
        <v>380</v>
      </c>
      <c r="L100">
        <f>24*20</f>
        <v>480</v>
      </c>
    </row>
    <row r="101" spans="1:15">
      <c r="L101">
        <f>20*20</f>
        <v>400</v>
      </c>
    </row>
    <row r="102" spans="1:15" ht="20.25">
      <c r="C102" s="488"/>
      <c r="D102" s="489" t="s">
        <v>992</v>
      </c>
      <c r="E102" s="965" t="s">
        <v>993</v>
      </c>
      <c r="F102" s="966"/>
      <c r="G102" s="967"/>
      <c r="K102">
        <f>20*20</f>
        <v>400</v>
      </c>
    </row>
    <row r="103" spans="1:15" ht="20.25">
      <c r="C103" s="488"/>
      <c r="D103" s="489"/>
      <c r="E103" s="489" t="s">
        <v>994</v>
      </c>
      <c r="F103" s="968" t="s">
        <v>995</v>
      </c>
      <c r="G103" s="969"/>
    </row>
    <row r="104" spans="1:15" ht="20.25">
      <c r="C104" s="490" t="s">
        <v>265</v>
      </c>
      <c r="D104" s="215">
        <v>20</v>
      </c>
      <c r="E104" s="215"/>
      <c r="F104" s="960"/>
      <c r="G104" s="961"/>
    </row>
    <row r="105" spans="1:15" ht="20.25">
      <c r="C105" s="490" t="s">
        <v>996</v>
      </c>
      <c r="D105" s="215">
        <v>40</v>
      </c>
      <c r="E105" s="215">
        <v>40</v>
      </c>
      <c r="F105" s="960"/>
      <c r="G105" s="961"/>
      <c r="M105">
        <f>26*20</f>
        <v>520</v>
      </c>
      <c r="O105">
        <f>660/20</f>
        <v>33</v>
      </c>
    </row>
    <row r="106" spans="1:15" ht="20.25">
      <c r="C106" s="490" t="s">
        <v>952</v>
      </c>
      <c r="D106" s="215">
        <v>60</v>
      </c>
      <c r="E106" s="215">
        <v>140</v>
      </c>
      <c r="F106" s="960">
        <v>20</v>
      </c>
      <c r="G106" s="961"/>
      <c r="L106">
        <f>66*20</f>
        <v>1320</v>
      </c>
      <c r="M106">
        <f>180/20</f>
        <v>9</v>
      </c>
    </row>
    <row r="107" spans="1:15" ht="20.25">
      <c r="C107" s="490" t="s">
        <v>997</v>
      </c>
      <c r="D107" s="215">
        <v>400</v>
      </c>
      <c r="E107" s="215">
        <v>480</v>
      </c>
      <c r="F107" s="960">
        <v>160</v>
      </c>
      <c r="G107" s="961"/>
    </row>
    <row r="108" spans="1:15" ht="20.25">
      <c r="C108" s="608" t="s">
        <v>998</v>
      </c>
      <c r="D108" s="35">
        <f>SUM(D103:D107)</f>
        <v>520</v>
      </c>
      <c r="E108" s="35">
        <f t="shared" ref="E108" si="6">SUM(E103:E107)</f>
        <v>660</v>
      </c>
      <c r="F108" s="962">
        <f>SUM(F103:G107)</f>
        <v>180</v>
      </c>
      <c r="G108" s="963"/>
      <c r="L108">
        <f>42*20</f>
        <v>840</v>
      </c>
    </row>
  </sheetData>
  <autoFilter ref="A3:N91"/>
  <mergeCells count="64">
    <mergeCell ref="F106:G106"/>
    <mergeCell ref="F107:G107"/>
    <mergeCell ref="F108:G108"/>
    <mergeCell ref="E102:G102"/>
    <mergeCell ref="F103:G103"/>
    <mergeCell ref="F104:G104"/>
    <mergeCell ref="F105:G105"/>
    <mergeCell ref="C34:C36"/>
    <mergeCell ref="B1:D1"/>
    <mergeCell ref="B2:J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C10:C11"/>
    <mergeCell ref="C19:C20"/>
    <mergeCell ref="C21:C22"/>
    <mergeCell ref="C31:C33"/>
    <mergeCell ref="C80:C81"/>
    <mergeCell ref="C84:C85"/>
    <mergeCell ref="C86:C87"/>
    <mergeCell ref="C38:C39"/>
    <mergeCell ref="C42:C43"/>
    <mergeCell ref="C47:C48"/>
    <mergeCell ref="C55:C56"/>
    <mergeCell ref="C57:C58"/>
    <mergeCell ref="C59:C60"/>
    <mergeCell ref="C67:C68"/>
    <mergeCell ref="C69:C70"/>
    <mergeCell ref="C73:C74"/>
    <mergeCell ref="B10:B11"/>
    <mergeCell ref="B19:B20"/>
    <mergeCell ref="B21:B22"/>
    <mergeCell ref="B31:B33"/>
    <mergeCell ref="B34:B36"/>
    <mergeCell ref="B38:B39"/>
    <mergeCell ref="B42:B43"/>
    <mergeCell ref="B47:B48"/>
    <mergeCell ref="C49:C50"/>
    <mergeCell ref="B49:B50"/>
    <mergeCell ref="B55:B56"/>
    <mergeCell ref="B57:B58"/>
    <mergeCell ref="C51:C52"/>
    <mergeCell ref="B51:B52"/>
    <mergeCell ref="B59:B60"/>
    <mergeCell ref="B67:B68"/>
    <mergeCell ref="B69:B70"/>
    <mergeCell ref="B73:B74"/>
    <mergeCell ref="B80:B81"/>
    <mergeCell ref="B84:B85"/>
    <mergeCell ref="E94:F94"/>
    <mergeCell ref="B98:C98"/>
    <mergeCell ref="D98:F98"/>
    <mergeCell ref="G98:J98"/>
    <mergeCell ref="B86:B87"/>
    <mergeCell ref="F92:J92"/>
    <mergeCell ref="B93:C93"/>
    <mergeCell ref="D93:F93"/>
    <mergeCell ref="G93:J93"/>
  </mergeCells>
  <pageMargins left="0.70866141732283472" right="0.31496062992125984" top="0.35433070866141736" bottom="0.74803149606299213" header="0.31496062992125984" footer="0.31496062992125984"/>
  <pageSetup paperSize="9" scale="51" orientation="portrait" r:id="rId1"/>
  <rowBreaks count="1" manualBreakCount="1">
    <brk id="56" max="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3" zoomScaleNormal="100" workbookViewId="0">
      <selection activeCell="F17" sqref="F17"/>
    </sheetView>
  </sheetViews>
  <sheetFormatPr defaultRowHeight="15.75"/>
  <cols>
    <col min="1" max="1" width="5.625" customWidth="1"/>
    <col min="2" max="2" width="6.375" customWidth="1"/>
    <col min="3" max="3" width="22" customWidth="1"/>
    <col min="4" max="4" width="22.375" customWidth="1"/>
    <col min="7" max="7" width="19.5" customWidth="1"/>
    <col min="8" max="8" width="11.375" customWidth="1"/>
    <col min="9" max="9" width="21.375" customWidth="1"/>
    <col min="10" max="10" width="18.625" customWidth="1"/>
  </cols>
  <sheetData>
    <row r="1" spans="1:11" s="445" customFormat="1" ht="20.25">
      <c r="A1" s="473" t="s">
        <v>935</v>
      </c>
      <c r="B1" s="473"/>
      <c r="C1" s="473"/>
      <c r="D1" s="473"/>
      <c r="E1" s="484"/>
      <c r="F1" s="638"/>
      <c r="G1" s="768"/>
      <c r="H1" s="768"/>
      <c r="I1" s="768"/>
      <c r="J1" s="617"/>
      <c r="K1" s="768"/>
    </row>
    <row r="2" spans="1:11" s="445" customFormat="1" ht="33">
      <c r="A2" s="979" t="s">
        <v>936</v>
      </c>
      <c r="B2" s="979"/>
      <c r="C2" s="979"/>
      <c r="D2" s="979"/>
      <c r="E2" s="979"/>
      <c r="F2" s="979"/>
      <c r="G2" s="979"/>
      <c r="H2" s="979"/>
      <c r="I2" s="979"/>
      <c r="J2" s="979"/>
      <c r="K2" s="768"/>
    </row>
    <row r="3" spans="1:11" s="447" customFormat="1" ht="20.25">
      <c r="A3" s="984" t="s">
        <v>2</v>
      </c>
      <c r="B3" s="985"/>
      <c r="C3" s="919" t="s">
        <v>318</v>
      </c>
      <c r="D3" s="921" t="s">
        <v>319</v>
      </c>
      <c r="E3" s="923" t="s">
        <v>937</v>
      </c>
      <c r="F3" s="925" t="s">
        <v>938</v>
      </c>
      <c r="G3" s="923" t="s">
        <v>939</v>
      </c>
      <c r="H3" s="923" t="s">
        <v>940</v>
      </c>
      <c r="I3" s="929" t="s">
        <v>6</v>
      </c>
      <c r="J3" s="909" t="s">
        <v>7</v>
      </c>
      <c r="K3" s="446"/>
    </row>
    <row r="4" spans="1:11" s="447" customFormat="1" ht="20.25">
      <c r="A4" s="986"/>
      <c r="B4" s="987"/>
      <c r="C4" s="920"/>
      <c r="D4" s="922"/>
      <c r="E4" s="924"/>
      <c r="F4" s="926"/>
      <c r="G4" s="924"/>
      <c r="H4" s="924"/>
      <c r="I4" s="930"/>
      <c r="J4" s="909"/>
      <c r="K4" s="446"/>
    </row>
    <row r="5" spans="1:11" ht="20.25">
      <c r="A5" s="135"/>
      <c r="B5" s="135"/>
      <c r="C5" s="772" t="s">
        <v>274</v>
      </c>
      <c r="D5" s="135"/>
      <c r="E5" s="135"/>
      <c r="F5" s="135"/>
      <c r="G5" s="135"/>
      <c r="H5" s="773"/>
      <c r="I5" s="135"/>
      <c r="J5" s="135"/>
    </row>
    <row r="6" spans="1:11" s="777" customFormat="1" ht="26.25" customHeight="1">
      <c r="A6" s="774"/>
      <c r="B6" s="774"/>
      <c r="C6" s="775" t="s">
        <v>275</v>
      </c>
      <c r="D6" s="774"/>
      <c r="E6" s="774"/>
      <c r="F6" s="778"/>
      <c r="G6" s="774"/>
      <c r="H6" s="776">
        <f>SUM(H7:H8)</f>
        <v>40</v>
      </c>
      <c r="I6" s="774"/>
      <c r="J6" s="774"/>
    </row>
    <row r="7" spans="1:11" s="777" customFormat="1" ht="36" customHeight="1">
      <c r="A7" s="778">
        <v>1</v>
      </c>
      <c r="B7" s="981">
        <v>1</v>
      </c>
      <c r="C7" s="980" t="s">
        <v>189</v>
      </c>
      <c r="D7" s="774" t="s">
        <v>517</v>
      </c>
      <c r="E7" s="774" t="s">
        <v>941</v>
      </c>
      <c r="F7" s="780">
        <v>5</v>
      </c>
      <c r="G7" s="774" t="s">
        <v>944</v>
      </c>
      <c r="H7" s="774">
        <v>20</v>
      </c>
      <c r="I7" s="774"/>
      <c r="J7" s="774"/>
    </row>
    <row r="8" spans="1:11" s="777" customFormat="1" ht="36" customHeight="1">
      <c r="A8" s="778">
        <v>2</v>
      </c>
      <c r="B8" s="982"/>
      <c r="C8" s="980"/>
      <c r="D8" s="774" t="s">
        <v>1140</v>
      </c>
      <c r="E8" s="774" t="s">
        <v>941</v>
      </c>
      <c r="F8" s="780">
        <v>3</v>
      </c>
      <c r="G8" s="774" t="s">
        <v>944</v>
      </c>
      <c r="H8" s="774">
        <v>20</v>
      </c>
      <c r="I8" s="774"/>
      <c r="J8" s="774"/>
    </row>
    <row r="9" spans="1:11" s="777" customFormat="1" ht="36" customHeight="1">
      <c r="A9" s="778"/>
      <c r="B9" s="778"/>
      <c r="C9" s="775" t="s">
        <v>1141</v>
      </c>
      <c r="D9" s="774"/>
      <c r="E9" s="774"/>
      <c r="F9" s="780"/>
      <c r="G9" s="774"/>
      <c r="H9" s="776">
        <f>SUM(H10:H17)</f>
        <v>160</v>
      </c>
      <c r="I9" s="774"/>
      <c r="J9" s="774"/>
    </row>
    <row r="10" spans="1:11" s="777" customFormat="1" ht="36" customHeight="1">
      <c r="A10" s="778">
        <v>3</v>
      </c>
      <c r="B10" s="778">
        <v>1</v>
      </c>
      <c r="C10" s="774" t="s">
        <v>78</v>
      </c>
      <c r="D10" s="774" t="s">
        <v>514</v>
      </c>
      <c r="E10" s="774" t="s">
        <v>945</v>
      </c>
      <c r="F10" s="780">
        <v>3</v>
      </c>
      <c r="G10" s="774" t="s">
        <v>944</v>
      </c>
      <c r="H10" s="774">
        <v>20</v>
      </c>
      <c r="I10" s="774"/>
      <c r="J10" s="774"/>
    </row>
    <row r="11" spans="1:11" s="777" customFormat="1" ht="36" customHeight="1">
      <c r="A11" s="778">
        <v>4</v>
      </c>
      <c r="B11" s="778">
        <v>2</v>
      </c>
      <c r="C11" s="774" t="s">
        <v>80</v>
      </c>
      <c r="D11" s="774" t="s">
        <v>516</v>
      </c>
      <c r="E11" s="774" t="s">
        <v>945</v>
      </c>
      <c r="F11" s="780">
        <v>5</v>
      </c>
      <c r="G11" s="774" t="s">
        <v>944</v>
      </c>
      <c r="H11" s="774">
        <v>20</v>
      </c>
      <c r="I11" s="774"/>
      <c r="J11" s="774"/>
    </row>
    <row r="12" spans="1:11" s="777" customFormat="1" ht="36" customHeight="1">
      <c r="A12" s="778">
        <v>5</v>
      </c>
      <c r="B12" s="778">
        <v>3</v>
      </c>
      <c r="C12" s="774" t="s">
        <v>82</v>
      </c>
      <c r="D12" s="774" t="s">
        <v>511</v>
      </c>
      <c r="E12" s="774" t="s">
        <v>945</v>
      </c>
      <c r="F12" s="780">
        <v>4</v>
      </c>
      <c r="G12" s="774" t="s">
        <v>944</v>
      </c>
      <c r="H12" s="774">
        <v>20</v>
      </c>
      <c r="I12" s="774"/>
      <c r="J12" s="774"/>
    </row>
    <row r="13" spans="1:11" s="777" customFormat="1" ht="36" customHeight="1">
      <c r="A13" s="778">
        <v>6</v>
      </c>
      <c r="B13" s="981">
        <v>4</v>
      </c>
      <c r="C13" s="980" t="s">
        <v>253</v>
      </c>
      <c r="D13" s="774" t="s">
        <v>707</v>
      </c>
      <c r="E13" s="774" t="s">
        <v>941</v>
      </c>
      <c r="F13" s="780">
        <v>7</v>
      </c>
      <c r="G13" s="774" t="s">
        <v>1144</v>
      </c>
      <c r="H13" s="774">
        <v>20</v>
      </c>
      <c r="I13" s="774"/>
      <c r="J13" s="774"/>
    </row>
    <row r="14" spans="1:11" s="777" customFormat="1" ht="36" customHeight="1">
      <c r="A14" s="778">
        <v>7</v>
      </c>
      <c r="B14" s="982"/>
      <c r="C14" s="980"/>
      <c r="D14" s="774" t="s">
        <v>820</v>
      </c>
      <c r="E14" s="774" t="s">
        <v>945</v>
      </c>
      <c r="F14" s="780">
        <v>5</v>
      </c>
      <c r="G14" s="774" t="s">
        <v>944</v>
      </c>
      <c r="H14" s="774">
        <v>20</v>
      </c>
      <c r="I14" s="774"/>
      <c r="J14" s="774"/>
    </row>
    <row r="15" spans="1:11" s="777" customFormat="1" ht="36" customHeight="1">
      <c r="A15" s="778">
        <v>8</v>
      </c>
      <c r="B15" s="981">
        <v>5</v>
      </c>
      <c r="C15" s="980" t="s">
        <v>79</v>
      </c>
      <c r="D15" s="774" t="s">
        <v>517</v>
      </c>
      <c r="E15" s="774" t="s">
        <v>941</v>
      </c>
      <c r="F15" s="780">
        <v>5</v>
      </c>
      <c r="G15" s="774" t="s">
        <v>944</v>
      </c>
      <c r="H15" s="774">
        <v>20</v>
      </c>
      <c r="I15" s="774"/>
      <c r="J15" s="774"/>
    </row>
    <row r="16" spans="1:11" s="777" customFormat="1" ht="36" customHeight="1">
      <c r="A16" s="778">
        <v>9</v>
      </c>
      <c r="B16" s="982"/>
      <c r="C16" s="980"/>
      <c r="D16" s="774" t="s">
        <v>1140</v>
      </c>
      <c r="E16" s="774" t="s">
        <v>941</v>
      </c>
      <c r="F16" s="780">
        <v>3</v>
      </c>
      <c r="G16" s="774" t="s">
        <v>944</v>
      </c>
      <c r="H16" s="774">
        <v>20</v>
      </c>
      <c r="I16" s="774"/>
      <c r="J16" s="774"/>
    </row>
    <row r="17" spans="1:14" s="777" customFormat="1" ht="36" customHeight="1">
      <c r="A17" s="778">
        <v>10</v>
      </c>
      <c r="B17" s="778">
        <v>6</v>
      </c>
      <c r="C17" s="774" t="s">
        <v>84</v>
      </c>
      <c r="D17" s="774" t="s">
        <v>521</v>
      </c>
      <c r="E17" s="774" t="s">
        <v>941</v>
      </c>
      <c r="F17" s="780">
        <v>9</v>
      </c>
      <c r="G17" s="774" t="s">
        <v>1144</v>
      </c>
      <c r="H17" s="774">
        <v>20</v>
      </c>
      <c r="I17" s="774"/>
      <c r="J17" s="774"/>
    </row>
    <row r="18" spans="1:14" s="777" customFormat="1" ht="36" customHeight="1">
      <c r="A18" s="778"/>
      <c r="B18" s="778"/>
      <c r="C18" s="775" t="s">
        <v>1142</v>
      </c>
      <c r="D18" s="774"/>
      <c r="E18" s="774"/>
      <c r="F18" s="780"/>
      <c r="G18" s="774"/>
      <c r="H18" s="776">
        <f>SUM(H19:H20)</f>
        <v>40</v>
      </c>
      <c r="I18" s="774"/>
      <c r="J18" s="774"/>
    </row>
    <row r="19" spans="1:14" s="777" customFormat="1" ht="36" customHeight="1">
      <c r="A19" s="778">
        <v>11</v>
      </c>
      <c r="B19" s="778">
        <v>1</v>
      </c>
      <c r="C19" s="774" t="s">
        <v>197</v>
      </c>
      <c r="D19" s="774" t="s">
        <v>459</v>
      </c>
      <c r="E19" s="774" t="s">
        <v>941</v>
      </c>
      <c r="F19" s="780">
        <v>7</v>
      </c>
      <c r="G19" s="774" t="s">
        <v>944</v>
      </c>
      <c r="H19" s="774">
        <v>20</v>
      </c>
      <c r="I19" s="774"/>
      <c r="J19" s="774"/>
      <c r="N19" s="777">
        <f>12*20</f>
        <v>240</v>
      </c>
    </row>
    <row r="20" spans="1:14" s="777" customFormat="1" ht="36" customHeight="1">
      <c r="A20" s="778">
        <v>12</v>
      </c>
      <c r="B20" s="778">
        <v>2</v>
      </c>
      <c r="C20" s="774" t="s">
        <v>200</v>
      </c>
      <c r="D20" s="774" t="s">
        <v>465</v>
      </c>
      <c r="E20" s="774" t="s">
        <v>941</v>
      </c>
      <c r="F20" s="780">
        <v>5</v>
      </c>
      <c r="G20" s="774" t="s">
        <v>944</v>
      </c>
      <c r="H20" s="774">
        <v>20</v>
      </c>
      <c r="I20" s="774"/>
      <c r="J20" s="774"/>
    </row>
    <row r="21" spans="1:14" ht="26.25" customHeight="1">
      <c r="A21" s="135"/>
      <c r="B21" s="135"/>
      <c r="C21" s="988" t="s">
        <v>1143</v>
      </c>
      <c r="D21" s="989"/>
      <c r="E21" s="135"/>
      <c r="F21" s="135"/>
      <c r="G21" s="135"/>
      <c r="H21" s="779">
        <f>+H18+H9+H6</f>
        <v>240</v>
      </c>
      <c r="I21" s="135"/>
      <c r="J21" s="135"/>
    </row>
    <row r="22" spans="1:14" ht="20.25">
      <c r="A22" s="763"/>
      <c r="B22" s="479"/>
      <c r="C22" s="610"/>
      <c r="D22" s="480"/>
      <c r="E22" s="771"/>
      <c r="F22" s="971" t="s">
        <v>1145</v>
      </c>
      <c r="G22" s="971"/>
      <c r="H22" s="971"/>
      <c r="I22" s="971"/>
      <c r="J22" s="971"/>
    </row>
    <row r="23" spans="1:14" ht="20.25">
      <c r="A23" s="763"/>
      <c r="B23" s="950" t="s">
        <v>984</v>
      </c>
      <c r="C23" s="950"/>
      <c r="D23" s="950" t="s">
        <v>1146</v>
      </c>
      <c r="E23" s="950"/>
      <c r="F23" s="950"/>
      <c r="G23" s="950" t="s">
        <v>132</v>
      </c>
      <c r="H23" s="950"/>
      <c r="I23" s="950"/>
      <c r="J23" s="950"/>
    </row>
    <row r="24" spans="1:14" ht="20.25">
      <c r="A24" s="763"/>
      <c r="B24" s="110"/>
      <c r="C24" s="769"/>
      <c r="D24" s="110"/>
      <c r="E24" s="990"/>
      <c r="F24" s="991"/>
      <c r="G24" s="770"/>
      <c r="H24" s="770"/>
      <c r="I24" s="770"/>
      <c r="J24" s="626"/>
    </row>
    <row r="25" spans="1:14" ht="20.25">
      <c r="A25" s="763"/>
      <c r="B25" s="110"/>
      <c r="C25" s="769"/>
      <c r="D25" s="110"/>
      <c r="E25" s="110"/>
      <c r="F25" s="653"/>
      <c r="G25" s="770"/>
      <c r="H25" s="770"/>
      <c r="I25" s="770"/>
      <c r="J25" s="626"/>
    </row>
    <row r="26" spans="1:14" ht="20.25">
      <c r="A26" s="763"/>
      <c r="B26" s="110"/>
      <c r="C26" s="769"/>
      <c r="D26" s="110"/>
      <c r="E26" s="110"/>
      <c r="F26" s="654"/>
      <c r="G26" s="770"/>
      <c r="H26" s="770"/>
      <c r="I26" s="770"/>
      <c r="J26" s="626"/>
    </row>
    <row r="27" spans="1:14" ht="20.25">
      <c r="A27" s="763"/>
      <c r="B27" s="110"/>
      <c r="C27" s="769"/>
      <c r="D27" s="110"/>
      <c r="E27" s="110"/>
      <c r="F27" s="654"/>
      <c r="G27" s="770"/>
      <c r="H27" s="770"/>
      <c r="I27" s="770"/>
      <c r="J27" s="626"/>
    </row>
    <row r="28" spans="1:14" ht="20.25">
      <c r="A28" s="763"/>
      <c r="B28" s="950" t="s">
        <v>10</v>
      </c>
      <c r="C28" s="950"/>
      <c r="D28" s="954" t="s">
        <v>1147</v>
      </c>
      <c r="E28" s="954"/>
      <c r="F28" s="983"/>
      <c r="G28" s="950" t="s">
        <v>41</v>
      </c>
      <c r="H28" s="950"/>
      <c r="I28" s="950"/>
      <c r="J28" s="950"/>
    </row>
    <row r="29" spans="1:14" ht="19.5">
      <c r="A29" s="763"/>
      <c r="B29" s="764"/>
      <c r="C29" s="765"/>
      <c r="D29" s="766"/>
      <c r="E29" s="763"/>
      <c r="F29" s="763"/>
      <c r="G29" s="763"/>
      <c r="H29" s="767"/>
      <c r="I29" s="763"/>
      <c r="J29" s="763"/>
    </row>
    <row r="30" spans="1:14">
      <c r="B30" s="749"/>
    </row>
    <row r="31" spans="1:14" ht="20.25">
      <c r="C31" s="488"/>
      <c r="D31" s="489" t="s">
        <v>992</v>
      </c>
      <c r="E31" s="965" t="s">
        <v>993</v>
      </c>
      <c r="F31" s="966"/>
      <c r="G31" s="967"/>
    </row>
    <row r="32" spans="1:14" ht="20.25">
      <c r="C32" s="488"/>
      <c r="D32" s="489"/>
      <c r="E32" s="489" t="s">
        <v>994</v>
      </c>
      <c r="F32" s="968" t="s">
        <v>995</v>
      </c>
      <c r="G32" s="969"/>
    </row>
    <row r="33" spans="3:7" ht="20.25">
      <c r="C33" s="490" t="s">
        <v>997</v>
      </c>
      <c r="D33" s="215">
        <v>180</v>
      </c>
      <c r="E33" s="215">
        <v>60</v>
      </c>
      <c r="F33" s="960">
        <v>0</v>
      </c>
      <c r="G33" s="961"/>
    </row>
    <row r="34" spans="3:7" ht="20.25">
      <c r="C34" s="608" t="s">
        <v>998</v>
      </c>
      <c r="D34" s="35">
        <f>SUM(D32:D33)</f>
        <v>180</v>
      </c>
      <c r="E34" s="35">
        <f>SUM(E32:E33)</f>
        <v>60</v>
      </c>
      <c r="F34" s="962">
        <f>SUM(F32:G33)</f>
        <v>0</v>
      </c>
      <c r="G34" s="963"/>
    </row>
  </sheetData>
  <mergeCells count="29">
    <mergeCell ref="E31:G31"/>
    <mergeCell ref="F32:G32"/>
    <mergeCell ref="F33:G33"/>
    <mergeCell ref="F34:G34"/>
    <mergeCell ref="E24:F24"/>
    <mergeCell ref="B28:C28"/>
    <mergeCell ref="D28:F28"/>
    <mergeCell ref="G28:J28"/>
    <mergeCell ref="A3:B4"/>
    <mergeCell ref="C21:D21"/>
    <mergeCell ref="F22:J22"/>
    <mergeCell ref="B23:C23"/>
    <mergeCell ref="D23:F23"/>
    <mergeCell ref="G23:J23"/>
    <mergeCell ref="J3:J4"/>
    <mergeCell ref="A2:J2"/>
    <mergeCell ref="C7:C8"/>
    <mergeCell ref="C13:C14"/>
    <mergeCell ref="C15:C16"/>
    <mergeCell ref="C3:C4"/>
    <mergeCell ref="D3:D4"/>
    <mergeCell ref="E3:E4"/>
    <mergeCell ref="F3:F4"/>
    <mergeCell ref="G3:G4"/>
    <mergeCell ref="H3:H4"/>
    <mergeCell ref="I3:I4"/>
    <mergeCell ref="B7:B8"/>
    <mergeCell ref="B13:B14"/>
    <mergeCell ref="B15:B16"/>
  </mergeCells>
  <pageMargins left="0.11811023622047245" right="0.11811023622047245" top="0.74803149606299213" bottom="0.39370078740157483" header="0.31496062992125984" footer="0.31496062992125984"/>
  <pageSetup paperSize="9"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opLeftCell="A67" zoomScaleNormal="100" workbookViewId="0">
      <selection activeCell="C41" sqref="C41"/>
    </sheetView>
  </sheetViews>
  <sheetFormatPr defaultRowHeight="15.75"/>
  <cols>
    <col min="1" max="1" width="5.875" style="48" customWidth="1"/>
    <col min="2" max="2" width="6.5" style="48" customWidth="1"/>
    <col min="3" max="3" width="27.875" customWidth="1"/>
    <col min="4" max="4" width="16.375" style="48" customWidth="1"/>
    <col min="5" max="5" width="15.5" customWidth="1"/>
    <col min="6" max="6" width="23" customWidth="1"/>
    <col min="7" max="7" width="20.125" customWidth="1"/>
  </cols>
  <sheetData>
    <row r="1" spans="1:13" s="445" customFormat="1" ht="20.25">
      <c r="A1" s="995" t="s">
        <v>935</v>
      </c>
      <c r="B1" s="995"/>
      <c r="C1" s="995"/>
      <c r="D1" s="995"/>
      <c r="E1" s="343"/>
      <c r="F1" s="502"/>
      <c r="G1" s="499"/>
      <c r="H1" s="499"/>
      <c r="I1" s="499"/>
      <c r="K1" s="499"/>
    </row>
    <row r="2" spans="1:13" s="445" customFormat="1" ht="39" customHeight="1">
      <c r="A2" s="992" t="s">
        <v>1038</v>
      </c>
      <c r="B2" s="992"/>
      <c r="C2" s="992"/>
      <c r="D2" s="992"/>
      <c r="E2" s="992"/>
      <c r="F2" s="992"/>
      <c r="G2" s="992"/>
      <c r="H2" s="424"/>
      <c r="I2" s="424"/>
      <c r="J2" s="424"/>
      <c r="K2" s="424"/>
      <c r="L2" s="424"/>
      <c r="M2" s="424"/>
    </row>
    <row r="3" spans="1:13" ht="30" customHeight="1">
      <c r="A3" s="556" t="s">
        <v>2</v>
      </c>
      <c r="B3" s="556"/>
      <c r="C3" s="503" t="s">
        <v>137</v>
      </c>
      <c r="D3" s="517" t="s">
        <v>1030</v>
      </c>
      <c r="E3" s="557" t="s">
        <v>5</v>
      </c>
      <c r="F3" s="557" t="s">
        <v>1037</v>
      </c>
      <c r="G3" s="557" t="s">
        <v>7</v>
      </c>
    </row>
    <row r="4" spans="1:13" ht="30" customHeight="1">
      <c r="A4" s="556"/>
      <c r="B4" s="556"/>
      <c r="C4" s="559" t="s">
        <v>138</v>
      </c>
      <c r="D4" s="517"/>
      <c r="E4" s="552">
        <f>SUM(E5:E5)</f>
        <v>20000</v>
      </c>
      <c r="F4" s="135"/>
      <c r="G4" s="135"/>
    </row>
    <row r="5" spans="1:13" ht="30" customHeight="1">
      <c r="A5" s="556">
        <v>1</v>
      </c>
      <c r="B5" s="556">
        <v>1</v>
      </c>
      <c r="C5" s="560" t="s">
        <v>10</v>
      </c>
      <c r="D5" s="530" t="s">
        <v>888</v>
      </c>
      <c r="E5" s="553">
        <v>20000</v>
      </c>
      <c r="F5" s="135"/>
      <c r="G5" s="135"/>
    </row>
    <row r="6" spans="1:13" ht="30" customHeight="1">
      <c r="A6" s="556"/>
      <c r="B6" s="556"/>
      <c r="C6" s="559" t="s">
        <v>15</v>
      </c>
      <c r="D6" s="530"/>
      <c r="E6" s="552">
        <f>SUM(E7:E28)</f>
        <v>440000</v>
      </c>
      <c r="F6" s="135"/>
      <c r="G6" s="135"/>
    </row>
    <row r="7" spans="1:13" ht="30" customHeight="1">
      <c r="A7" s="556">
        <f>A5+1</f>
        <v>2</v>
      </c>
      <c r="B7" s="556">
        <v>1</v>
      </c>
      <c r="C7" s="505" t="s">
        <v>139</v>
      </c>
      <c r="D7" s="530" t="s">
        <v>261</v>
      </c>
      <c r="E7" s="553">
        <v>20000</v>
      </c>
      <c r="F7" s="135"/>
      <c r="G7" s="135"/>
    </row>
    <row r="8" spans="1:13" ht="30" customHeight="1">
      <c r="A8" s="556">
        <f>+A7+1</f>
        <v>3</v>
      </c>
      <c r="B8" s="556">
        <v>2</v>
      </c>
      <c r="C8" s="561" t="s">
        <v>140</v>
      </c>
      <c r="D8" s="530" t="s">
        <v>262</v>
      </c>
      <c r="E8" s="553">
        <v>20000</v>
      </c>
      <c r="F8" s="135"/>
      <c r="G8" s="135"/>
    </row>
    <row r="9" spans="1:13" ht="30" customHeight="1">
      <c r="A9" s="556">
        <f t="shared" ref="A9:A28" si="0">+A8+1</f>
        <v>4</v>
      </c>
      <c r="B9" s="556">
        <v>3</v>
      </c>
      <c r="C9" s="561" t="s">
        <v>16</v>
      </c>
      <c r="D9" s="530" t="s">
        <v>17</v>
      </c>
      <c r="E9" s="553">
        <v>20000</v>
      </c>
      <c r="F9" s="135"/>
      <c r="G9" s="135"/>
    </row>
    <row r="10" spans="1:13" ht="30" customHeight="1">
      <c r="A10" s="556">
        <f t="shared" si="0"/>
        <v>5</v>
      </c>
      <c r="B10" s="556">
        <v>4</v>
      </c>
      <c r="C10" s="561" t="s">
        <v>19</v>
      </c>
      <c r="D10" s="530" t="s">
        <v>20</v>
      </c>
      <c r="E10" s="553">
        <v>20000</v>
      </c>
      <c r="F10" s="135"/>
      <c r="G10" s="135"/>
    </row>
    <row r="11" spans="1:13" ht="30" customHeight="1">
      <c r="A11" s="556">
        <f t="shared" si="0"/>
        <v>6</v>
      </c>
      <c r="B11" s="556">
        <v>5</v>
      </c>
      <c r="C11" s="561" t="s">
        <v>141</v>
      </c>
      <c r="D11" s="530" t="s">
        <v>20</v>
      </c>
      <c r="E11" s="553">
        <v>20000</v>
      </c>
      <c r="F11" s="135"/>
      <c r="G11" s="135"/>
    </row>
    <row r="12" spans="1:13" ht="30" customHeight="1">
      <c r="A12" s="556">
        <f t="shared" si="0"/>
        <v>7</v>
      </c>
      <c r="B12" s="556">
        <v>6</v>
      </c>
      <c r="C12" s="560" t="s">
        <v>142</v>
      </c>
      <c r="D12" s="530" t="s">
        <v>20</v>
      </c>
      <c r="E12" s="553">
        <v>20000</v>
      </c>
      <c r="F12" s="135"/>
      <c r="G12" s="135"/>
    </row>
    <row r="13" spans="1:13" ht="30" customHeight="1">
      <c r="A13" s="556">
        <f t="shared" si="0"/>
        <v>8</v>
      </c>
      <c r="B13" s="556">
        <v>7</v>
      </c>
      <c r="C13" s="561" t="s">
        <v>21</v>
      </c>
      <c r="D13" s="530" t="s">
        <v>22</v>
      </c>
      <c r="E13" s="553">
        <v>20000</v>
      </c>
      <c r="F13" s="135"/>
      <c r="G13" s="135"/>
    </row>
    <row r="14" spans="1:13" ht="30" customHeight="1">
      <c r="A14" s="556">
        <f t="shared" si="0"/>
        <v>9</v>
      </c>
      <c r="B14" s="556">
        <v>8</v>
      </c>
      <c r="C14" s="561" t="s">
        <v>23</v>
      </c>
      <c r="D14" s="530" t="s">
        <v>22</v>
      </c>
      <c r="E14" s="553">
        <v>20000</v>
      </c>
      <c r="F14" s="135"/>
      <c r="G14" s="135"/>
    </row>
    <row r="15" spans="1:13" ht="30" customHeight="1">
      <c r="A15" s="556">
        <f t="shared" si="0"/>
        <v>10</v>
      </c>
      <c r="B15" s="556">
        <v>9</v>
      </c>
      <c r="C15" s="561" t="s">
        <v>24</v>
      </c>
      <c r="D15" s="530" t="s">
        <v>20</v>
      </c>
      <c r="E15" s="553">
        <v>20000</v>
      </c>
      <c r="F15" s="135"/>
      <c r="G15" s="135"/>
    </row>
    <row r="16" spans="1:13" ht="30" customHeight="1">
      <c r="A16" s="556">
        <f t="shared" si="0"/>
        <v>11</v>
      </c>
      <c r="B16" s="556">
        <v>10</v>
      </c>
      <c r="C16" s="560" t="s">
        <v>27</v>
      </c>
      <c r="D16" s="530" t="s">
        <v>20</v>
      </c>
      <c r="E16" s="553">
        <v>20000</v>
      </c>
      <c r="F16" s="135"/>
      <c r="G16" s="135"/>
    </row>
    <row r="17" spans="1:7" ht="30" customHeight="1">
      <c r="A17" s="556">
        <f t="shared" si="0"/>
        <v>12</v>
      </c>
      <c r="B17" s="556">
        <v>11</v>
      </c>
      <c r="C17" s="505" t="s">
        <v>143</v>
      </c>
      <c r="D17" s="530" t="s">
        <v>20</v>
      </c>
      <c r="E17" s="553">
        <v>20000</v>
      </c>
      <c r="F17" s="135"/>
      <c r="G17" s="135"/>
    </row>
    <row r="18" spans="1:7" ht="30" customHeight="1">
      <c r="A18" s="556">
        <f t="shared" si="0"/>
        <v>13</v>
      </c>
      <c r="B18" s="556">
        <v>12</v>
      </c>
      <c r="C18" s="506" t="s">
        <v>144</v>
      </c>
      <c r="D18" s="530" t="s">
        <v>20</v>
      </c>
      <c r="E18" s="553">
        <v>20000</v>
      </c>
      <c r="F18" s="135"/>
      <c r="G18" s="135"/>
    </row>
    <row r="19" spans="1:7" ht="30" customHeight="1">
      <c r="A19" s="556">
        <f t="shared" si="0"/>
        <v>14</v>
      </c>
      <c r="B19" s="556">
        <v>13</v>
      </c>
      <c r="C19" s="561" t="s">
        <v>145</v>
      </c>
      <c r="D19" s="530" t="s">
        <v>263</v>
      </c>
      <c r="E19" s="553">
        <v>20000</v>
      </c>
      <c r="F19" s="135"/>
      <c r="G19" s="135"/>
    </row>
    <row r="20" spans="1:7" ht="30" customHeight="1">
      <c r="A20" s="556">
        <f t="shared" si="0"/>
        <v>15</v>
      </c>
      <c r="B20" s="556">
        <v>14</v>
      </c>
      <c r="C20" s="561" t="s">
        <v>146</v>
      </c>
      <c r="D20" s="530" t="s">
        <v>263</v>
      </c>
      <c r="E20" s="553">
        <v>20000</v>
      </c>
      <c r="F20" s="135"/>
      <c r="G20" s="135"/>
    </row>
    <row r="21" spans="1:7" ht="30" customHeight="1">
      <c r="A21" s="556">
        <f t="shared" si="0"/>
        <v>16</v>
      </c>
      <c r="B21" s="556">
        <v>15</v>
      </c>
      <c r="C21" s="519" t="s">
        <v>147</v>
      </c>
      <c r="D21" s="530" t="s">
        <v>263</v>
      </c>
      <c r="E21" s="553">
        <v>20000</v>
      </c>
      <c r="F21" s="135"/>
      <c r="G21" s="135"/>
    </row>
    <row r="22" spans="1:7" ht="30" customHeight="1">
      <c r="A22" s="556">
        <f t="shared" si="0"/>
        <v>17</v>
      </c>
      <c r="B22" s="556">
        <v>16</v>
      </c>
      <c r="C22" s="515" t="s">
        <v>148</v>
      </c>
      <c r="D22" s="530" t="s">
        <v>263</v>
      </c>
      <c r="E22" s="553">
        <v>20000</v>
      </c>
      <c r="F22" s="135"/>
      <c r="G22" s="135"/>
    </row>
    <row r="23" spans="1:7" ht="30" customHeight="1">
      <c r="A23" s="556">
        <f t="shared" si="0"/>
        <v>18</v>
      </c>
      <c r="B23" s="556">
        <v>17</v>
      </c>
      <c r="C23" s="507" t="s">
        <v>28</v>
      </c>
      <c r="D23" s="530" t="s">
        <v>29</v>
      </c>
      <c r="E23" s="553">
        <v>20000</v>
      </c>
      <c r="F23" s="135"/>
      <c r="G23" s="135"/>
    </row>
    <row r="24" spans="1:7" ht="30" customHeight="1">
      <c r="A24" s="556">
        <f t="shared" si="0"/>
        <v>19</v>
      </c>
      <c r="B24" s="556">
        <v>18</v>
      </c>
      <c r="C24" s="507" t="s">
        <v>30</v>
      </c>
      <c r="D24" s="530" t="s">
        <v>29</v>
      </c>
      <c r="E24" s="553">
        <v>20000</v>
      </c>
      <c r="F24" s="135"/>
      <c r="G24" s="135"/>
    </row>
    <row r="25" spans="1:7" ht="30" customHeight="1">
      <c r="A25" s="556">
        <f t="shared" si="0"/>
        <v>20</v>
      </c>
      <c r="B25" s="556">
        <v>19</v>
      </c>
      <c r="C25" s="507" t="s">
        <v>31</v>
      </c>
      <c r="D25" s="530" t="s">
        <v>29</v>
      </c>
      <c r="E25" s="553">
        <v>20000</v>
      </c>
      <c r="F25" s="135"/>
      <c r="G25" s="135"/>
    </row>
    <row r="26" spans="1:7" ht="30" customHeight="1">
      <c r="A26" s="556">
        <f t="shared" si="0"/>
        <v>21</v>
      </c>
      <c r="B26" s="556">
        <v>20</v>
      </c>
      <c r="C26" s="507" t="s">
        <v>32</v>
      </c>
      <c r="D26" s="530" t="s">
        <v>29</v>
      </c>
      <c r="E26" s="553">
        <v>20000</v>
      </c>
      <c r="F26" s="135"/>
      <c r="G26" s="135"/>
    </row>
    <row r="27" spans="1:7" ht="30" customHeight="1">
      <c r="A27" s="556">
        <f t="shared" si="0"/>
        <v>22</v>
      </c>
      <c r="B27" s="556">
        <v>21</v>
      </c>
      <c r="C27" s="520" t="s">
        <v>25</v>
      </c>
      <c r="D27" s="530" t="s">
        <v>26</v>
      </c>
      <c r="E27" s="553">
        <v>20000</v>
      </c>
      <c r="F27" s="135"/>
      <c r="G27" s="135"/>
    </row>
    <row r="28" spans="1:7" ht="30" customHeight="1">
      <c r="A28" s="556">
        <f t="shared" si="0"/>
        <v>23</v>
      </c>
      <c r="B28" s="556">
        <v>22</v>
      </c>
      <c r="C28" s="519" t="s">
        <v>150</v>
      </c>
      <c r="D28" s="530" t="s">
        <v>29</v>
      </c>
      <c r="E28" s="553">
        <v>20000</v>
      </c>
      <c r="F28" s="135"/>
      <c r="G28" s="135"/>
    </row>
    <row r="29" spans="1:7" ht="30" customHeight="1">
      <c r="A29" s="556"/>
      <c r="B29" s="556"/>
      <c r="C29" s="559" t="s">
        <v>34</v>
      </c>
      <c r="D29" s="530"/>
      <c r="E29" s="552">
        <f>SUM(E30:E37)</f>
        <v>160000</v>
      </c>
      <c r="F29" s="135"/>
      <c r="G29" s="135"/>
    </row>
    <row r="30" spans="1:7" ht="30" customHeight="1">
      <c r="A30" s="556">
        <f>+A28+1</f>
        <v>24</v>
      </c>
      <c r="B30" s="556">
        <v>1</v>
      </c>
      <c r="C30" s="561" t="s">
        <v>35</v>
      </c>
      <c r="D30" s="530" t="s">
        <v>36</v>
      </c>
      <c r="E30" s="553">
        <v>20000</v>
      </c>
      <c r="F30" s="135"/>
      <c r="G30" s="135"/>
    </row>
    <row r="31" spans="1:7" ht="30" customHeight="1">
      <c r="A31" s="556">
        <f>+A30+1</f>
        <v>25</v>
      </c>
      <c r="B31" s="556">
        <v>2</v>
      </c>
      <c r="C31" s="561" t="s">
        <v>37</v>
      </c>
      <c r="D31" s="530" t="s">
        <v>38</v>
      </c>
      <c r="E31" s="553">
        <v>20000</v>
      </c>
      <c r="F31" s="135"/>
      <c r="G31" s="135"/>
    </row>
    <row r="32" spans="1:7" ht="30" customHeight="1">
      <c r="A32" s="556">
        <f t="shared" ref="A32:A37" si="1">+A31+1</f>
        <v>26</v>
      </c>
      <c r="B32" s="556">
        <v>3</v>
      </c>
      <c r="C32" s="561" t="s">
        <v>39</v>
      </c>
      <c r="D32" s="530" t="s">
        <v>40</v>
      </c>
      <c r="E32" s="553">
        <v>20000</v>
      </c>
      <c r="F32" s="135"/>
      <c r="G32" s="135"/>
    </row>
    <row r="33" spans="1:7" ht="30" customHeight="1">
      <c r="A33" s="556">
        <f t="shared" si="1"/>
        <v>27</v>
      </c>
      <c r="B33" s="556">
        <v>4</v>
      </c>
      <c r="C33" s="561" t="s">
        <v>151</v>
      </c>
      <c r="D33" s="530" t="s">
        <v>264</v>
      </c>
      <c r="E33" s="553">
        <v>20000</v>
      </c>
      <c r="F33" s="135"/>
      <c r="G33" s="135"/>
    </row>
    <row r="34" spans="1:7" ht="30" customHeight="1">
      <c r="A34" s="556">
        <f t="shared" si="1"/>
        <v>28</v>
      </c>
      <c r="B34" s="556">
        <v>5</v>
      </c>
      <c r="C34" s="561" t="s">
        <v>152</v>
      </c>
      <c r="D34" s="530" t="s">
        <v>264</v>
      </c>
      <c r="E34" s="553">
        <v>20000</v>
      </c>
      <c r="F34" s="135"/>
      <c r="G34" s="135"/>
    </row>
    <row r="35" spans="1:7" ht="30" customHeight="1">
      <c r="A35" s="556">
        <f t="shared" si="1"/>
        <v>29</v>
      </c>
      <c r="B35" s="556">
        <v>6</v>
      </c>
      <c r="C35" s="414" t="s">
        <v>153</v>
      </c>
      <c r="D35" s="530" t="s">
        <v>265</v>
      </c>
      <c r="E35" s="553">
        <v>20000</v>
      </c>
      <c r="F35" s="135"/>
      <c r="G35" s="135"/>
    </row>
    <row r="36" spans="1:7" ht="30" customHeight="1">
      <c r="A36" s="556">
        <f t="shared" si="1"/>
        <v>30</v>
      </c>
      <c r="B36" s="556">
        <v>7</v>
      </c>
      <c r="C36" s="508" t="s">
        <v>41</v>
      </c>
      <c r="D36" s="531" t="s">
        <v>40</v>
      </c>
      <c r="E36" s="553">
        <v>20000</v>
      </c>
      <c r="F36" s="135"/>
      <c r="G36" s="135"/>
    </row>
    <row r="37" spans="1:7" ht="30" customHeight="1">
      <c r="A37" s="556">
        <f t="shared" si="1"/>
        <v>31</v>
      </c>
      <c r="B37" s="556">
        <v>8</v>
      </c>
      <c r="C37" s="509" t="s">
        <v>154</v>
      </c>
      <c r="D37" s="532" t="s">
        <v>166</v>
      </c>
      <c r="E37" s="553">
        <v>20000</v>
      </c>
      <c r="F37" s="135"/>
      <c r="G37" s="135"/>
    </row>
    <row r="38" spans="1:7" ht="30" customHeight="1">
      <c r="A38" s="556"/>
      <c r="B38" s="556"/>
      <c r="C38" s="559" t="s">
        <v>43</v>
      </c>
      <c r="D38" s="530"/>
      <c r="E38" s="552">
        <f>SUM(E39:E40)</f>
        <v>40000</v>
      </c>
      <c r="F38" s="135"/>
      <c r="G38" s="135"/>
    </row>
    <row r="39" spans="1:7" ht="30" customHeight="1">
      <c r="A39" s="556">
        <f>+A37+1</f>
        <v>32</v>
      </c>
      <c r="B39" s="556">
        <v>1</v>
      </c>
      <c r="C39" s="506" t="s">
        <v>44</v>
      </c>
      <c r="D39" s="531" t="s">
        <v>43</v>
      </c>
      <c r="E39" s="553">
        <v>20000</v>
      </c>
      <c r="F39" s="135"/>
      <c r="G39" s="135"/>
    </row>
    <row r="40" spans="1:7" ht="30" customHeight="1">
      <c r="A40" s="556">
        <f>+A39+1</f>
        <v>33</v>
      </c>
      <c r="B40" s="556">
        <v>2</v>
      </c>
      <c r="C40" s="506" t="s">
        <v>45</v>
      </c>
      <c r="D40" s="531" t="s">
        <v>43</v>
      </c>
      <c r="E40" s="553">
        <v>20000</v>
      </c>
      <c r="F40" s="135"/>
      <c r="G40" s="135"/>
    </row>
    <row r="41" spans="1:7" ht="30" customHeight="1">
      <c r="A41" s="556"/>
      <c r="B41" s="556"/>
      <c r="C41" s="568" t="s">
        <v>47</v>
      </c>
      <c r="D41" s="531"/>
      <c r="E41" s="554">
        <f>E42+E52+E60</f>
        <v>660000</v>
      </c>
      <c r="F41" s="135"/>
      <c r="G41" s="135"/>
    </row>
    <row r="42" spans="1:7" ht="30" customHeight="1">
      <c r="A42" s="556"/>
      <c r="B42" s="556"/>
      <c r="C42" s="543" t="s">
        <v>362</v>
      </c>
      <c r="D42" s="530"/>
      <c r="E42" s="552">
        <f>SUM(E43:E51)</f>
        <v>180000</v>
      </c>
      <c r="F42" s="135"/>
      <c r="G42" s="135"/>
    </row>
    <row r="43" spans="1:7" ht="30" customHeight="1">
      <c r="A43" s="556">
        <f>+A40+1</f>
        <v>34</v>
      </c>
      <c r="B43" s="556">
        <v>1</v>
      </c>
      <c r="C43" s="414" t="s">
        <v>155</v>
      </c>
      <c r="D43" s="530" t="s">
        <v>266</v>
      </c>
      <c r="E43" s="553">
        <v>20000</v>
      </c>
      <c r="F43" s="135"/>
      <c r="G43" s="135"/>
    </row>
    <row r="44" spans="1:7" ht="30" customHeight="1">
      <c r="A44" s="556">
        <f>+A43+1</f>
        <v>35</v>
      </c>
      <c r="B44" s="556">
        <v>2</v>
      </c>
      <c r="C44" s="414" t="s">
        <v>156</v>
      </c>
      <c r="D44" s="530" t="s">
        <v>267</v>
      </c>
      <c r="E44" s="553">
        <v>20000</v>
      </c>
      <c r="F44" s="135"/>
      <c r="G44" s="135"/>
    </row>
    <row r="45" spans="1:7" ht="30" customHeight="1">
      <c r="A45" s="556">
        <f t="shared" ref="A45:A51" si="2">+A44+1</f>
        <v>36</v>
      </c>
      <c r="B45" s="556">
        <v>3</v>
      </c>
      <c r="C45" s="561" t="s">
        <v>48</v>
      </c>
      <c r="D45" s="530" t="s">
        <v>26</v>
      </c>
      <c r="E45" s="553">
        <v>20000</v>
      </c>
      <c r="F45" s="135"/>
      <c r="G45" s="135"/>
    </row>
    <row r="46" spans="1:7" ht="30" customHeight="1">
      <c r="A46" s="556">
        <f t="shared" si="2"/>
        <v>37</v>
      </c>
      <c r="B46" s="556">
        <v>4</v>
      </c>
      <c r="C46" s="561" t="s">
        <v>49</v>
      </c>
      <c r="D46" s="530" t="s">
        <v>26</v>
      </c>
      <c r="E46" s="553">
        <v>20000</v>
      </c>
      <c r="F46" s="135"/>
      <c r="G46" s="135"/>
    </row>
    <row r="47" spans="1:7" ht="30" customHeight="1">
      <c r="A47" s="556">
        <f t="shared" si="2"/>
        <v>38</v>
      </c>
      <c r="B47" s="556">
        <v>5</v>
      </c>
      <c r="C47" s="561" t="s">
        <v>50</v>
      </c>
      <c r="D47" s="530" t="s">
        <v>36</v>
      </c>
      <c r="E47" s="553">
        <v>20000</v>
      </c>
      <c r="F47" s="135"/>
      <c r="G47" s="135"/>
    </row>
    <row r="48" spans="1:7" ht="30" customHeight="1">
      <c r="A48" s="556">
        <f t="shared" si="2"/>
        <v>39</v>
      </c>
      <c r="B48" s="556">
        <v>6</v>
      </c>
      <c r="C48" s="561" t="s">
        <v>51</v>
      </c>
      <c r="D48" s="530" t="s">
        <v>26</v>
      </c>
      <c r="E48" s="553">
        <v>20000</v>
      </c>
      <c r="F48" s="135"/>
      <c r="G48" s="135"/>
    </row>
    <row r="49" spans="1:12" ht="30" customHeight="1">
      <c r="A49" s="556">
        <f t="shared" si="2"/>
        <v>40</v>
      </c>
      <c r="B49" s="556">
        <v>7</v>
      </c>
      <c r="C49" s="561" t="s">
        <v>52</v>
      </c>
      <c r="D49" s="530" t="s">
        <v>26</v>
      </c>
      <c r="E49" s="553">
        <v>20000</v>
      </c>
      <c r="F49" s="135"/>
      <c r="G49" s="135"/>
    </row>
    <row r="50" spans="1:12" ht="30" customHeight="1">
      <c r="A50" s="556">
        <f t="shared" si="2"/>
        <v>41</v>
      </c>
      <c r="B50" s="556">
        <v>8</v>
      </c>
      <c r="C50" s="519" t="s">
        <v>53</v>
      </c>
      <c r="D50" s="530" t="s">
        <v>26</v>
      </c>
      <c r="E50" s="553">
        <v>20000</v>
      </c>
      <c r="F50" s="135"/>
      <c r="G50" s="135"/>
    </row>
    <row r="51" spans="1:12" ht="30" customHeight="1">
      <c r="A51" s="556">
        <f t="shared" si="2"/>
        <v>42</v>
      </c>
      <c r="B51" s="556">
        <v>9</v>
      </c>
      <c r="C51" s="519" t="s">
        <v>55</v>
      </c>
      <c r="D51" s="530" t="s">
        <v>26</v>
      </c>
      <c r="E51" s="553">
        <v>20000</v>
      </c>
      <c r="F51" s="135"/>
      <c r="G51" s="135"/>
    </row>
    <row r="52" spans="1:12" ht="30" customHeight="1">
      <c r="A52" s="556"/>
      <c r="B52" s="556"/>
      <c r="C52" s="559" t="s">
        <v>157</v>
      </c>
      <c r="D52" s="530"/>
      <c r="E52" s="552">
        <f>SUM(E53:E59)</f>
        <v>140000</v>
      </c>
      <c r="F52" s="135"/>
      <c r="G52" s="135"/>
    </row>
    <row r="53" spans="1:12" ht="30" customHeight="1">
      <c r="A53" s="556">
        <f>+A51+1</f>
        <v>43</v>
      </c>
      <c r="B53" s="556">
        <v>1</v>
      </c>
      <c r="C53" s="414" t="s">
        <v>158</v>
      </c>
      <c r="D53" s="530" t="s">
        <v>157</v>
      </c>
      <c r="E53" s="553">
        <v>20000</v>
      </c>
      <c r="F53" s="135"/>
      <c r="G53" s="135"/>
    </row>
    <row r="54" spans="1:12" ht="30" customHeight="1">
      <c r="A54" s="556">
        <f>+A53+1</f>
        <v>44</v>
      </c>
      <c r="B54" s="556">
        <v>2</v>
      </c>
      <c r="C54" s="414" t="s">
        <v>159</v>
      </c>
      <c r="D54" s="530" t="s">
        <v>157</v>
      </c>
      <c r="E54" s="553">
        <v>20000</v>
      </c>
      <c r="F54" s="135"/>
      <c r="G54" s="135"/>
    </row>
    <row r="55" spans="1:12" ht="30" customHeight="1">
      <c r="A55" s="556">
        <f t="shared" ref="A55:A59" si="3">+A54+1</f>
        <v>45</v>
      </c>
      <c r="B55" s="556">
        <v>3</v>
      </c>
      <c r="C55" s="561" t="s">
        <v>160</v>
      </c>
      <c r="D55" s="530" t="s">
        <v>157</v>
      </c>
      <c r="E55" s="553">
        <v>20000</v>
      </c>
      <c r="F55" s="135"/>
      <c r="G55" s="135"/>
    </row>
    <row r="56" spans="1:12" ht="30" customHeight="1">
      <c r="A56" s="556">
        <f t="shared" si="3"/>
        <v>46</v>
      </c>
      <c r="B56" s="556">
        <v>4</v>
      </c>
      <c r="C56" s="561" t="s">
        <v>161</v>
      </c>
      <c r="D56" s="530" t="s">
        <v>157</v>
      </c>
      <c r="E56" s="553">
        <v>20000</v>
      </c>
      <c r="F56" s="135"/>
      <c r="G56" s="135"/>
    </row>
    <row r="57" spans="1:12" ht="30" customHeight="1">
      <c r="A57" s="556">
        <f t="shared" si="3"/>
        <v>47</v>
      </c>
      <c r="B57" s="556">
        <v>5</v>
      </c>
      <c r="C57" s="561" t="s">
        <v>162</v>
      </c>
      <c r="D57" s="530" t="s">
        <v>157</v>
      </c>
      <c r="E57" s="553">
        <v>20000</v>
      </c>
      <c r="F57" s="135"/>
      <c r="G57" s="135"/>
      <c r="L57">
        <v>240</v>
      </c>
    </row>
    <row r="58" spans="1:12" ht="30" customHeight="1">
      <c r="A58" s="556">
        <f t="shared" si="3"/>
        <v>48</v>
      </c>
      <c r="B58" s="556">
        <v>6</v>
      </c>
      <c r="C58" s="561" t="s">
        <v>163</v>
      </c>
      <c r="D58" s="530" t="s">
        <v>157</v>
      </c>
      <c r="E58" s="553">
        <v>20000</v>
      </c>
      <c r="F58" s="135"/>
      <c r="G58" s="135"/>
      <c r="L58">
        <v>140</v>
      </c>
    </row>
    <row r="59" spans="1:12" ht="30" customHeight="1">
      <c r="A59" s="556">
        <f t="shared" si="3"/>
        <v>49</v>
      </c>
      <c r="B59" s="556">
        <v>7</v>
      </c>
      <c r="C59" s="561" t="s">
        <v>164</v>
      </c>
      <c r="D59" s="530" t="s">
        <v>157</v>
      </c>
      <c r="E59" s="553">
        <v>20000</v>
      </c>
      <c r="F59" s="135"/>
      <c r="G59" s="135"/>
      <c r="L59">
        <v>380</v>
      </c>
    </row>
    <row r="60" spans="1:12" ht="30" customHeight="1">
      <c r="A60" s="556"/>
      <c r="B60" s="556"/>
      <c r="C60" s="559" t="s">
        <v>166</v>
      </c>
      <c r="D60" s="530"/>
      <c r="E60" s="552">
        <f>SUM(E61:E77)</f>
        <v>340000</v>
      </c>
      <c r="F60" s="135"/>
      <c r="G60" s="135"/>
    </row>
    <row r="61" spans="1:12" ht="30" customHeight="1">
      <c r="A61" s="556">
        <f>+A59+1</f>
        <v>50</v>
      </c>
      <c r="B61" s="556">
        <v>1</v>
      </c>
      <c r="C61" s="510" t="s">
        <v>167</v>
      </c>
      <c r="D61" s="530" t="s">
        <v>166</v>
      </c>
      <c r="E61" s="553">
        <v>20000</v>
      </c>
      <c r="F61" s="135"/>
      <c r="G61" s="135"/>
    </row>
    <row r="62" spans="1:12" ht="30" customHeight="1">
      <c r="A62" s="556">
        <f>+A61+1</f>
        <v>51</v>
      </c>
      <c r="B62" s="556">
        <v>2</v>
      </c>
      <c r="C62" s="562" t="s">
        <v>168</v>
      </c>
      <c r="D62" s="530" t="s">
        <v>166</v>
      </c>
      <c r="E62" s="553">
        <v>20000</v>
      </c>
      <c r="F62" s="135"/>
      <c r="G62" s="135"/>
    </row>
    <row r="63" spans="1:12" ht="30" customHeight="1">
      <c r="A63" s="556">
        <f t="shared" ref="A63:A77" si="4">+A62+1</f>
        <v>52</v>
      </c>
      <c r="B63" s="556">
        <v>3</v>
      </c>
      <c r="C63" s="510" t="s">
        <v>169</v>
      </c>
      <c r="D63" s="530" t="s">
        <v>166</v>
      </c>
      <c r="E63" s="553">
        <v>20000</v>
      </c>
      <c r="F63" s="135"/>
      <c r="G63" s="135"/>
    </row>
    <row r="64" spans="1:12" ht="30" customHeight="1">
      <c r="A64" s="556">
        <f t="shared" si="4"/>
        <v>53</v>
      </c>
      <c r="B64" s="556">
        <v>4</v>
      </c>
      <c r="C64" s="510" t="s">
        <v>170</v>
      </c>
      <c r="D64" s="530" t="s">
        <v>166</v>
      </c>
      <c r="E64" s="553">
        <v>20000</v>
      </c>
      <c r="F64" s="135"/>
      <c r="G64" s="135"/>
    </row>
    <row r="65" spans="1:7" ht="30" customHeight="1">
      <c r="A65" s="556">
        <f t="shared" si="4"/>
        <v>54</v>
      </c>
      <c r="B65" s="556">
        <v>5</v>
      </c>
      <c r="C65" s="562" t="s">
        <v>171</v>
      </c>
      <c r="D65" s="530" t="s">
        <v>166</v>
      </c>
      <c r="E65" s="553">
        <v>20000</v>
      </c>
      <c r="F65" s="135"/>
      <c r="G65" s="135"/>
    </row>
    <row r="66" spans="1:7" ht="30" customHeight="1">
      <c r="A66" s="556">
        <f t="shared" si="4"/>
        <v>55</v>
      </c>
      <c r="B66" s="556">
        <v>6</v>
      </c>
      <c r="C66" s="510" t="s">
        <v>172</v>
      </c>
      <c r="D66" s="530" t="s">
        <v>166</v>
      </c>
      <c r="E66" s="553">
        <v>20000</v>
      </c>
      <c r="F66" s="135"/>
      <c r="G66" s="135"/>
    </row>
    <row r="67" spans="1:7" ht="30" customHeight="1">
      <c r="A67" s="556">
        <f t="shared" si="4"/>
        <v>56</v>
      </c>
      <c r="B67" s="556">
        <v>7</v>
      </c>
      <c r="C67" s="562" t="s">
        <v>173</v>
      </c>
      <c r="D67" s="530" t="s">
        <v>166</v>
      </c>
      <c r="E67" s="553">
        <v>20000</v>
      </c>
      <c r="F67" s="135"/>
      <c r="G67" s="135"/>
    </row>
    <row r="68" spans="1:7" ht="30" customHeight="1">
      <c r="A68" s="556">
        <f t="shared" si="4"/>
        <v>57</v>
      </c>
      <c r="B68" s="556">
        <v>8</v>
      </c>
      <c r="C68" s="562" t="s">
        <v>174</v>
      </c>
      <c r="D68" s="530" t="s">
        <v>166</v>
      </c>
      <c r="E68" s="553">
        <v>20000</v>
      </c>
      <c r="F68" s="135"/>
      <c r="G68" s="135"/>
    </row>
    <row r="69" spans="1:7" ht="30" customHeight="1">
      <c r="A69" s="556">
        <f t="shared" si="4"/>
        <v>58</v>
      </c>
      <c r="B69" s="556">
        <v>9</v>
      </c>
      <c r="C69" s="562" t="s">
        <v>175</v>
      </c>
      <c r="D69" s="530" t="s">
        <v>166</v>
      </c>
      <c r="E69" s="553">
        <v>20000</v>
      </c>
      <c r="F69" s="135"/>
      <c r="G69" s="135"/>
    </row>
    <row r="70" spans="1:7" ht="30" customHeight="1">
      <c r="A70" s="556">
        <f t="shared" si="4"/>
        <v>59</v>
      </c>
      <c r="B70" s="556">
        <v>10</v>
      </c>
      <c r="C70" s="562" t="s">
        <v>176</v>
      </c>
      <c r="D70" s="530" t="s">
        <v>166</v>
      </c>
      <c r="E70" s="553">
        <v>20000</v>
      </c>
      <c r="F70" s="135"/>
      <c r="G70" s="135"/>
    </row>
    <row r="71" spans="1:7" ht="30" customHeight="1">
      <c r="A71" s="556">
        <f t="shared" si="4"/>
        <v>60</v>
      </c>
      <c r="B71" s="556">
        <v>11</v>
      </c>
      <c r="C71" s="562" t="s">
        <v>179</v>
      </c>
      <c r="D71" s="530" t="s">
        <v>166</v>
      </c>
      <c r="E71" s="553">
        <v>20000</v>
      </c>
      <c r="F71" s="135"/>
      <c r="G71" s="135"/>
    </row>
    <row r="72" spans="1:7" ht="30" customHeight="1">
      <c r="A72" s="556">
        <f t="shared" si="4"/>
        <v>61</v>
      </c>
      <c r="B72" s="556">
        <v>12</v>
      </c>
      <c r="C72" s="562" t="s">
        <v>180</v>
      </c>
      <c r="D72" s="530" t="s">
        <v>166</v>
      </c>
      <c r="E72" s="553">
        <v>20000</v>
      </c>
      <c r="F72" s="135"/>
      <c r="G72" s="135"/>
    </row>
    <row r="73" spans="1:7" ht="30" customHeight="1">
      <c r="A73" s="556">
        <f t="shared" si="4"/>
        <v>62</v>
      </c>
      <c r="B73" s="556">
        <v>13</v>
      </c>
      <c r="C73" s="562" t="s">
        <v>181</v>
      </c>
      <c r="D73" s="530" t="s">
        <v>166</v>
      </c>
      <c r="E73" s="553">
        <v>20000</v>
      </c>
      <c r="F73" s="135"/>
      <c r="G73" s="135"/>
    </row>
    <row r="74" spans="1:7" ht="30" customHeight="1">
      <c r="A74" s="556">
        <f t="shared" si="4"/>
        <v>63</v>
      </c>
      <c r="B74" s="556">
        <v>14</v>
      </c>
      <c r="C74" s="562" t="s">
        <v>182</v>
      </c>
      <c r="D74" s="530" t="s">
        <v>166</v>
      </c>
      <c r="E74" s="553">
        <v>20000</v>
      </c>
      <c r="F74" s="135"/>
      <c r="G74" s="135"/>
    </row>
    <row r="75" spans="1:7" ht="30" customHeight="1">
      <c r="A75" s="556">
        <f t="shared" si="4"/>
        <v>64</v>
      </c>
      <c r="B75" s="556">
        <v>15</v>
      </c>
      <c r="C75" s="562" t="s">
        <v>183</v>
      </c>
      <c r="D75" s="530" t="s">
        <v>166</v>
      </c>
      <c r="E75" s="553">
        <v>20000</v>
      </c>
      <c r="F75" s="135"/>
      <c r="G75" s="135"/>
    </row>
    <row r="76" spans="1:7" ht="30" customHeight="1">
      <c r="A76" s="556">
        <f t="shared" si="4"/>
        <v>65</v>
      </c>
      <c r="B76" s="556">
        <v>16</v>
      </c>
      <c r="C76" s="512" t="s">
        <v>184</v>
      </c>
      <c r="D76" s="530" t="s">
        <v>166</v>
      </c>
      <c r="E76" s="553">
        <v>20000</v>
      </c>
      <c r="F76" s="135"/>
      <c r="G76" s="135"/>
    </row>
    <row r="77" spans="1:7" ht="30" customHeight="1">
      <c r="A77" s="556">
        <f t="shared" si="4"/>
        <v>66</v>
      </c>
      <c r="B77" s="556">
        <v>17</v>
      </c>
      <c r="C77" s="558" t="s">
        <v>185</v>
      </c>
      <c r="D77" s="530" t="s">
        <v>166</v>
      </c>
      <c r="E77" s="553">
        <v>20000</v>
      </c>
      <c r="F77" s="135"/>
      <c r="G77" s="135"/>
    </row>
    <row r="78" spans="1:7" ht="30" customHeight="1">
      <c r="A78" s="556"/>
      <c r="B78" s="556"/>
      <c r="C78" s="546" t="s">
        <v>274</v>
      </c>
      <c r="D78" s="533"/>
      <c r="E78" s="554">
        <f>SUM(E79+E93+E106+E115+E130+E142+E149+E157+E170+E181+E187+E196+E207+E230)</f>
        <v>2880000</v>
      </c>
      <c r="F78" s="135"/>
      <c r="G78" s="135"/>
    </row>
    <row r="79" spans="1:7" ht="30" customHeight="1">
      <c r="A79" s="556"/>
      <c r="B79" s="556"/>
      <c r="C79" s="559" t="s">
        <v>61</v>
      </c>
      <c r="D79" s="530"/>
      <c r="E79" s="552">
        <f>SUM(E80:E92)</f>
        <v>260000</v>
      </c>
      <c r="F79" s="135"/>
      <c r="G79" s="135"/>
    </row>
    <row r="80" spans="1:7" ht="30" customHeight="1">
      <c r="A80" s="556">
        <f>+A77+1</f>
        <v>67</v>
      </c>
      <c r="B80" s="556">
        <v>1</v>
      </c>
      <c r="C80" s="561" t="s">
        <v>186</v>
      </c>
      <c r="D80" s="534" t="s">
        <v>268</v>
      </c>
      <c r="E80" s="553">
        <v>20000</v>
      </c>
      <c r="F80" s="135"/>
      <c r="G80" s="135"/>
    </row>
    <row r="81" spans="1:7" ht="30" customHeight="1">
      <c r="A81" s="556">
        <f>+A80+1</f>
        <v>68</v>
      </c>
      <c r="B81" s="556">
        <v>2</v>
      </c>
      <c r="C81" s="561" t="s">
        <v>134</v>
      </c>
      <c r="D81" s="530" t="s">
        <v>63</v>
      </c>
      <c r="E81" s="553">
        <v>20000</v>
      </c>
      <c r="F81" s="135"/>
      <c r="G81" s="135"/>
    </row>
    <row r="82" spans="1:7" ht="30" customHeight="1">
      <c r="A82" s="556">
        <f t="shared" ref="A82:A92" si="5">+A81+1</f>
        <v>69</v>
      </c>
      <c r="B82" s="556">
        <v>3</v>
      </c>
      <c r="C82" s="561" t="s">
        <v>278</v>
      </c>
      <c r="D82" s="530" t="s">
        <v>63</v>
      </c>
      <c r="E82" s="553">
        <v>20000</v>
      </c>
      <c r="F82" s="135"/>
      <c r="G82" s="135"/>
    </row>
    <row r="83" spans="1:7" ht="30" customHeight="1">
      <c r="A83" s="556">
        <f t="shared" si="5"/>
        <v>70</v>
      </c>
      <c r="B83" s="556">
        <v>4</v>
      </c>
      <c r="C83" s="515" t="s">
        <v>187</v>
      </c>
      <c r="D83" s="530" t="s">
        <v>269</v>
      </c>
      <c r="E83" s="553">
        <v>20000</v>
      </c>
      <c r="F83" s="135"/>
      <c r="G83" s="135"/>
    </row>
    <row r="84" spans="1:7" ht="30" customHeight="1">
      <c r="A84" s="556">
        <f t="shared" si="5"/>
        <v>71</v>
      </c>
      <c r="B84" s="556">
        <v>5</v>
      </c>
      <c r="C84" s="561" t="s">
        <v>188</v>
      </c>
      <c r="D84" s="530" t="s">
        <v>269</v>
      </c>
      <c r="E84" s="553">
        <v>20000</v>
      </c>
      <c r="F84" s="135"/>
      <c r="G84" s="135"/>
    </row>
    <row r="85" spans="1:7" ht="30" customHeight="1">
      <c r="A85" s="556">
        <f t="shared" si="5"/>
        <v>72</v>
      </c>
      <c r="B85" s="556">
        <v>6</v>
      </c>
      <c r="C85" s="561" t="s">
        <v>189</v>
      </c>
      <c r="D85" s="530" t="s">
        <v>269</v>
      </c>
      <c r="E85" s="553">
        <v>20000</v>
      </c>
      <c r="F85" s="135"/>
      <c r="G85" s="135"/>
    </row>
    <row r="86" spans="1:7" ht="30" customHeight="1">
      <c r="A86" s="556">
        <f t="shared" si="5"/>
        <v>73</v>
      </c>
      <c r="B86" s="556">
        <v>7</v>
      </c>
      <c r="C86" s="515" t="s">
        <v>190</v>
      </c>
      <c r="D86" s="530" t="s">
        <v>270</v>
      </c>
      <c r="E86" s="553">
        <v>20000</v>
      </c>
      <c r="F86" s="135"/>
      <c r="G86" s="135"/>
    </row>
    <row r="87" spans="1:7" ht="30" customHeight="1">
      <c r="A87" s="556">
        <f t="shared" si="5"/>
        <v>74</v>
      </c>
      <c r="B87" s="556">
        <v>8</v>
      </c>
      <c r="C87" s="561" t="s">
        <v>64</v>
      </c>
      <c r="D87" s="530" t="s">
        <v>36</v>
      </c>
      <c r="E87" s="553">
        <v>20000</v>
      </c>
      <c r="F87" s="135"/>
      <c r="G87" s="135"/>
    </row>
    <row r="88" spans="1:7" ht="30" customHeight="1">
      <c r="A88" s="556">
        <f t="shared" si="5"/>
        <v>75</v>
      </c>
      <c r="B88" s="556">
        <v>9</v>
      </c>
      <c r="C88" s="414" t="s">
        <v>65</v>
      </c>
      <c r="D88" s="530" t="s">
        <v>36</v>
      </c>
      <c r="E88" s="553">
        <v>20000</v>
      </c>
      <c r="F88" s="135"/>
      <c r="G88" s="135"/>
    </row>
    <row r="89" spans="1:7" ht="30" customHeight="1">
      <c r="A89" s="556">
        <f t="shared" si="5"/>
        <v>76</v>
      </c>
      <c r="B89" s="556">
        <v>10</v>
      </c>
      <c r="C89" s="561" t="s">
        <v>66</v>
      </c>
      <c r="D89" s="530" t="s">
        <v>67</v>
      </c>
      <c r="E89" s="553">
        <v>20000</v>
      </c>
      <c r="F89" s="135"/>
      <c r="G89" s="135"/>
    </row>
    <row r="90" spans="1:7" ht="30" customHeight="1">
      <c r="A90" s="556">
        <f t="shared" si="5"/>
        <v>77</v>
      </c>
      <c r="B90" s="556">
        <v>11</v>
      </c>
      <c r="C90" s="515" t="s">
        <v>68</v>
      </c>
      <c r="D90" s="530" t="s">
        <v>29</v>
      </c>
      <c r="E90" s="553">
        <v>20000</v>
      </c>
      <c r="F90" s="135"/>
      <c r="G90" s="135"/>
    </row>
    <row r="91" spans="1:7" ht="30" customHeight="1">
      <c r="A91" s="556">
        <f t="shared" si="5"/>
        <v>78</v>
      </c>
      <c r="B91" s="556">
        <v>12</v>
      </c>
      <c r="C91" s="561" t="s">
        <v>191</v>
      </c>
      <c r="D91" s="530" t="s">
        <v>263</v>
      </c>
      <c r="E91" s="553">
        <v>20000</v>
      </c>
      <c r="F91" s="135"/>
      <c r="G91" s="135"/>
    </row>
    <row r="92" spans="1:7" ht="30" customHeight="1">
      <c r="A92" s="556">
        <f t="shared" si="5"/>
        <v>79</v>
      </c>
      <c r="B92" s="556">
        <v>13</v>
      </c>
      <c r="C92" s="561" t="s">
        <v>1016</v>
      </c>
      <c r="D92" s="530" t="s">
        <v>270</v>
      </c>
      <c r="E92" s="553">
        <v>20000</v>
      </c>
      <c r="F92" s="135"/>
      <c r="G92" s="135"/>
    </row>
    <row r="93" spans="1:7" ht="30" customHeight="1">
      <c r="A93" s="556"/>
      <c r="B93" s="556"/>
      <c r="C93" s="559" t="s">
        <v>192</v>
      </c>
      <c r="D93" s="530"/>
      <c r="E93" s="552">
        <f>SUM(E94:E105)</f>
        <v>240000</v>
      </c>
      <c r="F93" s="135"/>
      <c r="G93" s="135"/>
    </row>
    <row r="94" spans="1:7" ht="30" customHeight="1">
      <c r="A94" s="556">
        <f>+A92+1</f>
        <v>80</v>
      </c>
      <c r="B94" s="556">
        <v>1</v>
      </c>
      <c r="C94" s="561" t="s">
        <v>193</v>
      </c>
      <c r="D94" s="530" t="s">
        <v>89</v>
      </c>
      <c r="E94" s="553">
        <v>20000</v>
      </c>
      <c r="F94" s="135"/>
      <c r="G94" s="135"/>
    </row>
    <row r="95" spans="1:7" ht="30" customHeight="1">
      <c r="A95" s="556">
        <f>+A94+1</f>
        <v>81</v>
      </c>
      <c r="B95" s="556">
        <v>2</v>
      </c>
      <c r="C95" s="561" t="s">
        <v>194</v>
      </c>
      <c r="D95" s="530" t="s">
        <v>29</v>
      </c>
      <c r="E95" s="553">
        <v>20000</v>
      </c>
      <c r="F95" s="135"/>
      <c r="G95" s="135"/>
    </row>
    <row r="96" spans="1:7" ht="30" customHeight="1">
      <c r="A96" s="556">
        <f t="shared" ref="A96:A105" si="6">+A95+1</f>
        <v>82</v>
      </c>
      <c r="B96" s="556">
        <v>3</v>
      </c>
      <c r="C96" s="514" t="s">
        <v>195</v>
      </c>
      <c r="D96" s="530" t="s">
        <v>29</v>
      </c>
      <c r="E96" s="553">
        <v>20000</v>
      </c>
      <c r="F96" s="135"/>
      <c r="G96" s="135"/>
    </row>
    <row r="97" spans="1:7" ht="30" customHeight="1">
      <c r="A97" s="556">
        <f t="shared" si="6"/>
        <v>83</v>
      </c>
      <c r="B97" s="556">
        <v>4</v>
      </c>
      <c r="C97" s="560" t="s">
        <v>196</v>
      </c>
      <c r="D97" s="530" t="s">
        <v>89</v>
      </c>
      <c r="E97" s="553">
        <v>20000</v>
      </c>
      <c r="F97" s="135"/>
      <c r="G97" s="135"/>
    </row>
    <row r="98" spans="1:7" ht="30" customHeight="1">
      <c r="A98" s="556">
        <f t="shared" si="6"/>
        <v>84</v>
      </c>
      <c r="B98" s="556">
        <v>5</v>
      </c>
      <c r="C98" s="561" t="s">
        <v>197</v>
      </c>
      <c r="D98" s="530" t="s">
        <v>29</v>
      </c>
      <c r="E98" s="553">
        <v>20000</v>
      </c>
      <c r="F98" s="135"/>
      <c r="G98" s="135"/>
    </row>
    <row r="99" spans="1:7" ht="30" customHeight="1">
      <c r="A99" s="556">
        <f t="shared" si="6"/>
        <v>85</v>
      </c>
      <c r="B99" s="556">
        <v>6</v>
      </c>
      <c r="C99" s="515" t="s">
        <v>198</v>
      </c>
      <c r="D99" s="530" t="s">
        <v>29</v>
      </c>
      <c r="E99" s="553">
        <v>20000</v>
      </c>
      <c r="F99" s="135"/>
      <c r="G99" s="135"/>
    </row>
    <row r="100" spans="1:7" ht="30" customHeight="1">
      <c r="A100" s="556">
        <f t="shared" si="6"/>
        <v>86</v>
      </c>
      <c r="B100" s="556">
        <v>7</v>
      </c>
      <c r="C100" s="506" t="s">
        <v>199</v>
      </c>
      <c r="D100" s="530" t="s">
        <v>906</v>
      </c>
      <c r="E100" s="553">
        <v>20000</v>
      </c>
      <c r="F100" s="135"/>
      <c r="G100" s="135"/>
    </row>
    <row r="101" spans="1:7" ht="30" customHeight="1">
      <c r="A101" s="556">
        <f t="shared" si="6"/>
        <v>87</v>
      </c>
      <c r="B101" s="556">
        <v>8</v>
      </c>
      <c r="C101" s="519" t="s">
        <v>200</v>
      </c>
      <c r="D101" s="530" t="s">
        <v>29</v>
      </c>
      <c r="E101" s="553">
        <v>20000</v>
      </c>
      <c r="F101" s="135"/>
      <c r="G101" s="135"/>
    </row>
    <row r="102" spans="1:7" ht="30" customHeight="1">
      <c r="A102" s="556">
        <f t="shared" si="6"/>
        <v>88</v>
      </c>
      <c r="B102" s="556">
        <v>9</v>
      </c>
      <c r="C102" s="506" t="s">
        <v>202</v>
      </c>
      <c r="D102" s="535" t="s">
        <v>906</v>
      </c>
      <c r="E102" s="553">
        <v>20000</v>
      </c>
      <c r="F102" s="135"/>
      <c r="G102" s="135"/>
    </row>
    <row r="103" spans="1:7" ht="30" customHeight="1">
      <c r="A103" s="556">
        <f t="shared" si="6"/>
        <v>89</v>
      </c>
      <c r="B103" s="556">
        <v>10</v>
      </c>
      <c r="C103" s="514" t="s">
        <v>203</v>
      </c>
      <c r="D103" s="530" t="s">
        <v>29</v>
      </c>
      <c r="E103" s="553">
        <v>20000</v>
      </c>
      <c r="F103" s="135"/>
      <c r="G103" s="135"/>
    </row>
    <row r="104" spans="1:7" ht="30" customHeight="1">
      <c r="A104" s="556">
        <f t="shared" si="6"/>
        <v>90</v>
      </c>
      <c r="B104" s="556">
        <v>11</v>
      </c>
      <c r="C104" s="510" t="s">
        <v>204</v>
      </c>
      <c r="D104" s="530" t="s">
        <v>906</v>
      </c>
      <c r="E104" s="553">
        <v>20000</v>
      </c>
      <c r="F104" s="135"/>
      <c r="G104" s="135"/>
    </row>
    <row r="105" spans="1:7" ht="30" customHeight="1">
      <c r="A105" s="556">
        <f t="shared" si="6"/>
        <v>91</v>
      </c>
      <c r="B105" s="556">
        <v>12</v>
      </c>
      <c r="C105" s="510" t="s">
        <v>205</v>
      </c>
      <c r="D105" s="530" t="s">
        <v>906</v>
      </c>
      <c r="E105" s="553">
        <v>20000</v>
      </c>
      <c r="F105" s="135"/>
      <c r="G105" s="135"/>
    </row>
    <row r="106" spans="1:7" ht="30" customHeight="1">
      <c r="A106" s="556"/>
      <c r="B106" s="556"/>
      <c r="C106" s="563" t="s">
        <v>206</v>
      </c>
      <c r="D106" s="530"/>
      <c r="E106" s="552">
        <f>SUM(E107:E114)</f>
        <v>160000</v>
      </c>
      <c r="F106" s="135"/>
      <c r="G106" s="135"/>
    </row>
    <row r="107" spans="1:7" ht="30" customHeight="1">
      <c r="A107" s="556">
        <f>+A105+1</f>
        <v>92</v>
      </c>
      <c r="B107" s="556">
        <v>1</v>
      </c>
      <c r="C107" s="561" t="s">
        <v>207</v>
      </c>
      <c r="D107" s="530" t="s">
        <v>89</v>
      </c>
      <c r="E107" s="553">
        <v>20000</v>
      </c>
      <c r="F107" s="135"/>
      <c r="G107" s="135"/>
    </row>
    <row r="108" spans="1:7" ht="30" customHeight="1">
      <c r="A108" s="556">
        <f>+A107+1</f>
        <v>93</v>
      </c>
      <c r="B108" s="556">
        <v>2</v>
      </c>
      <c r="C108" s="515" t="s">
        <v>208</v>
      </c>
      <c r="D108" s="530" t="s">
        <v>29</v>
      </c>
      <c r="E108" s="553">
        <v>20000</v>
      </c>
      <c r="F108" s="135"/>
      <c r="G108" s="135"/>
    </row>
    <row r="109" spans="1:7" ht="30" customHeight="1">
      <c r="A109" s="556">
        <f t="shared" ref="A109:A114" si="7">+A108+1</f>
        <v>94</v>
      </c>
      <c r="B109" s="556">
        <v>3</v>
      </c>
      <c r="C109" s="515" t="s">
        <v>209</v>
      </c>
      <c r="D109" s="530" t="s">
        <v>29</v>
      </c>
      <c r="E109" s="553">
        <v>20000</v>
      </c>
      <c r="F109" s="135"/>
      <c r="G109" s="135"/>
    </row>
    <row r="110" spans="1:7" ht="30" customHeight="1">
      <c r="A110" s="556">
        <f t="shared" si="7"/>
        <v>95</v>
      </c>
      <c r="B110" s="556">
        <v>4</v>
      </c>
      <c r="C110" s="515" t="s">
        <v>210</v>
      </c>
      <c r="D110" s="530" t="s">
        <v>89</v>
      </c>
      <c r="E110" s="553">
        <v>20000</v>
      </c>
      <c r="F110" s="135"/>
      <c r="G110" s="135"/>
    </row>
    <row r="111" spans="1:7" ht="30" customHeight="1">
      <c r="A111" s="556">
        <f t="shared" si="7"/>
        <v>96</v>
      </c>
      <c r="B111" s="556">
        <v>5</v>
      </c>
      <c r="C111" s="508" t="s">
        <v>211</v>
      </c>
      <c r="D111" s="530" t="s">
        <v>906</v>
      </c>
      <c r="E111" s="553">
        <v>20000</v>
      </c>
      <c r="F111" s="135"/>
      <c r="G111" s="135"/>
    </row>
    <row r="112" spans="1:7" ht="30" customHeight="1">
      <c r="A112" s="556">
        <f t="shared" si="7"/>
        <v>97</v>
      </c>
      <c r="B112" s="556">
        <v>6</v>
      </c>
      <c r="C112" s="506" t="s">
        <v>212</v>
      </c>
      <c r="D112" s="530" t="s">
        <v>906</v>
      </c>
      <c r="E112" s="553">
        <v>20000</v>
      </c>
      <c r="F112" s="135"/>
      <c r="G112" s="135"/>
    </row>
    <row r="113" spans="1:7" ht="30" customHeight="1">
      <c r="A113" s="556">
        <f t="shared" si="7"/>
        <v>98</v>
      </c>
      <c r="B113" s="556">
        <v>7</v>
      </c>
      <c r="C113" s="506" t="s">
        <v>213</v>
      </c>
      <c r="D113" s="530" t="s">
        <v>906</v>
      </c>
      <c r="E113" s="553">
        <v>20000</v>
      </c>
      <c r="F113" s="135"/>
      <c r="G113" s="135"/>
    </row>
    <row r="114" spans="1:7" ht="30" customHeight="1">
      <c r="A114" s="556">
        <f t="shared" si="7"/>
        <v>99</v>
      </c>
      <c r="B114" s="556">
        <v>8</v>
      </c>
      <c r="C114" s="512" t="s">
        <v>214</v>
      </c>
      <c r="D114" s="530" t="s">
        <v>906</v>
      </c>
      <c r="E114" s="553">
        <v>20000</v>
      </c>
      <c r="F114" s="135"/>
      <c r="G114" s="135"/>
    </row>
    <row r="115" spans="1:7" ht="30" customHeight="1">
      <c r="A115" s="556"/>
      <c r="B115" s="556"/>
      <c r="C115" s="559" t="s">
        <v>215</v>
      </c>
      <c r="D115" s="530"/>
      <c r="E115" s="552">
        <f>SUM(E116:E129)</f>
        <v>280000</v>
      </c>
      <c r="F115" s="135"/>
      <c r="G115" s="135"/>
    </row>
    <row r="116" spans="1:7" ht="30" customHeight="1">
      <c r="A116" s="556">
        <f>+A114+1</f>
        <v>100</v>
      </c>
      <c r="B116" s="556">
        <v>1</v>
      </c>
      <c r="C116" s="561" t="s">
        <v>467</v>
      </c>
      <c r="D116" s="530" t="s">
        <v>29</v>
      </c>
      <c r="E116" s="553">
        <v>20000</v>
      </c>
      <c r="F116" s="135"/>
      <c r="G116" s="135"/>
    </row>
    <row r="117" spans="1:7" ht="30" customHeight="1">
      <c r="A117" s="556">
        <f>+A116+1</f>
        <v>101</v>
      </c>
      <c r="B117" s="556">
        <v>2</v>
      </c>
      <c r="C117" s="515" t="s">
        <v>216</v>
      </c>
      <c r="D117" s="530" t="s">
        <v>29</v>
      </c>
      <c r="E117" s="553">
        <v>20000</v>
      </c>
      <c r="F117" s="135"/>
      <c r="G117" s="135"/>
    </row>
    <row r="118" spans="1:7" ht="30" customHeight="1">
      <c r="A118" s="556">
        <f t="shared" ref="A118:A129" si="8">+A117+1</f>
        <v>102</v>
      </c>
      <c r="B118" s="556">
        <v>3</v>
      </c>
      <c r="C118" s="515" t="s">
        <v>217</v>
      </c>
      <c r="D118" s="530" t="s">
        <v>29</v>
      </c>
      <c r="E118" s="553">
        <v>20000</v>
      </c>
      <c r="F118" s="135"/>
      <c r="G118" s="135"/>
    </row>
    <row r="119" spans="1:7" ht="30" customHeight="1">
      <c r="A119" s="556">
        <f t="shared" si="8"/>
        <v>103</v>
      </c>
      <c r="B119" s="556">
        <v>4</v>
      </c>
      <c r="C119" s="515" t="s">
        <v>218</v>
      </c>
      <c r="D119" s="530" t="s">
        <v>29</v>
      </c>
      <c r="E119" s="553">
        <v>20000</v>
      </c>
      <c r="F119" s="135"/>
      <c r="G119" s="135"/>
    </row>
    <row r="120" spans="1:7" ht="30" customHeight="1">
      <c r="A120" s="556">
        <f t="shared" si="8"/>
        <v>104</v>
      </c>
      <c r="B120" s="556">
        <v>5</v>
      </c>
      <c r="C120" s="505" t="s">
        <v>219</v>
      </c>
      <c r="D120" s="530" t="s">
        <v>29</v>
      </c>
      <c r="E120" s="553">
        <v>20000</v>
      </c>
      <c r="F120" s="135"/>
      <c r="G120" s="135"/>
    </row>
    <row r="121" spans="1:7" ht="30" customHeight="1">
      <c r="A121" s="556">
        <f t="shared" si="8"/>
        <v>105</v>
      </c>
      <c r="B121" s="556">
        <v>6</v>
      </c>
      <c r="C121" s="505" t="s">
        <v>220</v>
      </c>
      <c r="D121" s="530" t="s">
        <v>29</v>
      </c>
      <c r="E121" s="553">
        <v>20000</v>
      </c>
      <c r="F121" s="135"/>
      <c r="G121" s="135"/>
    </row>
    <row r="122" spans="1:7" ht="30" customHeight="1">
      <c r="A122" s="556">
        <f t="shared" si="8"/>
        <v>106</v>
      </c>
      <c r="B122" s="556">
        <v>7</v>
      </c>
      <c r="C122" s="561" t="s">
        <v>221</v>
      </c>
      <c r="D122" s="530" t="s">
        <v>29</v>
      </c>
      <c r="E122" s="553">
        <v>20000</v>
      </c>
      <c r="F122" s="135"/>
      <c r="G122" s="135"/>
    </row>
    <row r="123" spans="1:7" ht="30" customHeight="1">
      <c r="A123" s="556">
        <f t="shared" si="8"/>
        <v>107</v>
      </c>
      <c r="B123" s="556">
        <v>8</v>
      </c>
      <c r="C123" s="507" t="s">
        <v>222</v>
      </c>
      <c r="D123" s="530" t="s">
        <v>29</v>
      </c>
      <c r="E123" s="553">
        <v>20000</v>
      </c>
      <c r="F123" s="135"/>
      <c r="G123" s="135"/>
    </row>
    <row r="124" spans="1:7" ht="30" customHeight="1">
      <c r="A124" s="556">
        <f t="shared" si="8"/>
        <v>108</v>
      </c>
      <c r="B124" s="556">
        <v>9</v>
      </c>
      <c r="C124" s="414" t="s">
        <v>223</v>
      </c>
      <c r="D124" s="530" t="s">
        <v>29</v>
      </c>
      <c r="E124" s="553">
        <v>20000</v>
      </c>
      <c r="F124" s="135"/>
      <c r="G124" s="135"/>
    </row>
    <row r="125" spans="1:7" ht="30" customHeight="1">
      <c r="A125" s="556">
        <f t="shared" si="8"/>
        <v>109</v>
      </c>
      <c r="B125" s="556">
        <v>10</v>
      </c>
      <c r="C125" s="519" t="s">
        <v>224</v>
      </c>
      <c r="D125" s="530" t="s">
        <v>29</v>
      </c>
      <c r="E125" s="553">
        <v>20000</v>
      </c>
      <c r="F125" s="135"/>
      <c r="G125" s="135"/>
    </row>
    <row r="126" spans="1:7" ht="30" customHeight="1">
      <c r="A126" s="556">
        <f t="shared" si="8"/>
        <v>110</v>
      </c>
      <c r="B126" s="556">
        <v>11</v>
      </c>
      <c r="C126" s="527" t="s">
        <v>301</v>
      </c>
      <c r="D126" s="533" t="s">
        <v>906</v>
      </c>
      <c r="E126" s="553">
        <v>20000</v>
      </c>
      <c r="F126" s="135"/>
      <c r="G126" s="135"/>
    </row>
    <row r="127" spans="1:7" ht="30" customHeight="1">
      <c r="A127" s="556">
        <f t="shared" si="8"/>
        <v>111</v>
      </c>
      <c r="B127" s="556">
        <v>12</v>
      </c>
      <c r="C127" s="512" t="s">
        <v>256</v>
      </c>
      <c r="D127" s="530" t="s">
        <v>906</v>
      </c>
      <c r="E127" s="553">
        <v>20000</v>
      </c>
      <c r="F127" s="135"/>
      <c r="G127" s="135"/>
    </row>
    <row r="128" spans="1:7" ht="30" customHeight="1">
      <c r="A128" s="556">
        <f t="shared" si="8"/>
        <v>112</v>
      </c>
      <c r="B128" s="556">
        <v>13</v>
      </c>
      <c r="C128" s="512" t="s">
        <v>257</v>
      </c>
      <c r="D128" s="530" t="s">
        <v>906</v>
      </c>
      <c r="E128" s="553">
        <v>20000</v>
      </c>
      <c r="F128" s="135"/>
      <c r="G128" s="135"/>
    </row>
    <row r="129" spans="1:12" ht="30" customHeight="1">
      <c r="A129" s="556">
        <f t="shared" si="8"/>
        <v>113</v>
      </c>
      <c r="B129" s="556">
        <v>14</v>
      </c>
      <c r="C129" s="564" t="s">
        <v>1017</v>
      </c>
      <c r="D129" s="530" t="s">
        <v>29</v>
      </c>
      <c r="E129" s="553">
        <v>20000</v>
      </c>
      <c r="F129" s="135"/>
      <c r="G129" s="135"/>
    </row>
    <row r="130" spans="1:12" ht="30" customHeight="1">
      <c r="A130" s="556"/>
      <c r="B130" s="556"/>
      <c r="C130" s="559" t="s">
        <v>69</v>
      </c>
      <c r="D130" s="530"/>
      <c r="E130" s="552">
        <f>SUM(E131:E141)</f>
        <v>220000</v>
      </c>
      <c r="F130" s="135"/>
      <c r="G130" s="135"/>
    </row>
    <row r="131" spans="1:12" ht="30" customHeight="1">
      <c r="A131" s="556">
        <f>+A129+1</f>
        <v>114</v>
      </c>
      <c r="B131" s="556">
        <v>1</v>
      </c>
      <c r="C131" s="561" t="s">
        <v>225</v>
      </c>
      <c r="D131" s="530" t="s">
        <v>89</v>
      </c>
      <c r="E131" s="553">
        <v>20000</v>
      </c>
      <c r="F131" s="135"/>
      <c r="G131" s="135"/>
    </row>
    <row r="132" spans="1:12" ht="30" customHeight="1">
      <c r="A132" s="556">
        <f>+A131+1</f>
        <v>115</v>
      </c>
      <c r="B132" s="556">
        <v>2</v>
      </c>
      <c r="C132" s="516" t="s">
        <v>226</v>
      </c>
      <c r="D132" s="530" t="s">
        <v>29</v>
      </c>
      <c r="E132" s="553">
        <v>20000</v>
      </c>
      <c r="F132" s="135"/>
      <c r="G132" s="135"/>
    </row>
    <row r="133" spans="1:12" ht="30" customHeight="1">
      <c r="A133" s="556">
        <f t="shared" ref="A133:A141" si="9">+A132+1</f>
        <v>116</v>
      </c>
      <c r="B133" s="556">
        <v>3</v>
      </c>
      <c r="C133" s="561" t="s">
        <v>227</v>
      </c>
      <c r="D133" s="530" t="s">
        <v>29</v>
      </c>
      <c r="E133" s="553">
        <v>20000</v>
      </c>
      <c r="F133" s="135"/>
      <c r="G133" s="135"/>
    </row>
    <row r="134" spans="1:12" ht="30" customHeight="1">
      <c r="A134" s="556">
        <f t="shared" si="9"/>
        <v>117</v>
      </c>
      <c r="B134" s="556">
        <v>4</v>
      </c>
      <c r="C134" s="519" t="s">
        <v>228</v>
      </c>
      <c r="D134" s="530" t="s">
        <v>29</v>
      </c>
      <c r="E134" s="553">
        <v>20000</v>
      </c>
      <c r="F134" s="135"/>
      <c r="G134" s="135"/>
    </row>
    <row r="135" spans="1:12" ht="30" customHeight="1">
      <c r="A135" s="556">
        <f t="shared" si="9"/>
        <v>118</v>
      </c>
      <c r="B135" s="556">
        <v>5</v>
      </c>
      <c r="C135" s="519" t="s">
        <v>229</v>
      </c>
      <c r="D135" s="530" t="s">
        <v>29</v>
      </c>
      <c r="E135" s="553">
        <v>20000</v>
      </c>
      <c r="F135" s="135"/>
      <c r="G135" s="135"/>
    </row>
    <row r="136" spans="1:12" ht="30" customHeight="1">
      <c r="A136" s="556">
        <f t="shared" si="9"/>
        <v>119</v>
      </c>
      <c r="B136" s="556">
        <v>6</v>
      </c>
      <c r="C136" s="515" t="s">
        <v>230</v>
      </c>
      <c r="D136" s="530" t="s">
        <v>29</v>
      </c>
      <c r="E136" s="553">
        <v>20000</v>
      </c>
      <c r="F136" s="135"/>
      <c r="G136" s="135"/>
    </row>
    <row r="137" spans="1:12" ht="30" customHeight="1">
      <c r="A137" s="556">
        <f t="shared" si="9"/>
        <v>120</v>
      </c>
      <c r="B137" s="556">
        <v>7</v>
      </c>
      <c r="C137" s="561" t="s">
        <v>231</v>
      </c>
      <c r="D137" s="530" t="s">
        <v>29</v>
      </c>
      <c r="E137" s="553">
        <v>20000</v>
      </c>
      <c r="F137" s="135"/>
      <c r="G137" s="135"/>
    </row>
    <row r="138" spans="1:12" ht="30" customHeight="1">
      <c r="A138" s="556">
        <f t="shared" si="9"/>
        <v>121</v>
      </c>
      <c r="B138" s="556">
        <v>8</v>
      </c>
      <c r="C138" s="561" t="s">
        <v>232</v>
      </c>
      <c r="D138" s="530" t="s">
        <v>29</v>
      </c>
      <c r="E138" s="553">
        <v>20000</v>
      </c>
      <c r="F138" s="135"/>
      <c r="G138" s="135"/>
    </row>
    <row r="139" spans="1:12" ht="30" customHeight="1">
      <c r="A139" s="556">
        <f t="shared" si="9"/>
        <v>122</v>
      </c>
      <c r="B139" s="556">
        <v>9</v>
      </c>
      <c r="C139" s="519" t="s">
        <v>70</v>
      </c>
      <c r="D139" s="530" t="s">
        <v>29</v>
      </c>
      <c r="E139" s="553">
        <v>20000</v>
      </c>
      <c r="F139" s="135"/>
      <c r="G139" s="135"/>
    </row>
    <row r="140" spans="1:12" ht="30" customHeight="1">
      <c r="A140" s="556">
        <f t="shared" si="9"/>
        <v>123</v>
      </c>
      <c r="B140" s="556">
        <v>10</v>
      </c>
      <c r="C140" s="519" t="s">
        <v>233</v>
      </c>
      <c r="D140" s="530" t="s">
        <v>906</v>
      </c>
      <c r="E140" s="553">
        <v>20000</v>
      </c>
      <c r="F140" s="135"/>
      <c r="G140" s="135"/>
    </row>
    <row r="141" spans="1:12" ht="30" customHeight="1">
      <c r="A141" s="556">
        <f t="shared" si="9"/>
        <v>124</v>
      </c>
      <c r="B141" s="556">
        <v>11</v>
      </c>
      <c r="C141" s="565" t="s">
        <v>1018</v>
      </c>
      <c r="D141" s="530" t="s">
        <v>29</v>
      </c>
      <c r="E141" s="553">
        <v>20000</v>
      </c>
      <c r="F141" s="135"/>
      <c r="G141" s="135"/>
    </row>
    <row r="142" spans="1:12" ht="30" customHeight="1">
      <c r="A142" s="556"/>
      <c r="B142" s="556"/>
      <c r="C142" s="559" t="s">
        <v>71</v>
      </c>
      <c r="D142" s="530"/>
      <c r="E142" s="552">
        <f>SUM(E143:E148)</f>
        <v>120000</v>
      </c>
      <c r="F142" s="135"/>
      <c r="G142" s="135"/>
    </row>
    <row r="143" spans="1:12" ht="30" customHeight="1">
      <c r="A143" s="556">
        <f>+A141+1</f>
        <v>125</v>
      </c>
      <c r="B143" s="556">
        <v>1</v>
      </c>
      <c r="C143" s="561" t="s">
        <v>234</v>
      </c>
      <c r="D143" s="530" t="s">
        <v>89</v>
      </c>
      <c r="E143" s="553">
        <v>20000</v>
      </c>
      <c r="F143" s="135"/>
      <c r="G143" s="135"/>
    </row>
    <row r="144" spans="1:12" ht="30" customHeight="1">
      <c r="A144" s="556">
        <f>+A143+1</f>
        <v>126</v>
      </c>
      <c r="B144" s="556">
        <v>2</v>
      </c>
      <c r="C144" s="561" t="s">
        <v>235</v>
      </c>
      <c r="D144" s="530" t="s">
        <v>29</v>
      </c>
      <c r="E144" s="553">
        <v>20000</v>
      </c>
      <c r="F144" s="135"/>
      <c r="G144" s="135"/>
      <c r="K144">
        <v>147</v>
      </c>
      <c r="L144" s="4">
        <v>20000</v>
      </c>
    </row>
    <row r="145" spans="1:12" ht="30" customHeight="1">
      <c r="A145" s="556">
        <f t="shared" ref="A145:A148" si="10">+A144+1</f>
        <v>127</v>
      </c>
      <c r="B145" s="556">
        <v>3</v>
      </c>
      <c r="C145" s="561" t="s">
        <v>72</v>
      </c>
      <c r="D145" s="530" t="s">
        <v>29</v>
      </c>
      <c r="E145" s="553">
        <v>20000</v>
      </c>
      <c r="F145" s="135"/>
      <c r="G145" s="135"/>
      <c r="L145" s="4">
        <f>K144*L144</f>
        <v>2940000</v>
      </c>
    </row>
    <row r="146" spans="1:12" ht="30" customHeight="1">
      <c r="A146" s="556">
        <f t="shared" si="10"/>
        <v>128</v>
      </c>
      <c r="B146" s="556">
        <v>4</v>
      </c>
      <c r="C146" s="519" t="s">
        <v>236</v>
      </c>
      <c r="D146" s="530" t="s">
        <v>29</v>
      </c>
      <c r="E146" s="553">
        <v>20000</v>
      </c>
      <c r="F146" s="135"/>
      <c r="G146" s="135"/>
    </row>
    <row r="147" spans="1:12" ht="30" customHeight="1">
      <c r="A147" s="556">
        <f t="shared" si="10"/>
        <v>129</v>
      </c>
      <c r="B147" s="556">
        <v>5</v>
      </c>
      <c r="C147" s="561" t="s">
        <v>237</v>
      </c>
      <c r="D147" s="530" t="s">
        <v>29</v>
      </c>
      <c r="E147" s="553">
        <v>20000</v>
      </c>
      <c r="F147" s="135"/>
      <c r="G147" s="135"/>
    </row>
    <row r="148" spans="1:12" ht="30" customHeight="1">
      <c r="A148" s="556">
        <f t="shared" si="10"/>
        <v>130</v>
      </c>
      <c r="B148" s="556">
        <v>6</v>
      </c>
      <c r="C148" s="561" t="s">
        <v>238</v>
      </c>
      <c r="D148" s="530" t="s">
        <v>29</v>
      </c>
      <c r="E148" s="553">
        <v>20000</v>
      </c>
      <c r="F148" s="135"/>
      <c r="G148" s="135"/>
    </row>
    <row r="149" spans="1:12" ht="30" customHeight="1">
      <c r="A149" s="556"/>
      <c r="B149" s="556"/>
      <c r="C149" s="559" t="s">
        <v>73</v>
      </c>
      <c r="D149" s="530"/>
      <c r="E149" s="552">
        <f>SUM(E150:E156)</f>
        <v>140000</v>
      </c>
      <c r="F149" s="135"/>
      <c r="G149" s="135"/>
    </row>
    <row r="150" spans="1:12" ht="30" customHeight="1">
      <c r="A150" s="556">
        <f>+A148+1</f>
        <v>131</v>
      </c>
      <c r="B150" s="556">
        <v>1</v>
      </c>
      <c r="C150" s="561" t="s">
        <v>239</v>
      </c>
      <c r="D150" s="530" t="s">
        <v>89</v>
      </c>
      <c r="E150" s="553">
        <v>20000</v>
      </c>
      <c r="F150" s="135"/>
      <c r="G150" s="135"/>
    </row>
    <row r="151" spans="1:12" ht="30" customHeight="1">
      <c r="A151" s="556">
        <f>+A150+1</f>
        <v>132</v>
      </c>
      <c r="B151" s="556">
        <v>2</v>
      </c>
      <c r="C151" s="561" t="s">
        <v>240</v>
      </c>
      <c r="D151" s="530" t="s">
        <v>29</v>
      </c>
      <c r="E151" s="553">
        <v>20000</v>
      </c>
      <c r="F151" s="135"/>
      <c r="G151" s="135"/>
    </row>
    <row r="152" spans="1:12" ht="30" customHeight="1">
      <c r="A152" s="556">
        <f t="shared" ref="A152:A156" si="11">+A151+1</f>
        <v>133</v>
      </c>
      <c r="B152" s="556">
        <v>3</v>
      </c>
      <c r="C152" s="515" t="s">
        <v>241</v>
      </c>
      <c r="D152" s="530" t="s">
        <v>29</v>
      </c>
      <c r="E152" s="553">
        <v>20000</v>
      </c>
      <c r="F152" s="135"/>
      <c r="G152" s="135"/>
    </row>
    <row r="153" spans="1:12" ht="30" customHeight="1">
      <c r="A153" s="556">
        <f t="shared" si="11"/>
        <v>134</v>
      </c>
      <c r="B153" s="556">
        <v>4</v>
      </c>
      <c r="C153" s="561" t="s">
        <v>74</v>
      </c>
      <c r="D153" s="530" t="s">
        <v>29</v>
      </c>
      <c r="E153" s="553">
        <v>20000</v>
      </c>
      <c r="F153" s="135"/>
      <c r="G153" s="135"/>
    </row>
    <row r="154" spans="1:12" ht="30" customHeight="1">
      <c r="A154" s="556">
        <f t="shared" si="11"/>
        <v>135</v>
      </c>
      <c r="B154" s="556">
        <v>5</v>
      </c>
      <c r="C154" s="519" t="s">
        <v>242</v>
      </c>
      <c r="D154" s="530" t="s">
        <v>29</v>
      </c>
      <c r="E154" s="553">
        <v>20000</v>
      </c>
      <c r="F154" s="135"/>
      <c r="G154" s="135"/>
    </row>
    <row r="155" spans="1:12" ht="30" customHeight="1">
      <c r="A155" s="556">
        <f t="shared" si="11"/>
        <v>136</v>
      </c>
      <c r="B155" s="556">
        <v>6</v>
      </c>
      <c r="C155" s="506" t="s">
        <v>305</v>
      </c>
      <c r="D155" s="535" t="s">
        <v>906</v>
      </c>
      <c r="E155" s="553">
        <v>20000</v>
      </c>
      <c r="F155" s="135"/>
      <c r="G155" s="135"/>
    </row>
    <row r="156" spans="1:12" ht="30" customHeight="1">
      <c r="A156" s="556">
        <f t="shared" si="11"/>
        <v>137</v>
      </c>
      <c r="B156" s="556">
        <v>7</v>
      </c>
      <c r="C156" s="506" t="s">
        <v>306</v>
      </c>
      <c r="D156" s="535" t="s">
        <v>906</v>
      </c>
      <c r="E156" s="553">
        <v>20000</v>
      </c>
      <c r="F156" s="135"/>
      <c r="G156" s="135"/>
    </row>
    <row r="157" spans="1:12" ht="30" customHeight="1">
      <c r="A157" s="556"/>
      <c r="B157" s="556"/>
      <c r="C157" s="548" t="s">
        <v>75</v>
      </c>
      <c r="D157" s="530"/>
      <c r="E157" s="552">
        <f>SUM(E158:E169)</f>
        <v>240000</v>
      </c>
      <c r="F157" s="135"/>
      <c r="G157" s="135"/>
    </row>
    <row r="158" spans="1:12" ht="30" customHeight="1">
      <c r="A158" s="556">
        <f>+A156+1</f>
        <v>138</v>
      </c>
      <c r="B158" s="556">
        <v>1</v>
      </c>
      <c r="C158" s="561" t="s">
        <v>76</v>
      </c>
      <c r="D158" s="530" t="s">
        <v>29</v>
      </c>
      <c r="E158" s="553">
        <v>20000</v>
      </c>
      <c r="F158" s="135"/>
      <c r="G158" s="135"/>
    </row>
    <row r="159" spans="1:12" ht="30" customHeight="1">
      <c r="A159" s="556">
        <f>+A158+1</f>
        <v>139</v>
      </c>
      <c r="B159" s="556">
        <v>2</v>
      </c>
      <c r="C159" s="561" t="s">
        <v>77</v>
      </c>
      <c r="D159" s="530" t="s">
        <v>29</v>
      </c>
      <c r="E159" s="553">
        <v>20000</v>
      </c>
      <c r="F159" s="135"/>
      <c r="G159" s="135"/>
    </row>
    <row r="160" spans="1:12" ht="30" customHeight="1">
      <c r="A160" s="556">
        <f t="shared" ref="A160:A169" si="12">+A159+1</f>
        <v>140</v>
      </c>
      <c r="B160" s="556">
        <v>3</v>
      </c>
      <c r="C160" s="562" t="s">
        <v>78</v>
      </c>
      <c r="D160" s="533" t="s">
        <v>29</v>
      </c>
      <c r="E160" s="553">
        <v>20000</v>
      </c>
      <c r="F160" s="135"/>
      <c r="G160" s="135"/>
    </row>
    <row r="161" spans="1:12" ht="30" customHeight="1">
      <c r="A161" s="556">
        <f t="shared" si="12"/>
        <v>141</v>
      </c>
      <c r="B161" s="556">
        <v>4</v>
      </c>
      <c r="C161" s="561" t="s">
        <v>79</v>
      </c>
      <c r="D161" s="530" t="s">
        <v>29</v>
      </c>
      <c r="E161" s="553">
        <v>20000</v>
      </c>
      <c r="F161" s="135"/>
      <c r="G161" s="135"/>
    </row>
    <row r="162" spans="1:12" ht="30" customHeight="1">
      <c r="A162" s="556">
        <f t="shared" si="12"/>
        <v>142</v>
      </c>
      <c r="B162" s="556">
        <v>5</v>
      </c>
      <c r="C162" s="515" t="s">
        <v>80</v>
      </c>
      <c r="D162" s="530" t="s">
        <v>29</v>
      </c>
      <c r="E162" s="553">
        <v>20000</v>
      </c>
      <c r="F162" s="135"/>
      <c r="G162" s="135"/>
    </row>
    <row r="163" spans="1:12" ht="30" customHeight="1">
      <c r="A163" s="556">
        <f t="shared" si="12"/>
        <v>143</v>
      </c>
      <c r="B163" s="556">
        <v>6</v>
      </c>
      <c r="C163" s="561" t="s">
        <v>81</v>
      </c>
      <c r="D163" s="530" t="s">
        <v>29</v>
      </c>
      <c r="E163" s="553">
        <v>20000</v>
      </c>
      <c r="F163" s="135"/>
      <c r="G163" s="135"/>
    </row>
    <row r="164" spans="1:12" ht="30" customHeight="1">
      <c r="A164" s="556">
        <f t="shared" si="12"/>
        <v>144</v>
      </c>
      <c r="B164" s="556">
        <v>7</v>
      </c>
      <c r="C164" s="561" t="s">
        <v>82</v>
      </c>
      <c r="D164" s="536" t="s">
        <v>29</v>
      </c>
      <c r="E164" s="553">
        <v>20000</v>
      </c>
      <c r="F164" s="135"/>
      <c r="G164" s="135"/>
    </row>
    <row r="165" spans="1:12" ht="30" customHeight="1">
      <c r="A165" s="556">
        <f t="shared" si="12"/>
        <v>145</v>
      </c>
      <c r="B165" s="556">
        <v>8</v>
      </c>
      <c r="C165" s="519" t="s">
        <v>83</v>
      </c>
      <c r="D165" s="530" t="s">
        <v>29</v>
      </c>
      <c r="E165" s="553">
        <v>20000</v>
      </c>
      <c r="F165" s="135"/>
      <c r="G165" s="135"/>
    </row>
    <row r="166" spans="1:12" ht="30" customHeight="1">
      <c r="A166" s="556">
        <f t="shared" si="12"/>
        <v>146</v>
      </c>
      <c r="B166" s="556">
        <v>9</v>
      </c>
      <c r="C166" s="515" t="s">
        <v>84</v>
      </c>
      <c r="D166" s="530" t="s">
        <v>29</v>
      </c>
      <c r="E166" s="553">
        <v>20000</v>
      </c>
      <c r="F166" s="135"/>
      <c r="G166" s="135"/>
    </row>
    <row r="167" spans="1:12" ht="30" customHeight="1">
      <c r="A167" s="556">
        <f t="shared" si="12"/>
        <v>147</v>
      </c>
      <c r="B167" s="556">
        <v>10</v>
      </c>
      <c r="C167" s="519" t="s">
        <v>85</v>
      </c>
      <c r="D167" s="530" t="s">
        <v>29</v>
      </c>
      <c r="E167" s="553">
        <v>20000</v>
      </c>
      <c r="F167" s="135"/>
      <c r="G167" s="135"/>
    </row>
    <row r="168" spans="1:12" ht="30" customHeight="1">
      <c r="A168" s="556">
        <f t="shared" si="12"/>
        <v>148</v>
      </c>
      <c r="B168" s="556">
        <v>11</v>
      </c>
      <c r="C168" s="506" t="s">
        <v>86</v>
      </c>
      <c r="D168" s="530" t="s">
        <v>29</v>
      </c>
      <c r="E168" s="553">
        <v>20000</v>
      </c>
      <c r="F168" s="135"/>
      <c r="G168" s="135"/>
    </row>
    <row r="169" spans="1:12" ht="30" customHeight="1">
      <c r="A169" s="556">
        <f t="shared" si="12"/>
        <v>149</v>
      </c>
      <c r="B169" s="556">
        <v>12</v>
      </c>
      <c r="C169" s="519" t="s">
        <v>253</v>
      </c>
      <c r="D169" s="530" t="s">
        <v>906</v>
      </c>
      <c r="E169" s="553">
        <v>20000</v>
      </c>
      <c r="F169" s="135"/>
      <c r="G169" s="135"/>
    </row>
    <row r="170" spans="1:12" ht="30" customHeight="1">
      <c r="A170" s="556"/>
      <c r="B170" s="556"/>
      <c r="C170" s="549" t="s">
        <v>87</v>
      </c>
      <c r="D170" s="530"/>
      <c r="E170" s="552">
        <f>SUM(E171:E180)</f>
        <v>200000</v>
      </c>
      <c r="F170" s="135"/>
      <c r="G170" s="135"/>
    </row>
    <row r="171" spans="1:12" ht="30" customHeight="1">
      <c r="A171" s="556">
        <f>+A169+1</f>
        <v>150</v>
      </c>
      <c r="B171" s="556">
        <v>1</v>
      </c>
      <c r="C171" s="561" t="s">
        <v>88</v>
      </c>
      <c r="D171" s="530" t="s">
        <v>89</v>
      </c>
      <c r="E171" s="553">
        <v>20000</v>
      </c>
      <c r="F171" s="135"/>
      <c r="G171" s="135"/>
    </row>
    <row r="172" spans="1:12" ht="30" customHeight="1">
      <c r="A172" s="556">
        <f>+A171+1</f>
        <v>151</v>
      </c>
      <c r="B172" s="556">
        <v>2</v>
      </c>
      <c r="C172" s="561" t="s">
        <v>90</v>
      </c>
      <c r="D172" s="530" t="s">
        <v>29</v>
      </c>
      <c r="E172" s="553">
        <v>20000</v>
      </c>
      <c r="F172" s="135"/>
      <c r="G172" s="135"/>
    </row>
    <row r="173" spans="1:12" ht="30" customHeight="1">
      <c r="A173" s="556">
        <f t="shared" ref="A173:A180" si="13">+A172+1</f>
        <v>152</v>
      </c>
      <c r="B173" s="556">
        <v>3</v>
      </c>
      <c r="C173" s="561" t="s">
        <v>91</v>
      </c>
      <c r="D173" s="530" t="s">
        <v>29</v>
      </c>
      <c r="E173" s="553">
        <v>20000</v>
      </c>
      <c r="F173" s="135"/>
      <c r="G173" s="135"/>
    </row>
    <row r="174" spans="1:12" ht="30" customHeight="1">
      <c r="A174" s="556">
        <f t="shared" si="13"/>
        <v>153</v>
      </c>
      <c r="B174" s="556">
        <v>4</v>
      </c>
      <c r="C174" s="561" t="s">
        <v>92</v>
      </c>
      <c r="D174" s="530" t="s">
        <v>29</v>
      </c>
      <c r="E174" s="553">
        <v>20000</v>
      </c>
      <c r="F174" s="135"/>
      <c r="G174" s="135"/>
    </row>
    <row r="175" spans="1:12" ht="30" customHeight="1">
      <c r="A175" s="556">
        <f t="shared" si="13"/>
        <v>154</v>
      </c>
      <c r="B175" s="556">
        <v>5</v>
      </c>
      <c r="C175" s="561" t="s">
        <v>93</v>
      </c>
      <c r="D175" s="530" t="s">
        <v>29</v>
      </c>
      <c r="E175" s="553">
        <v>20000</v>
      </c>
      <c r="F175" s="135"/>
      <c r="G175" s="135"/>
      <c r="L175" s="4"/>
    </row>
    <row r="176" spans="1:12" ht="30" customHeight="1">
      <c r="A176" s="556">
        <f t="shared" si="13"/>
        <v>155</v>
      </c>
      <c r="B176" s="556">
        <v>6</v>
      </c>
      <c r="C176" s="561" t="s">
        <v>94</v>
      </c>
      <c r="D176" s="530" t="s">
        <v>29</v>
      </c>
      <c r="E176" s="553">
        <v>20000</v>
      </c>
      <c r="F176" s="135"/>
      <c r="G176" s="135"/>
    </row>
    <row r="177" spans="1:7" ht="30" customHeight="1">
      <c r="A177" s="556">
        <f t="shared" si="13"/>
        <v>156</v>
      </c>
      <c r="B177" s="556">
        <v>7</v>
      </c>
      <c r="C177" s="561" t="s">
        <v>95</v>
      </c>
      <c r="D177" s="530" t="s">
        <v>29</v>
      </c>
      <c r="E177" s="553">
        <v>20000</v>
      </c>
      <c r="F177" s="135"/>
      <c r="G177" s="135"/>
    </row>
    <row r="178" spans="1:7" ht="30" customHeight="1">
      <c r="A178" s="556">
        <f t="shared" si="13"/>
        <v>157</v>
      </c>
      <c r="B178" s="556">
        <v>8</v>
      </c>
      <c r="C178" s="561" t="s">
        <v>96</v>
      </c>
      <c r="D178" s="530" t="s">
        <v>29</v>
      </c>
      <c r="E178" s="553">
        <v>20000</v>
      </c>
      <c r="F178" s="135"/>
      <c r="G178" s="135"/>
    </row>
    <row r="179" spans="1:7" ht="30" customHeight="1">
      <c r="A179" s="556">
        <f t="shared" si="13"/>
        <v>158</v>
      </c>
      <c r="B179" s="556">
        <v>9</v>
      </c>
      <c r="C179" s="519" t="s">
        <v>97</v>
      </c>
      <c r="D179" s="530" t="s">
        <v>29</v>
      </c>
      <c r="E179" s="553">
        <v>20000</v>
      </c>
      <c r="F179" s="135"/>
      <c r="G179" s="135"/>
    </row>
    <row r="180" spans="1:7" ht="30" customHeight="1">
      <c r="A180" s="556">
        <f t="shared" si="13"/>
        <v>159</v>
      </c>
      <c r="B180" s="556">
        <v>10</v>
      </c>
      <c r="C180" s="561" t="s">
        <v>98</v>
      </c>
      <c r="D180" s="530" t="s">
        <v>29</v>
      </c>
      <c r="E180" s="553">
        <v>20000</v>
      </c>
      <c r="F180" s="135"/>
      <c r="G180" s="135"/>
    </row>
    <row r="181" spans="1:7" ht="30" customHeight="1">
      <c r="A181" s="556"/>
      <c r="B181" s="556"/>
      <c r="C181" s="559" t="s">
        <v>243</v>
      </c>
      <c r="D181" s="530"/>
      <c r="E181" s="552">
        <f>SUM(E182:E186)</f>
        <v>100000</v>
      </c>
      <c r="F181" s="135"/>
      <c r="G181" s="135"/>
    </row>
    <row r="182" spans="1:7" ht="30" customHeight="1">
      <c r="A182" s="556">
        <f>+A180+1</f>
        <v>160</v>
      </c>
      <c r="B182" s="556">
        <v>1</v>
      </c>
      <c r="C182" s="515" t="s">
        <v>244</v>
      </c>
      <c r="D182" s="530" t="s">
        <v>29</v>
      </c>
      <c r="E182" s="553">
        <v>20000</v>
      </c>
      <c r="F182" s="135"/>
      <c r="G182" s="135"/>
    </row>
    <row r="183" spans="1:7" ht="30" customHeight="1">
      <c r="A183" s="556">
        <f>+A182+1</f>
        <v>161</v>
      </c>
      <c r="B183" s="556">
        <v>2</v>
      </c>
      <c r="C183" s="414" t="s">
        <v>245</v>
      </c>
      <c r="D183" s="530" t="s">
        <v>29</v>
      </c>
      <c r="E183" s="553">
        <v>20000</v>
      </c>
      <c r="F183" s="135"/>
      <c r="G183" s="135"/>
    </row>
    <row r="184" spans="1:7" ht="30" customHeight="1">
      <c r="A184" s="556">
        <f t="shared" ref="A184:A186" si="14">+A183+1</f>
        <v>162</v>
      </c>
      <c r="B184" s="556">
        <v>3</v>
      </c>
      <c r="C184" s="521" t="s">
        <v>246</v>
      </c>
      <c r="D184" s="533" t="s">
        <v>29</v>
      </c>
      <c r="E184" s="553">
        <v>20000</v>
      </c>
      <c r="F184" s="135"/>
      <c r="G184" s="135"/>
    </row>
    <row r="185" spans="1:7" ht="30" customHeight="1">
      <c r="A185" s="556">
        <f t="shared" si="14"/>
        <v>163</v>
      </c>
      <c r="B185" s="556">
        <v>4</v>
      </c>
      <c r="C185" s="519" t="s">
        <v>247</v>
      </c>
      <c r="D185" s="530" t="s">
        <v>29</v>
      </c>
      <c r="E185" s="553">
        <v>20000</v>
      </c>
      <c r="F185" s="135"/>
      <c r="G185" s="135"/>
    </row>
    <row r="186" spans="1:7" ht="30" customHeight="1">
      <c r="A186" s="556">
        <f t="shared" si="14"/>
        <v>164</v>
      </c>
      <c r="B186" s="556">
        <v>5</v>
      </c>
      <c r="C186" s="514" t="s">
        <v>248</v>
      </c>
      <c r="D186" s="530" t="s">
        <v>29</v>
      </c>
      <c r="E186" s="553">
        <v>20000</v>
      </c>
      <c r="F186" s="135"/>
      <c r="G186" s="135"/>
    </row>
    <row r="187" spans="1:7" ht="30" customHeight="1">
      <c r="A187" s="556"/>
      <c r="B187" s="556"/>
      <c r="C187" s="559" t="s">
        <v>99</v>
      </c>
      <c r="D187" s="530"/>
      <c r="E187" s="552">
        <f>SUM(E188:E195)</f>
        <v>160000</v>
      </c>
      <c r="F187" s="135"/>
      <c r="G187" s="135"/>
    </row>
    <row r="188" spans="1:7" ht="30" customHeight="1">
      <c r="A188" s="556">
        <f>+A186+1</f>
        <v>165</v>
      </c>
      <c r="B188" s="556">
        <v>1</v>
      </c>
      <c r="C188" s="561" t="s">
        <v>100</v>
      </c>
      <c r="D188" s="530" t="s">
        <v>29</v>
      </c>
      <c r="E188" s="553">
        <v>20000</v>
      </c>
      <c r="F188" s="135"/>
      <c r="G188" s="135"/>
    </row>
    <row r="189" spans="1:7" ht="30" customHeight="1">
      <c r="A189" s="556">
        <f>+A188+1</f>
        <v>166</v>
      </c>
      <c r="B189" s="556">
        <v>2</v>
      </c>
      <c r="C189" s="515" t="s">
        <v>102</v>
      </c>
      <c r="D189" s="530" t="s">
        <v>29</v>
      </c>
      <c r="E189" s="553">
        <v>20000</v>
      </c>
      <c r="F189" s="135"/>
      <c r="G189" s="135"/>
    </row>
    <row r="190" spans="1:7" ht="30" customHeight="1">
      <c r="A190" s="556">
        <f t="shared" ref="A190:A192" si="15">+A189+1</f>
        <v>167</v>
      </c>
      <c r="B190" s="556">
        <v>3</v>
      </c>
      <c r="C190" s="519" t="s">
        <v>103</v>
      </c>
      <c r="D190" s="530" t="s">
        <v>29</v>
      </c>
      <c r="E190" s="553">
        <v>20000</v>
      </c>
      <c r="F190" s="135"/>
      <c r="G190" s="135"/>
    </row>
    <row r="191" spans="1:7" ht="30" customHeight="1">
      <c r="A191" s="556">
        <f t="shared" si="15"/>
        <v>168</v>
      </c>
      <c r="B191" s="556">
        <v>4</v>
      </c>
      <c r="C191" s="519" t="s">
        <v>104</v>
      </c>
      <c r="D191" s="530" t="s">
        <v>29</v>
      </c>
      <c r="E191" s="553">
        <v>20000</v>
      </c>
      <c r="F191" s="135"/>
      <c r="G191" s="135"/>
    </row>
    <row r="192" spans="1:7" ht="30" customHeight="1">
      <c r="A192" s="556">
        <f t="shared" si="15"/>
        <v>169</v>
      </c>
      <c r="B192" s="556">
        <v>5</v>
      </c>
      <c r="C192" s="566" t="s">
        <v>105</v>
      </c>
      <c r="D192" s="530" t="s">
        <v>29</v>
      </c>
      <c r="E192" s="553">
        <v>20000</v>
      </c>
      <c r="F192" s="135"/>
      <c r="G192" s="135"/>
    </row>
    <row r="193" spans="1:7" ht="30" customHeight="1">
      <c r="A193" s="556">
        <f>+A192+1</f>
        <v>170</v>
      </c>
      <c r="B193" s="556">
        <v>6</v>
      </c>
      <c r="C193" s="519" t="s">
        <v>304</v>
      </c>
      <c r="D193" s="530" t="s">
        <v>29</v>
      </c>
      <c r="E193" s="553">
        <v>20000</v>
      </c>
      <c r="F193" s="135"/>
      <c r="G193" s="135"/>
    </row>
    <row r="194" spans="1:7" ht="30" customHeight="1">
      <c r="A194" s="556">
        <f t="shared" ref="A194:A195" si="16">+A193+1</f>
        <v>171</v>
      </c>
      <c r="B194" s="556">
        <v>7</v>
      </c>
      <c r="C194" s="567" t="s">
        <v>310</v>
      </c>
      <c r="D194" s="530" t="s">
        <v>29</v>
      </c>
      <c r="E194" s="553">
        <v>20000</v>
      </c>
      <c r="F194" s="135"/>
      <c r="G194" s="135"/>
    </row>
    <row r="195" spans="1:7" ht="30" customHeight="1">
      <c r="A195" s="556">
        <f t="shared" si="16"/>
        <v>172</v>
      </c>
      <c r="B195" s="556">
        <v>8</v>
      </c>
      <c r="C195" s="565" t="s">
        <v>864</v>
      </c>
      <c r="D195" s="530" t="s">
        <v>29</v>
      </c>
      <c r="E195" s="553">
        <v>20000</v>
      </c>
      <c r="F195" s="135"/>
      <c r="G195" s="135"/>
    </row>
    <row r="196" spans="1:7" ht="30" customHeight="1">
      <c r="A196" s="556"/>
      <c r="B196" s="556"/>
      <c r="C196" s="559" t="s">
        <v>108</v>
      </c>
      <c r="D196" s="530"/>
      <c r="E196" s="552">
        <f>SUM(E197:E206)</f>
        <v>200000</v>
      </c>
      <c r="F196" s="135"/>
      <c r="G196" s="135"/>
    </row>
    <row r="197" spans="1:7" ht="30" customHeight="1">
      <c r="A197" s="556">
        <f>+A195+1</f>
        <v>173</v>
      </c>
      <c r="B197" s="556">
        <v>1</v>
      </c>
      <c r="C197" s="561" t="s">
        <v>109</v>
      </c>
      <c r="D197" s="530" t="s">
        <v>29</v>
      </c>
      <c r="E197" s="553">
        <v>20000</v>
      </c>
      <c r="F197" s="135"/>
      <c r="G197" s="135"/>
    </row>
    <row r="198" spans="1:7" ht="30" customHeight="1">
      <c r="A198" s="556">
        <f>+A197+1</f>
        <v>174</v>
      </c>
      <c r="B198" s="556">
        <v>2</v>
      </c>
      <c r="C198" s="561" t="s">
        <v>110</v>
      </c>
      <c r="D198" s="530" t="s">
        <v>29</v>
      </c>
      <c r="E198" s="553">
        <v>20000</v>
      </c>
      <c r="F198" s="135"/>
      <c r="G198" s="135"/>
    </row>
    <row r="199" spans="1:7" ht="30" customHeight="1">
      <c r="A199" s="556">
        <f t="shared" ref="A199:A206" si="17">+A198+1</f>
        <v>175</v>
      </c>
      <c r="B199" s="556">
        <v>3</v>
      </c>
      <c r="C199" s="515" t="s">
        <v>111</v>
      </c>
      <c r="D199" s="530" t="s">
        <v>29</v>
      </c>
      <c r="E199" s="553">
        <v>20000</v>
      </c>
      <c r="F199" s="135"/>
      <c r="G199" s="135"/>
    </row>
    <row r="200" spans="1:7" ht="30" customHeight="1">
      <c r="A200" s="556">
        <f t="shared" si="17"/>
        <v>176</v>
      </c>
      <c r="B200" s="556">
        <v>4</v>
      </c>
      <c r="C200" s="508" t="s">
        <v>113</v>
      </c>
      <c r="D200" s="530" t="s">
        <v>29</v>
      </c>
      <c r="E200" s="553">
        <v>20000</v>
      </c>
      <c r="F200" s="135"/>
      <c r="G200" s="135"/>
    </row>
    <row r="201" spans="1:7" ht="30" customHeight="1">
      <c r="A201" s="556">
        <f t="shared" si="17"/>
        <v>177</v>
      </c>
      <c r="B201" s="556">
        <v>5</v>
      </c>
      <c r="C201" s="414" t="s">
        <v>114</v>
      </c>
      <c r="D201" s="530" t="s">
        <v>29</v>
      </c>
      <c r="E201" s="553">
        <v>20000</v>
      </c>
      <c r="F201" s="135"/>
      <c r="G201" s="135"/>
    </row>
    <row r="202" spans="1:7" ht="30" customHeight="1">
      <c r="A202" s="556">
        <f t="shared" si="17"/>
        <v>178</v>
      </c>
      <c r="B202" s="556">
        <v>6</v>
      </c>
      <c r="C202" s="506" t="s">
        <v>115</v>
      </c>
      <c r="D202" s="530" t="s">
        <v>29</v>
      </c>
      <c r="E202" s="553">
        <v>20000</v>
      </c>
      <c r="F202" s="135"/>
      <c r="G202" s="135"/>
    </row>
    <row r="203" spans="1:7" ht="30" customHeight="1">
      <c r="A203" s="556">
        <f t="shared" si="17"/>
        <v>179</v>
      </c>
      <c r="B203" s="556">
        <v>7</v>
      </c>
      <c r="C203" s="506" t="s">
        <v>249</v>
      </c>
      <c r="D203" s="530" t="s">
        <v>29</v>
      </c>
      <c r="E203" s="553">
        <v>20000</v>
      </c>
      <c r="F203" s="135"/>
      <c r="G203" s="135"/>
    </row>
    <row r="204" spans="1:7" ht="30" customHeight="1">
      <c r="A204" s="556">
        <f t="shared" si="17"/>
        <v>180</v>
      </c>
      <c r="B204" s="556">
        <v>8</v>
      </c>
      <c r="C204" s="565" t="s">
        <v>851</v>
      </c>
      <c r="D204" s="530" t="s">
        <v>29</v>
      </c>
      <c r="E204" s="553">
        <v>20000</v>
      </c>
      <c r="F204" s="135"/>
      <c r="G204" s="135"/>
    </row>
    <row r="205" spans="1:7" ht="30" customHeight="1">
      <c r="A205" s="556">
        <f t="shared" si="17"/>
        <v>181</v>
      </c>
      <c r="B205" s="556">
        <v>9</v>
      </c>
      <c r="C205" s="567" t="s">
        <v>308</v>
      </c>
      <c r="D205" s="530" t="s">
        <v>29</v>
      </c>
      <c r="E205" s="553">
        <v>20000</v>
      </c>
      <c r="F205" s="135"/>
      <c r="G205" s="135"/>
    </row>
    <row r="206" spans="1:7" ht="30" customHeight="1">
      <c r="A206" s="556">
        <f t="shared" si="17"/>
        <v>182</v>
      </c>
      <c r="B206" s="556">
        <v>10</v>
      </c>
      <c r="C206" s="565" t="s">
        <v>1022</v>
      </c>
      <c r="D206" s="530" t="s">
        <v>29</v>
      </c>
      <c r="E206" s="553">
        <v>20000</v>
      </c>
      <c r="F206" s="135"/>
      <c r="G206" s="135"/>
    </row>
    <row r="207" spans="1:7" ht="30" customHeight="1">
      <c r="A207" s="556"/>
      <c r="B207" s="556"/>
      <c r="C207" s="559" t="s">
        <v>116</v>
      </c>
      <c r="D207" s="530"/>
      <c r="E207" s="552">
        <f>SUM(E208:E229)</f>
        <v>440000</v>
      </c>
      <c r="F207" s="135"/>
      <c r="G207" s="135"/>
    </row>
    <row r="208" spans="1:7" ht="30" customHeight="1">
      <c r="A208" s="556">
        <f>+A206+1</f>
        <v>183</v>
      </c>
      <c r="B208" s="556">
        <v>1</v>
      </c>
      <c r="C208" s="519" t="s">
        <v>117</v>
      </c>
      <c r="D208" s="530" t="s">
        <v>29</v>
      </c>
      <c r="E208" s="553">
        <v>20000</v>
      </c>
      <c r="F208" s="135"/>
      <c r="G208" s="135"/>
    </row>
    <row r="209" spans="1:7" ht="30" customHeight="1">
      <c r="A209" s="556">
        <f>+A208+1</f>
        <v>184</v>
      </c>
      <c r="B209" s="556">
        <v>2</v>
      </c>
      <c r="C209" s="519" t="s">
        <v>118</v>
      </c>
      <c r="D209" s="530" t="s">
        <v>29</v>
      </c>
      <c r="E209" s="553">
        <v>20000</v>
      </c>
      <c r="F209" s="135"/>
      <c r="G209" s="135"/>
    </row>
    <row r="210" spans="1:7" ht="30" customHeight="1">
      <c r="A210" s="556">
        <f t="shared" ref="A210:A224" si="18">+A209+1</f>
        <v>185</v>
      </c>
      <c r="B210" s="556">
        <v>3</v>
      </c>
      <c r="C210" s="519" t="s">
        <v>119</v>
      </c>
      <c r="D210" s="530" t="s">
        <v>29</v>
      </c>
      <c r="E210" s="553">
        <v>20000</v>
      </c>
      <c r="F210" s="135"/>
      <c r="G210" s="135"/>
    </row>
    <row r="211" spans="1:7" ht="30" customHeight="1">
      <c r="A211" s="556">
        <f t="shared" si="18"/>
        <v>186</v>
      </c>
      <c r="B211" s="556">
        <v>4</v>
      </c>
      <c r="C211" s="519" t="s">
        <v>120</v>
      </c>
      <c r="D211" s="530" t="s">
        <v>29</v>
      </c>
      <c r="E211" s="553">
        <v>20000</v>
      </c>
      <c r="F211" s="135"/>
      <c r="G211" s="135"/>
    </row>
    <row r="212" spans="1:7" ht="30" customHeight="1">
      <c r="A212" s="556">
        <f t="shared" si="18"/>
        <v>187</v>
      </c>
      <c r="B212" s="556">
        <v>5</v>
      </c>
      <c r="C212" s="519" t="s">
        <v>121</v>
      </c>
      <c r="D212" s="530" t="s">
        <v>29</v>
      </c>
      <c r="E212" s="553">
        <v>20000</v>
      </c>
      <c r="F212" s="135"/>
      <c r="G212" s="135"/>
    </row>
    <row r="213" spans="1:7" ht="30" customHeight="1">
      <c r="A213" s="556">
        <f t="shared" si="18"/>
        <v>188</v>
      </c>
      <c r="B213" s="556">
        <v>6</v>
      </c>
      <c r="C213" s="519" t="s">
        <v>122</v>
      </c>
      <c r="D213" s="530" t="s">
        <v>29</v>
      </c>
      <c r="E213" s="553">
        <v>20000</v>
      </c>
      <c r="F213" s="135"/>
      <c r="G213" s="135"/>
    </row>
    <row r="214" spans="1:7" ht="30" customHeight="1">
      <c r="A214" s="556">
        <f t="shared" si="18"/>
        <v>189</v>
      </c>
      <c r="B214" s="556">
        <v>7</v>
      </c>
      <c r="C214" s="523" t="s">
        <v>123</v>
      </c>
      <c r="D214" s="530" t="s">
        <v>29</v>
      </c>
      <c r="E214" s="553">
        <v>20000</v>
      </c>
      <c r="F214" s="135"/>
      <c r="G214" s="135"/>
    </row>
    <row r="215" spans="1:7" ht="30" customHeight="1">
      <c r="A215" s="556">
        <f t="shared" si="18"/>
        <v>190</v>
      </c>
      <c r="B215" s="556">
        <v>8</v>
      </c>
      <c r="C215" s="519" t="s">
        <v>124</v>
      </c>
      <c r="D215" s="530" t="s">
        <v>29</v>
      </c>
      <c r="E215" s="553">
        <v>20000</v>
      </c>
      <c r="F215" s="135"/>
      <c r="G215" s="135"/>
    </row>
    <row r="216" spans="1:7" ht="30" customHeight="1">
      <c r="A216" s="556">
        <f t="shared" si="18"/>
        <v>191</v>
      </c>
      <c r="B216" s="556">
        <v>9</v>
      </c>
      <c r="C216" s="519" t="s">
        <v>125</v>
      </c>
      <c r="D216" s="530" t="s">
        <v>29</v>
      </c>
      <c r="E216" s="553">
        <v>20000</v>
      </c>
      <c r="F216" s="135"/>
      <c r="G216" s="135"/>
    </row>
    <row r="217" spans="1:7" ht="30" customHeight="1">
      <c r="A217" s="556">
        <f t="shared" si="18"/>
        <v>192</v>
      </c>
      <c r="B217" s="556">
        <v>10</v>
      </c>
      <c r="C217" s="506" t="s">
        <v>126</v>
      </c>
      <c r="D217" s="530" t="s">
        <v>29</v>
      </c>
      <c r="E217" s="553">
        <v>20000</v>
      </c>
      <c r="F217" s="135"/>
      <c r="G217" s="135"/>
    </row>
    <row r="218" spans="1:7" ht="30" customHeight="1">
      <c r="A218" s="556">
        <f t="shared" si="18"/>
        <v>193</v>
      </c>
      <c r="B218" s="556">
        <v>11</v>
      </c>
      <c r="C218" s="519" t="s">
        <v>127</v>
      </c>
      <c r="D218" s="530" t="s">
        <v>29</v>
      </c>
      <c r="E218" s="553">
        <v>20000</v>
      </c>
      <c r="F218" s="135"/>
      <c r="G218" s="135"/>
    </row>
    <row r="219" spans="1:7" ht="30" customHeight="1">
      <c r="A219" s="556">
        <f t="shared" si="18"/>
        <v>194</v>
      </c>
      <c r="B219" s="556">
        <v>12</v>
      </c>
      <c r="C219" s="519" t="s">
        <v>128</v>
      </c>
      <c r="D219" s="530" t="s">
        <v>29</v>
      </c>
      <c r="E219" s="553">
        <v>20000</v>
      </c>
      <c r="F219" s="135"/>
      <c r="G219" s="135"/>
    </row>
    <row r="220" spans="1:7" ht="30" customHeight="1">
      <c r="A220" s="556">
        <f t="shared" si="18"/>
        <v>195</v>
      </c>
      <c r="B220" s="556">
        <v>13</v>
      </c>
      <c r="C220" s="567" t="s">
        <v>309</v>
      </c>
      <c r="D220" s="530" t="s">
        <v>29</v>
      </c>
      <c r="E220" s="553">
        <v>20000</v>
      </c>
      <c r="F220" s="135"/>
      <c r="G220" s="135"/>
    </row>
    <row r="221" spans="1:7" ht="30" customHeight="1">
      <c r="A221" s="556">
        <f t="shared" si="18"/>
        <v>196</v>
      </c>
      <c r="B221" s="556">
        <v>14</v>
      </c>
      <c r="C221" s="393" t="s">
        <v>1020</v>
      </c>
      <c r="D221" s="530" t="s">
        <v>29</v>
      </c>
      <c r="E221" s="553">
        <v>20000</v>
      </c>
      <c r="F221" s="135"/>
      <c r="G221" s="135"/>
    </row>
    <row r="222" spans="1:7" ht="30" customHeight="1">
      <c r="A222" s="556">
        <f t="shared" si="18"/>
        <v>197</v>
      </c>
      <c r="B222" s="556">
        <v>15</v>
      </c>
      <c r="C222" s="393" t="s">
        <v>829</v>
      </c>
      <c r="D222" s="530" t="s">
        <v>29</v>
      </c>
      <c r="E222" s="553">
        <v>20000</v>
      </c>
      <c r="F222" s="135"/>
      <c r="G222" s="135"/>
    </row>
    <row r="223" spans="1:7" ht="30" customHeight="1">
      <c r="A223" s="556">
        <f t="shared" si="18"/>
        <v>198</v>
      </c>
      <c r="B223" s="556">
        <v>16</v>
      </c>
      <c r="C223" s="393" t="s">
        <v>739</v>
      </c>
      <c r="D223" s="530" t="s">
        <v>29</v>
      </c>
      <c r="E223" s="553">
        <v>20000</v>
      </c>
      <c r="F223" s="135"/>
      <c r="G223" s="135"/>
    </row>
    <row r="224" spans="1:7" ht="30" customHeight="1">
      <c r="A224" s="556">
        <f t="shared" si="18"/>
        <v>199</v>
      </c>
      <c r="B224" s="556">
        <v>17</v>
      </c>
      <c r="C224" s="393" t="s">
        <v>734</v>
      </c>
      <c r="D224" s="530" t="s">
        <v>29</v>
      </c>
      <c r="E224" s="553">
        <v>20000</v>
      </c>
      <c r="F224" s="135"/>
      <c r="G224" s="135"/>
    </row>
    <row r="225" spans="1:13" ht="30" customHeight="1">
      <c r="A225" s="556">
        <f>+A224+1</f>
        <v>200</v>
      </c>
      <c r="B225" s="556">
        <v>18</v>
      </c>
      <c r="C225" s="565" t="s">
        <v>1021</v>
      </c>
      <c r="D225" s="530" t="s">
        <v>29</v>
      </c>
      <c r="E225" s="553">
        <v>20000</v>
      </c>
      <c r="F225" s="135"/>
      <c r="G225" s="135"/>
    </row>
    <row r="226" spans="1:13" ht="30" customHeight="1">
      <c r="A226" s="556">
        <f t="shared" ref="A226:A229" si="19">+A225+1</f>
        <v>201</v>
      </c>
      <c r="B226" s="556">
        <v>19</v>
      </c>
      <c r="C226" s="565" t="s">
        <v>1023</v>
      </c>
      <c r="D226" s="530" t="s">
        <v>29</v>
      </c>
      <c r="E226" s="553">
        <v>20000</v>
      </c>
      <c r="F226" s="135"/>
      <c r="G226" s="135"/>
    </row>
    <row r="227" spans="1:13" ht="30" customHeight="1">
      <c r="A227" s="556">
        <f t="shared" si="19"/>
        <v>202</v>
      </c>
      <c r="B227" s="556">
        <v>20</v>
      </c>
      <c r="C227" s="565" t="s">
        <v>1024</v>
      </c>
      <c r="D227" s="530" t="s">
        <v>29</v>
      </c>
      <c r="E227" s="553">
        <v>20000</v>
      </c>
      <c r="F227" s="135"/>
      <c r="G227" s="135"/>
    </row>
    <row r="228" spans="1:13" ht="30" customHeight="1">
      <c r="A228" s="556">
        <f t="shared" si="19"/>
        <v>203</v>
      </c>
      <c r="B228" s="556">
        <v>21</v>
      </c>
      <c r="C228" s="565" t="s">
        <v>1025</v>
      </c>
      <c r="D228" s="530" t="s">
        <v>29</v>
      </c>
      <c r="E228" s="553">
        <v>20000</v>
      </c>
      <c r="F228" s="135"/>
      <c r="G228" s="135"/>
    </row>
    <row r="229" spans="1:13" ht="30" customHeight="1">
      <c r="A229" s="556">
        <f t="shared" si="19"/>
        <v>204</v>
      </c>
      <c r="B229" s="556">
        <v>22</v>
      </c>
      <c r="C229" s="393" t="s">
        <v>846</v>
      </c>
      <c r="D229" s="530" t="s">
        <v>29</v>
      </c>
      <c r="E229" s="553">
        <v>20000</v>
      </c>
      <c r="F229" s="135"/>
      <c r="G229" s="135"/>
    </row>
    <row r="230" spans="1:13" ht="30" customHeight="1">
      <c r="A230" s="556"/>
      <c r="B230" s="556"/>
      <c r="C230" s="550" t="s">
        <v>982</v>
      </c>
      <c r="D230" s="540"/>
      <c r="E230" s="552">
        <f>SUM(E231:E236)</f>
        <v>120000</v>
      </c>
      <c r="F230" s="135"/>
      <c r="G230" s="135"/>
    </row>
    <row r="231" spans="1:13" ht="30" customHeight="1">
      <c r="A231" s="556">
        <f>+A229+1</f>
        <v>205</v>
      </c>
      <c r="B231" s="556">
        <v>1</v>
      </c>
      <c r="C231" s="414" t="s">
        <v>258</v>
      </c>
      <c r="D231" s="530" t="s">
        <v>29</v>
      </c>
      <c r="E231" s="553">
        <v>20000</v>
      </c>
      <c r="F231" s="135"/>
      <c r="G231" s="135"/>
    </row>
    <row r="232" spans="1:13" ht="30" customHeight="1">
      <c r="A232" s="556">
        <f>+A231+1</f>
        <v>206</v>
      </c>
      <c r="B232" s="556">
        <v>2</v>
      </c>
      <c r="C232" s="519" t="s">
        <v>252</v>
      </c>
      <c r="D232" s="530" t="s">
        <v>29</v>
      </c>
      <c r="E232" s="553">
        <v>20000</v>
      </c>
      <c r="F232" s="135"/>
      <c r="G232" s="135"/>
    </row>
    <row r="233" spans="1:13" ht="30" customHeight="1">
      <c r="A233" s="556">
        <f t="shared" ref="A233:A236" si="20">+A232+1</f>
        <v>207</v>
      </c>
      <c r="B233" s="556">
        <v>3</v>
      </c>
      <c r="C233" s="514" t="s">
        <v>250</v>
      </c>
      <c r="D233" s="530" t="s">
        <v>29</v>
      </c>
      <c r="E233" s="553">
        <v>20000</v>
      </c>
      <c r="F233" s="135"/>
      <c r="G233" s="135"/>
    </row>
    <row r="234" spans="1:13" ht="30" customHeight="1">
      <c r="A234" s="556">
        <f t="shared" si="20"/>
        <v>208</v>
      </c>
      <c r="B234" s="556">
        <v>4</v>
      </c>
      <c r="C234" s="519" t="s">
        <v>1026</v>
      </c>
      <c r="D234" s="530" t="s">
        <v>29</v>
      </c>
      <c r="E234" s="553">
        <v>20000</v>
      </c>
      <c r="F234" s="135"/>
      <c r="G234" s="135"/>
    </row>
    <row r="235" spans="1:13" ht="30" customHeight="1">
      <c r="A235" s="556">
        <f>+A234+1</f>
        <v>209</v>
      </c>
      <c r="B235" s="556">
        <v>5</v>
      </c>
      <c r="C235" s="393" t="s">
        <v>743</v>
      </c>
      <c r="D235" s="539" t="s">
        <v>29</v>
      </c>
      <c r="E235" s="553">
        <v>20000</v>
      </c>
      <c r="F235" s="135"/>
      <c r="G235" s="135"/>
      <c r="I235" s="4">
        <v>209</v>
      </c>
      <c r="J235" s="4">
        <v>20000</v>
      </c>
      <c r="K235" s="4"/>
      <c r="L235" s="4"/>
      <c r="M235" s="4"/>
    </row>
    <row r="236" spans="1:13" ht="30" customHeight="1">
      <c r="A236" s="556">
        <f t="shared" si="20"/>
        <v>210</v>
      </c>
      <c r="B236" s="556">
        <v>6</v>
      </c>
      <c r="C236" s="565" t="s">
        <v>1029</v>
      </c>
      <c r="D236" s="539" t="s">
        <v>29</v>
      </c>
      <c r="E236" s="553">
        <v>20000</v>
      </c>
      <c r="F236" s="135"/>
      <c r="G236" s="135"/>
      <c r="I236" s="4"/>
      <c r="J236" s="4">
        <f>I235*J235</f>
        <v>4180000</v>
      </c>
      <c r="K236" s="4"/>
      <c r="L236" s="4"/>
      <c r="M236" s="4"/>
    </row>
    <row r="237" spans="1:13" ht="30" customHeight="1">
      <c r="A237" s="556"/>
      <c r="B237" s="556"/>
      <c r="C237" s="551" t="s">
        <v>129</v>
      </c>
      <c r="D237" s="541"/>
      <c r="E237" s="50">
        <f>SUM(E4+E6+E29+E38+E41+E78)</f>
        <v>4200000</v>
      </c>
      <c r="F237" s="135"/>
      <c r="G237" s="135"/>
      <c r="I237" s="4"/>
      <c r="J237" s="4"/>
      <c r="K237" s="4"/>
      <c r="L237" s="4"/>
      <c r="M237" s="4"/>
    </row>
    <row r="238" spans="1:13">
      <c r="I238" s="4"/>
      <c r="J238" s="4"/>
      <c r="K238" s="4"/>
      <c r="L238" s="4"/>
      <c r="M238" s="4"/>
    </row>
    <row r="239" spans="1:13">
      <c r="F239" s="994" t="s">
        <v>1041</v>
      </c>
      <c r="G239" s="994"/>
    </row>
    <row r="241" spans="1:7" s="1" customFormat="1" ht="18.75">
      <c r="A241" s="993"/>
      <c r="B241" s="993"/>
      <c r="C241" s="542" t="s">
        <v>1040</v>
      </c>
      <c r="D241" s="993" t="s">
        <v>561</v>
      </c>
      <c r="E241" s="993"/>
      <c r="F241" s="542"/>
      <c r="G241" s="1" t="s">
        <v>132</v>
      </c>
    </row>
  </sheetData>
  <mergeCells count="5">
    <mergeCell ref="A2:G2"/>
    <mergeCell ref="D241:E241"/>
    <mergeCell ref="A241:B241"/>
    <mergeCell ref="F239:G239"/>
    <mergeCell ref="A1:D1"/>
  </mergeCells>
  <pageMargins left="0.9055118110236221" right="0.31496062992125984" top="0.39370078740157483" bottom="0.39370078740157483" header="0.31496062992125984" footer="0.31496062992125984"/>
  <pageSetup paperSize="9" scale="70" orientation="portrait" verticalDpi="0" r:id="rId1"/>
  <rowBreaks count="6" manualBreakCount="6">
    <brk id="37" max="16383" man="1"/>
    <brk id="74" max="6" man="1"/>
    <brk id="108" max="6" man="1"/>
    <brk id="144" max="6" man="1"/>
    <brk id="178" max="6" man="1"/>
    <brk id="21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Tết DL 2022</vt:lpstr>
      <vt:lpstr>8.03.22</vt:lpstr>
      <vt:lpstr>10.03.22</vt:lpstr>
      <vt:lpstr>30.04-01.05</vt:lpstr>
      <vt:lpstr>bổ sung 1.06</vt:lpstr>
      <vt:lpstr>Giấy khen</vt:lpstr>
      <vt:lpstr>Bổ sung giấy khen</vt:lpstr>
      <vt:lpstr>Bổ sung giấy khen 2</vt:lpstr>
      <vt:lpstr>phát chanh, đường, đá T5-2022</vt:lpstr>
      <vt:lpstr>Sheet2</vt:lpstr>
      <vt:lpstr>Sheet3</vt:lpstr>
      <vt:lpstr>01.06</vt:lpstr>
      <vt:lpstr>Trung Thu</vt:lpstr>
      <vt:lpstr>02.09</vt:lpstr>
      <vt:lpstr>Sheet1</vt:lpstr>
      <vt:lpstr>'01.06'!Print_Area</vt:lpstr>
      <vt:lpstr>'02.09'!Print_Area</vt:lpstr>
      <vt:lpstr>'10.03.22'!Print_Area</vt:lpstr>
      <vt:lpstr>'30.04-01.05'!Print_Area</vt:lpstr>
      <vt:lpstr>'Bổ sung giấy khen'!Print_Area</vt:lpstr>
      <vt:lpstr>'Giấy khen'!Print_Area</vt:lpstr>
      <vt:lpstr>'phát chanh, đường, đá T5-2022'!Print_Area</vt:lpstr>
      <vt:lpstr>'Trung Thu'!Print_Area</vt:lpstr>
      <vt:lpstr>'01.06'!Print_Titles</vt:lpstr>
      <vt:lpstr>'02.09'!Print_Titles</vt:lpstr>
      <vt:lpstr>'8.03.22'!Print_Titles</vt:lpstr>
      <vt:lpstr>'Giấy khen'!Print_Titles</vt:lpstr>
      <vt:lpstr>'phát chanh, đường, đá T5-2022'!Print_Titles</vt:lpstr>
      <vt:lpstr>Sheet2!Print_Titles</vt:lpstr>
      <vt:lpstr>'Trung Thu'!Print_Titles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2022-08-31T08:14:59Z</cp:lastPrinted>
  <dcterms:created xsi:type="dcterms:W3CDTF">2022-03-05T04:07:10Z</dcterms:created>
  <dcterms:modified xsi:type="dcterms:W3CDTF">2022-09-05T16:27:42Z</dcterms:modified>
</cp:coreProperties>
</file>