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20490" windowHeight="8355" tabRatio="869" activeTab="1"/>
  </bookViews>
  <sheets>
    <sheet name="Daily Province Normal Overview" sheetId="2" r:id="rId1"/>
    <sheet name="Daily Province Peak Overview" sheetId="12" r:id="rId2"/>
    <sheet name="8 Day Province Normal Overview" sheetId="23" r:id="rId3"/>
    <sheet name="8 Days Province Peak Overview" sheetId="22" r:id="rId4"/>
  </sheets>
  <definedNames>
    <definedName name="_xlnm._FilterDatabase" localSheetId="2" hidden="1">'8 Day Province Normal Overview'!$A$1:$AU$3</definedName>
    <definedName name="_xlnm._FilterDatabase" localSheetId="3" hidden="1">'8 Days Province Peak Overview'!$A$1:$BL$3</definedName>
    <definedName name="_xlnm._FilterDatabase" localSheetId="0" hidden="1">'Daily Province Normal Overview'!$A$6:$AU$6</definedName>
    <definedName name="_xlnm._FilterDatabase" localSheetId="1" hidden="1">'Daily Province Peak Overview'!$A$6:$BL$9</definedName>
  </definedNames>
  <calcPr calcId="145621"/>
</workbook>
</file>

<file path=xl/calcChain.xml><?xml version="1.0" encoding="utf-8"?>
<calcChain xmlns="http://schemas.openxmlformats.org/spreadsheetml/2006/main">
  <c r="AL10" i="12" l="1"/>
  <c r="AK10" i="12"/>
  <c r="AL11" i="12"/>
  <c r="AK11" i="12"/>
  <c r="L12" i="12" l="1"/>
  <c r="E22" i="12" l="1"/>
  <c r="F22" i="12"/>
  <c r="E23" i="12"/>
  <c r="F23" i="12"/>
  <c r="E24" i="12"/>
  <c r="F24" i="12"/>
  <c r="E25" i="12"/>
  <c r="F25" i="12"/>
  <c r="A25" i="2" l="1"/>
  <c r="BD11" i="12" l="1"/>
  <c r="BC11" i="12"/>
  <c r="BB11" i="12"/>
  <c r="BA11" i="12"/>
  <c r="AZ11" i="12"/>
  <c r="AY11" i="12"/>
  <c r="AX11" i="12"/>
  <c r="AW11" i="12"/>
  <c r="AI11" i="12"/>
  <c r="AJ11" i="12"/>
  <c r="AG11" i="12"/>
  <c r="AH11" i="12" s="1"/>
  <c r="AE11" i="12"/>
  <c r="AF11" i="12" s="1"/>
  <c r="AC11" i="12"/>
  <c r="AD11" i="12" s="1"/>
  <c r="AA11" i="12"/>
  <c r="AB11" i="12" s="1"/>
  <c r="Y11" i="12"/>
  <c r="Z11" i="12" s="1"/>
  <c r="S11" i="12"/>
  <c r="T11" i="12" s="1"/>
  <c r="Q11" i="12"/>
  <c r="R11" i="12" s="1"/>
  <c r="O11" i="12"/>
  <c r="BD12" i="12"/>
  <c r="BC12" i="12"/>
  <c r="BB12" i="12"/>
  <c r="BA12" i="12"/>
  <c r="AZ12" i="12"/>
  <c r="AY12" i="12"/>
  <c r="AX12" i="12"/>
  <c r="AW12" i="12"/>
  <c r="AL12" i="12"/>
  <c r="AK12" i="12"/>
  <c r="AJ12" i="12"/>
  <c r="AI12" i="12"/>
  <c r="AH12" i="12"/>
  <c r="AG12" i="12"/>
  <c r="AF12" i="12"/>
  <c r="AE12" i="12"/>
  <c r="AD12" i="12"/>
  <c r="AC12" i="12"/>
  <c r="AB12" i="12"/>
  <c r="AA12" i="12"/>
  <c r="Z12" i="12"/>
  <c r="Y12" i="12"/>
  <c r="X12" i="12"/>
  <c r="W12" i="12"/>
  <c r="V12" i="12"/>
  <c r="U12" i="12"/>
  <c r="T12" i="12"/>
  <c r="S12" i="12"/>
  <c r="R12" i="12"/>
  <c r="Q12" i="12"/>
  <c r="P12" i="12"/>
  <c r="O12" i="12"/>
  <c r="N12" i="12"/>
  <c r="M12" i="12"/>
  <c r="M11" i="12"/>
  <c r="K12" i="12"/>
  <c r="K11" i="12"/>
  <c r="L11" i="12" s="1"/>
  <c r="I12" i="12"/>
  <c r="H12" i="12"/>
  <c r="G12" i="12"/>
  <c r="F12" i="12"/>
  <c r="I11" i="12"/>
  <c r="H11" i="12"/>
  <c r="G11" i="12"/>
  <c r="E12" i="12"/>
  <c r="AX11" i="2"/>
  <c r="AW11" i="2"/>
  <c r="AV11" i="2"/>
  <c r="AU11" i="2"/>
  <c r="AT11" i="2"/>
  <c r="AS11" i="2"/>
  <c r="AR11" i="2"/>
  <c r="AQ11" i="2"/>
  <c r="AP11" i="2"/>
  <c r="AL11" i="2"/>
  <c r="Y11" i="2"/>
  <c r="Z11" i="2" s="1"/>
  <c r="AA11" i="2"/>
  <c r="AB11" i="2" s="1"/>
  <c r="AC11" i="2"/>
  <c r="AD11" i="2" s="1"/>
  <c r="AE11" i="2"/>
  <c r="AF11" i="2" s="1"/>
  <c r="AG11" i="2"/>
  <c r="AH11" i="2" s="1"/>
  <c r="AI11" i="2"/>
  <c r="AJ11" i="2" s="1"/>
  <c r="S11" i="2"/>
  <c r="T11" i="2" s="1"/>
  <c r="Q11" i="2"/>
  <c r="R11" i="2" s="1"/>
  <c r="O11" i="2"/>
  <c r="U11" i="2" s="1"/>
  <c r="M11" i="2"/>
  <c r="V11" i="2" s="1"/>
  <c r="K11" i="2"/>
  <c r="L11" i="2" s="1"/>
  <c r="I11" i="2"/>
  <c r="H11" i="2"/>
  <c r="G11" i="2"/>
  <c r="F11" i="2"/>
  <c r="E11" i="2"/>
  <c r="AX12" i="2"/>
  <c r="AW12" i="2"/>
  <c r="AV12" i="2"/>
  <c r="AU12" i="2"/>
  <c r="AT12" i="2"/>
  <c r="AS12" i="2"/>
  <c r="AR12" i="2"/>
  <c r="AQ12" i="2"/>
  <c r="AP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I12" i="2"/>
  <c r="H12" i="2"/>
  <c r="G12" i="2"/>
  <c r="F12" i="2"/>
  <c r="E12" i="2"/>
  <c r="P11" i="2" l="1"/>
  <c r="N11" i="2"/>
  <c r="N11" i="12"/>
  <c r="V11" i="12"/>
  <c r="P11" i="12"/>
  <c r="U11" i="12"/>
  <c r="AV10" i="2"/>
  <c r="AX10" i="2"/>
  <c r="AW10" i="2"/>
  <c r="A22" i="2" l="1"/>
  <c r="BC10" i="12" l="1"/>
  <c r="H10" i="12"/>
  <c r="W11" i="12"/>
  <c r="G10" i="12"/>
  <c r="AY10" i="12"/>
  <c r="AG10" i="12"/>
  <c r="AC10" i="12"/>
  <c r="M10" i="12"/>
  <c r="K10" i="12"/>
  <c r="L10" i="12" s="1"/>
  <c r="AC10" i="2"/>
  <c r="G10" i="2"/>
  <c r="E10" i="2"/>
  <c r="AU10" i="2"/>
  <c r="AS10" i="2"/>
  <c r="I10" i="2"/>
  <c r="AK11" i="2" s="1"/>
  <c r="AK10" i="2" l="1"/>
  <c r="AX10" i="12"/>
  <c r="BB10" i="12"/>
  <c r="AZ10" i="12"/>
  <c r="BD10" i="12"/>
  <c r="AD10" i="12"/>
  <c r="Q10" i="12"/>
  <c r="R10" i="12" s="1"/>
  <c r="AW10" i="12"/>
  <c r="K10" i="2"/>
  <c r="L10" i="2" s="1"/>
  <c r="F10" i="2"/>
  <c r="AP10" i="2"/>
  <c r="AT10" i="2"/>
  <c r="AQ10" i="2"/>
  <c r="H10" i="2"/>
  <c r="Y10" i="12"/>
  <c r="Z10" i="12" s="1"/>
  <c r="S10" i="12"/>
  <c r="AI10" i="12"/>
  <c r="AJ10" i="12" s="1"/>
  <c r="W11" i="2"/>
  <c r="AG10" i="2"/>
  <c r="AH10" i="2" s="1"/>
  <c r="N10" i="12"/>
  <c r="X11" i="12"/>
  <c r="AL10" i="2"/>
  <c r="AH10" i="12"/>
  <c r="BA10" i="12"/>
  <c r="Q10" i="2"/>
  <c r="R10" i="2" s="1"/>
  <c r="AR10" i="2"/>
  <c r="AA10" i="12"/>
  <c r="AB10" i="12" s="1"/>
  <c r="O10" i="12"/>
  <c r="U10" i="12" s="1"/>
  <c r="AE10" i="12"/>
  <c r="I10" i="12"/>
  <c r="AD10" i="2"/>
  <c r="S10" i="2"/>
  <c r="T10" i="2" s="1"/>
  <c r="AA10" i="2"/>
  <c r="AB10" i="2" s="1"/>
  <c r="AI10" i="2"/>
  <c r="AJ10" i="2" s="1"/>
  <c r="M10" i="2"/>
  <c r="N10" i="2" s="1"/>
  <c r="O10" i="2"/>
  <c r="P10" i="2" s="1"/>
  <c r="AE10" i="2"/>
  <c r="AF10" i="2" s="1"/>
  <c r="Y10" i="2"/>
  <c r="Z10" i="2" s="1"/>
  <c r="W10" i="12" l="1"/>
  <c r="AF10" i="12"/>
  <c r="P10" i="12"/>
  <c r="V10" i="12"/>
  <c r="T10" i="12"/>
  <c r="U10" i="2"/>
  <c r="W10" i="2" s="1"/>
  <c r="X11" i="2"/>
  <c r="V10" i="2"/>
  <c r="X10" i="2" s="1"/>
  <c r="X10" i="12" l="1"/>
  <c r="E13" i="12"/>
  <c r="F13" i="12"/>
  <c r="E14" i="12"/>
  <c r="F14" i="12"/>
  <c r="E15" i="12"/>
  <c r="F15" i="12"/>
  <c r="E16" i="12"/>
  <c r="F16" i="12"/>
  <c r="E17" i="12"/>
  <c r="F17" i="12"/>
  <c r="E18" i="12"/>
  <c r="F18" i="12"/>
  <c r="E19" i="12"/>
  <c r="F19" i="12"/>
  <c r="E20" i="12"/>
  <c r="F20" i="12"/>
  <c r="E21" i="12"/>
  <c r="F21" i="12"/>
  <c r="E11" i="12" l="1"/>
  <c r="F11" i="12"/>
  <c r="A11" i="2"/>
  <c r="A12" i="2"/>
  <c r="A13" i="2"/>
  <c r="A14" i="2"/>
  <c r="A15" i="2"/>
  <c r="A16" i="2"/>
  <c r="A17" i="2"/>
  <c r="A18" i="2"/>
  <c r="A19" i="2"/>
  <c r="A20" i="2"/>
  <c r="A21" i="2"/>
  <c r="A23" i="2"/>
  <c r="A24" i="2"/>
  <c r="A10" i="2"/>
  <c r="E10" i="12" l="1"/>
  <c r="F10" i="12"/>
  <c r="C41" i="2"/>
  <c r="C40" i="2"/>
  <c r="C42" i="2"/>
  <c r="F3" i="12"/>
  <c r="A25" i="12" s="1"/>
  <c r="A11" i="12" l="1"/>
  <c r="A22" i="12"/>
  <c r="A13" i="12"/>
  <c r="A15" i="12"/>
  <c r="A17" i="12"/>
  <c r="A19" i="12"/>
  <c r="A21" i="12"/>
  <c r="A24" i="12"/>
  <c r="A12" i="12"/>
  <c r="A14" i="12"/>
  <c r="A16" i="12"/>
  <c r="A18" i="12"/>
  <c r="A20" i="12"/>
  <c r="A23" i="12"/>
  <c r="A10" i="12"/>
</calcChain>
</file>

<file path=xl/comments1.xml><?xml version="1.0" encoding="utf-8"?>
<comments xmlns="http://schemas.openxmlformats.org/spreadsheetml/2006/main">
  <authors>
    <author>Huyen Thao</author>
  </authors>
  <commentList>
    <comment ref="F39" authorId="0">
      <text>
        <r>
          <rPr>
            <b/>
            <sz val="8"/>
            <color indexed="81"/>
            <rFont val="Tahoma"/>
            <family val="2"/>
          </rPr>
          <t>Huyen Thao:</t>
        </r>
        <r>
          <rPr>
            <sz val="8"/>
            <color indexed="81"/>
            <rFont val="Tahoma"/>
            <family val="2"/>
          </rPr>
          <t xml:space="preserve">
#: Chưa có target
</t>
        </r>
      </text>
    </comment>
  </commentList>
</comments>
</file>

<file path=xl/sharedStrings.xml><?xml version="1.0" encoding="utf-8"?>
<sst xmlns="http://schemas.openxmlformats.org/spreadsheetml/2006/main" count="441" uniqueCount="129">
  <si>
    <t>Time Date</t>
  </si>
  <si>
    <t>KPI</t>
  </si>
  <si>
    <t>#RNC</t>
  </si>
  <si>
    <t>#NodeB</t>
  </si>
  <si>
    <t>Voice Traffic</t>
  </si>
  <si>
    <t>VP Traffic</t>
  </si>
  <si>
    <t>PS Traffic</t>
  </si>
  <si>
    <t>DL Load</t>
  </si>
  <si>
    <t>Unit</t>
  </si>
  <si>
    <t>RNC</t>
  </si>
  <si>
    <t>NodeB</t>
  </si>
  <si>
    <t>%</t>
  </si>
  <si>
    <t>Erl</t>
  </si>
  <si>
    <t>MB</t>
  </si>
  <si>
    <t>Target</t>
  </si>
  <si>
    <t>Điều kiện</t>
  </si>
  <si>
    <t>&lt;=</t>
  </si>
  <si>
    <t>Network</t>
  </si>
  <si>
    <t>SHOSR</t>
  </si>
  <si>
    <t>HHOSR</t>
  </si>
  <si>
    <t>&gt;=</t>
  </si>
  <si>
    <t>CS CDR</t>
  </si>
  <si>
    <t>CS InRAT HOSR</t>
  </si>
  <si>
    <t>PS CDR</t>
  </si>
  <si>
    <t>PS InRAT HOSR</t>
  </si>
  <si>
    <t>HSUPA Throughput</t>
  </si>
  <si>
    <t>Mbps</t>
  </si>
  <si>
    <t>1. Overall KPIs</t>
  </si>
  <si>
    <t>Vendor</t>
  </si>
  <si>
    <t xml:space="preserve">HSDPA Throughput </t>
  </si>
  <si>
    <t>SHO Attempt</t>
  </si>
  <si>
    <t>HHO Attempt</t>
  </si>
  <si>
    <t>CS Call Attempt</t>
  </si>
  <si>
    <t>CS InRAT HO Attempt</t>
  </si>
  <si>
    <t>PS Attempt</t>
  </si>
  <si>
    <t>PS InRAT HO Attempt</t>
  </si>
  <si>
    <t>Số cell nghẽn RAB</t>
  </si>
  <si>
    <t xml:space="preserve">Số cell có Code Utilization&gt;70% </t>
  </si>
  <si>
    <t>Số cell có Power Utilization&gt;70% (HS+Non-HS)</t>
  </si>
  <si>
    <t>Số cell có Iub Utilization&gt;70% (UL+DL)</t>
  </si>
  <si>
    <t>Số cell có CE Utilization&gt;70% (UL+DL)</t>
  </si>
  <si>
    <t>Do Code</t>
  </si>
  <si>
    <t>Do Power</t>
  </si>
  <si>
    <t>Do Iub</t>
  </si>
  <si>
    <t>Do thiếu CE</t>
  </si>
  <si>
    <t>PS RAB Attempt</t>
  </si>
  <si>
    <t>PS RAB CR</t>
  </si>
  <si>
    <t>CS RAB Attempt</t>
  </si>
  <si>
    <t>CS RAB CR</t>
  </si>
  <si>
    <t>Số SUB</t>
  </si>
  <si>
    <t>PSR</t>
  </si>
  <si>
    <t>RAB CR CS</t>
  </si>
  <si>
    <t>Paging Attempt</t>
  </si>
  <si>
    <t>RAU reqest times</t>
  </si>
  <si>
    <t>RAU SR</t>
  </si>
  <si>
    <t>Số cell có  PS CSSR&lt;99%</t>
  </si>
  <si>
    <t>Số cell có  CS CDR&gt;1%</t>
  </si>
  <si>
    <t>Số cell có Cell Throughput &lt;800 kbps</t>
  </si>
  <si>
    <t>Số cell có User Throughput  &lt; kbps256</t>
  </si>
  <si>
    <t>#Cell</t>
  </si>
  <si>
    <t xml:space="preserve"> </t>
  </si>
  <si>
    <t xml:space="preserve">BÁO CÁO CLM VÔ TUYẾN NGÀY </t>
  </si>
  <si>
    <t xml:space="preserve">BÁO CÁO CHẤT LƯỢNG MẠNG VÔ TUYẾN NGÀY </t>
  </si>
  <si>
    <t>STT</t>
  </si>
  <si>
    <t>Số cell có  PS CDR&gt;5%</t>
  </si>
  <si>
    <t>Số cell có  CS CDR&gt;5%</t>
  </si>
  <si>
    <t>Số cell có  PS CSSR&lt;95%</t>
  </si>
  <si>
    <t>CS CSSR</t>
  </si>
  <si>
    <t>PS CSSR</t>
  </si>
  <si>
    <t>Số cell có  CS CSSR&lt;95%</t>
  </si>
  <si>
    <t>Số cell có CS RAB CR&gt;5%</t>
  </si>
  <si>
    <t>Số cell có PS RAB CR&gt;5%</t>
  </si>
  <si>
    <t>RRC PS Attempt</t>
  </si>
  <si>
    <t>RRC CS Attempt</t>
  </si>
  <si>
    <t>RRC CS SR</t>
  </si>
  <si>
    <t>RRC PS SR</t>
  </si>
  <si>
    <t>RAB CS SR</t>
  </si>
  <si>
    <t>RAB PS SR</t>
  </si>
  <si>
    <t>So với tuần trước</t>
  </si>
  <si>
    <t>B. NHẬN XÉT &amp; ĐÁNH GIÁ</t>
  </si>
  <si>
    <t>I. Đánh giá tổng thể</t>
  </si>
  <si>
    <t>1. Lưu lượng &amp; tài nguyên</t>
  </si>
  <si>
    <t>2. Chất lượng mạng</t>
  </si>
  <si>
    <r>
      <t xml:space="preserve">II. Phân tích chi tiết </t>
    </r>
    <r>
      <rPr>
        <sz val="12"/>
        <rFont val="Times New Roman"/>
        <family val="1"/>
      </rPr>
      <t>(Ghi chú: "+" là suy giảm; "-" là cải thiện.)</t>
    </r>
  </si>
  <si>
    <t>1. Traffic</t>
  </si>
  <si>
    <t>Giá trị</t>
  </si>
  <si>
    <t>So với hôm trước</t>
  </si>
  <si>
    <t>So với target</t>
  </si>
  <si>
    <t>Nhận xét, phân tích và đánh giá</t>
  </si>
  <si>
    <t>Voice Traffic (Erl)</t>
  </si>
  <si>
    <t>VC Traffic (Erl)</t>
  </si>
  <si>
    <t>PS Traffic (GB)</t>
  </si>
  <si>
    <t>2. Performance</t>
  </si>
  <si>
    <t>a. Common Performance</t>
  </si>
  <si>
    <t>b. Peak Performance</t>
  </si>
  <si>
    <t>RAB CR PS</t>
  </si>
  <si>
    <t xml:space="preserve">• Ngày hôm qua lưu lượng thoại toàn mạng đạt 473352Erl, tăng 4% so với ngày hôm trước và tăng 16.45% so với ngày cùng thứ. So với ngày trước đó lưu lượng tăng tập trung tại KV Ericsson, trong đó Ericsson_KV1 có lượng tăng lớn nhất, đạt 9%. So với ngày cùng thứ lưu lượng tăng trên 10% ở tất cả 6/6KV_Vendor. Lưu lượng thoại HNI1, HCM lần lượt đạt 86599Erl và 60650Erl, so với ngày hôm trước lưu lượng lần lượt tăng 20.5% và 3.7%, so với ngày cùng thứ lưu lượng tăng 40.3% và 22.1%. Lưu lượng tăng do ngày cùng thứ tuần trước nằm trong ngày nghỉ lễ.
• Lưu  lượng Video Call toàn mạng đạt 523.8Erl, giảm 8.44% so với ngày hôm trước và tăng 7.3% so với ngày cùng thứ.  
• Lưu lượng Data toàn mạng đạt 86607Gb, giảm 14.6% so với ngày hôm trước và giảm 19.1% so với ngày cùng thứ tuần trước. Lưu lượng 6KV_Vendor đều giảm so với ngày trước đó và ngày cùng thứ do các ngày này là ngày nghỉ. Lưu lượng Data HNI1 và HCM lần lượt đạt 12928Gb và 16656Gb, so với ngày hôm trước lần lượt giảm 11.3% và 18.4% so với ngày hôm trước, lần lượt giảm 5.9% và 24% so với ngày cùng thứ.
</t>
  </si>
  <si>
    <t xml:space="preserve">Giờ Normal: Xét mức toàn mạng 4/7 KPIs đạt Target. Xét mức KV_Vendor không có KPIs thuộc KV_Vendor nào bị suy giảm đột biến so với ngày trong tuần. Tuy nhiên chỉ số CSSR HNI1 bị suy giảm và tồi hơn Target 30%. Cụ thể:
• Chỉ số CS CSSR toàn mạng đạt 99.68%, lần lượt suy giảm 10%, 15.7% so với ngày hôm trước, ngày cùng thứ, đạt Target. Hiện tại chỉ còn KV1_Ericsson chỉ số này bị suy giảm và tối hơn Target 15.9%, 5/6 KV_Vendor còn lại đều đạt Target. Trong đó tồi tập trung tại HNI1. Cụ thể KV HNI1có chỉ số CS CSSR đạt 99.3%, lần lượt suy giảm 38.7%, 87.8% so với ngày hôm trước, ngày cùng thứ và tồi hơn Target 46.5%. Nguyên nhân tồi do phát sinh 1 số Cell nghẽn, bỏ đi 45 Cell tồi nhất thì chỉ số này đạt Target. Trong đó có 7 Cell : 3HN0251, 3HN1952, 3HN9524, 3HN9525 và 3 Cell thuộc trạm 3HN018 nghẽn cao nhất, nguyên nhân do nghẽn Channel Element(CE) đường xuống. TTKV1 thực hiện nâng cấp tài nguyên DL CE cho các site này để chống nghẽn và cải thiện CS CSSR.
Giờ Peak: 2/2 chỉ số nghẽn RAB tốt hơn Target. Xét mức KV_Vendor chỉ có KV1_Ericsson bị suy giảm  và tồi hơn Target chỉ số nghẽn RAB CS. Cụ thể:
• Chỉ số RAB CR CS toàn mạng là 0.027%, suy giảm 84.4% và 17.5% so với ngày hôm trước, ngày cùng thứ và tốt hơn Target 11.3%. Xét mức KV_Vendor chỉ có KV1_Ericsson suy giảm đột biến. Cụ thể RAB CR CS KV này đạt 0.042%, suy giảm 80% so với ngày hôm trước, cải thiện 9% so với ngày cùng thứ và tồi hơn Target 39.6%. Nguyên nhân suy giảm do nghẽn tập trung tại 1 số Cell. Bỏ đi 3 Cell nghẽn cao nhất là 3HN0251 , 3HN0253, 4HN0702 thì chỉ số này đạt Target.  Cả 3 Cell này đều nghẽn công suất và Code đường xuống do lưu lượng thoại cao. Hiện tại trạm đã được nâng cấp cấu hình 2. CN HNI1 thực hiện Active Cell cấu hình 2 để khắc phục nghẽn.
CDRm
• Tỉ lệ CDRm toàn mạng là 1.38%, lần lượt cải thiện 7.7% và 5.9% so với ngày hôm trước, ngày cùng thứ. CDRm của HNI1 là 1.35%, cũng lần lượt cải thiện 10.55% so với ngày hôm trước và 0.33% so với ngày cùng thứ. % Số Cell CDRm&gt;5% toàn mạng là 9.33%, lần lượt cải thiện 2.6%, 7.36% so với ngày hôm trước, ngày cùng thứ. %Số cell CDRm của HNI1 là 7.84%, cải thiện 15.9% so với ngày hôm trước và suy giảm nhẹ 2.37% so với ngày cùng thứ.
</t>
  </si>
  <si>
    <t>• Ngày hôm qua lưu lượng thoại toàn mạng đạt 473352Erl, tăng 4% so với ngày hôm trước và tăng 16.45% so với ngày cùng thứ. So với ngày trước đó lưu lượng tăng tập trung tại KV Ericsson, trong đó Ericsson_KV1 có lượng tăng lớn nhất, đạt 9%. So với ngày cùng thứ lưu lượng tăng trên 10% ở tất cả 6/6KV_Vendor. Lưu lượng thoại HNI1, HCM lần lượt đạt 86599Erl và 60650Erl, so với ngày hôm trước lưu lượng lần lượt tăng 20.5% và 3.7%, so với ngày cùng thứ lưu lượng tăng 40.3% và 22.1%. Lưu lượng tăng do ngày cùng thứ tuần trước nằm trong ngày nghỉ lễ.</t>
  </si>
  <si>
    <t xml:space="preserve">• Lưu  lượng Video Call toàn mạng đạt 523.8Erl, giảm 8.44% so với ngày hôm trước và tăng 7.3% so với ngày cùng thứ.  </t>
  </si>
  <si>
    <t>• Lưu lượng Data toàn mạng đạt 86607Gb, giảm 14.6% so với ngày hôm trước và giảm 19.1% so với ngày cùng thứ tuần trước. Lưu lượng 6KV_Vendor đều giảm so với ngày trước đó và ngày cùng thứ do các ngày này là ngày nghỉ. Lưu lượng Data HNI1 và HCM lần lượt đạt 12928Gb và 16656Gb, so với ngày hôm trước lần lượt giảm 11.3% và 18.4% so với ngày hôm trước, lần lượt giảm 5.9% và 24% so với ngày cùng thứ.</t>
  </si>
  <si>
    <t>• Chỉ số PSR toàn mạng đạt 97.47%, lần lượt suy giảm 4.1%, 5.2% so với ngày hôm trước, ngày cùng thứ và tồi hơn Target 22.65%. Hiện chỉ còn KV1 tồi hơn Target 32.4%, trong đó PSR HNI1 đạt 96.56%, tồi hơn Target 49.8%. Nguyên nhân suy giảm này do thực hiện mở chặn Spam tin nhắn trên 3G. Tuy nhiên đây chỉ là bị tồi về chỉ số còn không ảnh hưởng đến PSR thực tế của KH.Các KV_Vendor còn lại đều đạt Target.</t>
  </si>
  <si>
    <t>• Chỉ số CS CSSR toàn mạng đạt 99.68%, lần lượt suy giảm 10%, 15.7% so với ngày hôm trước, ngày cùng thứ và đạt Target. Hiện tại chỉ còn KV1_Ericsson chỉ số này bị suy giảm và tối hơn Target 15.9%, 5/6 KV_Vendor còn lại đều đạt Target. Trong đó tồi tập trung tại HNI1. Cụ thể KV HNI1có chỉ số CS CSSR đạt 99.3%, lần lượt suy giảm 38.7%, 87.8% so với ngày hôm trước, ngày cùng thứ và tồi hơn Target 46.5%. Nguyên nhân tồi do phát sinh 1 số Cell nghẽn, bỏ đi 45 Cell tồi nhất thì chỉ số này đạt Target. Trong đó có 7 Cell : 3HN0251, 3HN1952, 3HN9524, 3HN9525 và 3 Cell thuộc trạm 3HN018 nghẽn cao nhất, nguyên nhân do nghẽn Channel Element(CE) đường xuống. TTKV1 thực hiện nâng cấp tài nguyên DL CE cho các site này để chống nghẽn.</t>
  </si>
  <si>
    <t>• Chỉ số PS CSSR toàn mạng đạt 99.62%, suy giảm 12.2% so với ngày hôm trước, suy giảm 18.6% so với ngày cùng thứ và tốt hơn Target 3.3%. Xét mức KV_Vendor hiện chỉ có KV1_ZTE suy giảm nhẹ 10.7% so với Target</t>
  </si>
  <si>
    <t>• Chỉ số SHOSR toàn mạng đạt 99.88%, tương đương ngày hôm trước, tồi hơn ngày cùng thứ 18.8% và tồi hơn Target 35%. Xét mức KV_Vendor hiện chỉ có KV1_Ericsson bị tồi hơn Target 29.6%, 5/6 KV còn lại đều tốt hơn Target chỉ số này.</t>
  </si>
  <si>
    <t>• Chỉ số CS CDR toàn mạng là 0.26%, lần lượt suy giảm 3% và 7.5% so với ngày hôm trước, ngày cùng thứ và tồi hơn target 7.2%. Xét mức KV_Vendor chỉ có KV1_ZTE bị tồi hơn Target. Cụ thể CS CDR KV này đạt 0.35%, tồi hơn ngày hôm trước 8.9%, tồi hơn ngày cùng thứ 20.4% và tồi hơn Target 53.5%. Nguyên nhân suy giảm do tồi tập trung trên 1 số Cell thuộc RCPV09 khu vực HDG. Phòng Vô tuyến đang phối hợp cùng KV1 trace hệ thống nhưng chưa tìm được nguyên nhân để khắc phục lỗi.</t>
  </si>
  <si>
    <t>• Chỉ số PS CDR toàn mạng đạt 0.5%, cải thiện 4.9% so với ngày hôm trước, tương đương ngày cùng thứ và tốt hơn Target 16.5%. Xét mức KV_Vendor, chỉ có KV1_ZTE còn tồi 21.84% so với Target.</t>
  </si>
  <si>
    <t>• Chỉ số CS Inter RAT HOSR đạt 97.77%, cải thiện 3.4% so với ngày hôm trước, suy giảm 4.67% so với ngày cùng thứ và tồi nhẹ 4.5% so với Target. Cả 6/6 KV_Vendor đều cải thiện so với ngày trước đó và không có KV_Vendor nào tồi hơn Target trên 30%</t>
  </si>
  <si>
    <t>• Chỉ số RAB CR CS toàn mạng là 0.027%, suy giảm 84.4% và 17.5% so với ngày hôm trước, ngày cùng thứ và tốt hơn Target 11.3%. Xét mức KV_Vendor chỉ có KV1_Ericsson suy giảm đột biến. Cụ thể RAB CR CS KV này đạt 0.042%, suy giảm 80% so với ngày hôm trước, cải thiện 9% so với ngày cùng thứ và tồi hơn Target 39.6%. Nguyên nhân suy giảm do nghẽn tập trung tại 1 số Cell. Bỏ đi 3 Cell nghẽn cao nhất là 3HN0251 , 3HN0253, 4HN0702 thì chỉ số này đạt Target.  Cả 3 Cell này đều nghẽn công suất và Code đường xuống do lưu lượng cao. Hiện tại trạm đã được nâng cấp cấu hình 2. CN HNI1 thực hiện Active Cell cấu hình 2 để khắc phục nghẽn.</t>
  </si>
  <si>
    <t>• Chỉ số RAB CR PS toàn mạng đạt 0.073%, suy giảm 26.9% so với ngày hôm trước và suy giảm 111% so với ngày cùng thứ và, tốt hơn Target 18.8%. 6/6 KV_Vendor đều đạt Target chỉ số này và ổn định so với các ngày trước đó.</t>
  </si>
  <si>
    <t>CÔNG TY MOVITEL, S.A.</t>
  </si>
  <si>
    <t>CAB</t>
  </si>
  <si>
    <t>MAN</t>
  </si>
  <si>
    <t>NAM</t>
  </si>
  <si>
    <t>NIA</t>
  </si>
  <si>
    <t>SOF</t>
  </si>
  <si>
    <t>TET</t>
  </si>
  <si>
    <t>ZAM</t>
  </si>
  <si>
    <t>GAZ</t>
  </si>
  <si>
    <t>INH</t>
  </si>
  <si>
    <t>MAC</t>
  </si>
  <si>
    <t>MAP</t>
  </si>
  <si>
    <t>HW</t>
  </si>
  <si>
    <t>NSN</t>
  </si>
  <si>
    <t>KV/Huawei</t>
  </si>
  <si>
    <t>KV/Nokia</t>
  </si>
  <si>
    <t>Số cell có  CS CSSR&lt;99%</t>
  </si>
  <si>
    <t>NAC</t>
  </si>
  <si>
    <t>MOC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</si>
</sst>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_);\(0\)"/>
    <numFmt numFmtId="166" formatCode="0.000"/>
    <numFmt numFmtId="167" formatCode="[$-1010000]d/m/yyyy;@"/>
    <numFmt numFmtId="168" formatCode="#,##0.0"/>
  </numFmts>
  <fonts count="53" x14ac:knownFonts="1">
    <font>
      <sz val="11"/>
      <color theme="1"/>
      <name val="Calibri"/>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0"/>
      <name val="Arial"/>
      <family val="2"/>
    </font>
    <font>
      <sz val="10"/>
      <name val="Times New Roman"/>
      <family val="1"/>
    </font>
    <font>
      <sz val="10"/>
      <name val="MS Sans Serif"/>
      <family val="2"/>
    </font>
    <font>
      <sz val="10"/>
      <name val="Arial"/>
      <family val="2"/>
    </font>
    <font>
      <sz val="8"/>
      <name val="Calibri"/>
      <family val="2"/>
    </font>
    <font>
      <sz val="11"/>
      <color indexed="8"/>
      <name val="Times New Roman"/>
      <family val="1"/>
    </font>
    <font>
      <sz val="11"/>
      <color indexed="8"/>
      <name val="Calibri"/>
      <family val="2"/>
    </font>
    <font>
      <b/>
      <sz val="14"/>
      <name val="Times New Roman"/>
      <family val="1"/>
    </font>
    <font>
      <b/>
      <sz val="12"/>
      <name val="Times New Roman"/>
      <family val="1"/>
    </font>
    <font>
      <b/>
      <sz val="11"/>
      <name val="Times New Roman"/>
      <family val="1"/>
    </font>
    <font>
      <b/>
      <sz val="10"/>
      <name val="Times New Roman"/>
      <family val="1"/>
    </font>
    <font>
      <sz val="10"/>
      <color indexed="10"/>
      <name val="Times New Roman"/>
      <family val="1"/>
    </font>
    <font>
      <b/>
      <sz val="10"/>
      <color indexed="10"/>
      <name val="Times New Roman"/>
      <family val="1"/>
    </font>
    <font>
      <sz val="10"/>
      <name val="Arial"/>
      <family val="2"/>
    </font>
    <font>
      <sz val="10"/>
      <name val="Arial"/>
      <family val="2"/>
    </font>
    <font>
      <sz val="10"/>
      <name val="Arial"/>
      <family val="2"/>
    </font>
    <font>
      <sz val="10"/>
      <name val="Arial"/>
      <family val="2"/>
    </font>
    <font>
      <sz val="10"/>
      <name val="Arial"/>
      <family val="2"/>
    </font>
    <font>
      <b/>
      <sz val="10"/>
      <name val="Arial"/>
      <family val="2"/>
    </font>
    <font>
      <sz val="11"/>
      <name val="Times New Roman"/>
      <family val="1"/>
    </font>
    <font>
      <b/>
      <sz val="8"/>
      <color indexed="81"/>
      <name val="Tahoma"/>
      <family val="2"/>
    </font>
    <font>
      <sz val="8"/>
      <color indexed="81"/>
      <name val="Tahoma"/>
      <family val="2"/>
    </font>
    <font>
      <sz val="12"/>
      <color indexed="8"/>
      <name val="Times New Roman"/>
      <family val="1"/>
    </font>
    <font>
      <sz val="12"/>
      <name val="Times New Roman"/>
      <family val="1"/>
    </font>
    <font>
      <b/>
      <i/>
      <sz val="12"/>
      <name val="Times New Roman"/>
      <family val="1"/>
    </font>
    <font>
      <i/>
      <sz val="12"/>
      <name val="Times New Roman"/>
      <family val="1"/>
    </font>
    <font>
      <sz val="11"/>
      <color indexed="9"/>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3"/>
      <color theme="1"/>
      <name val="Times New Roman"/>
      <family val="1"/>
    </font>
    <font>
      <b/>
      <sz val="10"/>
      <color indexed="8"/>
      <name val="Arial"/>
      <family val="2"/>
    </font>
  </fonts>
  <fills count="47">
    <fill>
      <patternFill patternType="none"/>
    </fill>
    <fill>
      <patternFill patternType="gray125"/>
    </fill>
    <fill>
      <patternFill patternType="solid">
        <fgColor indexed="42"/>
        <bgColor indexed="64"/>
      </patternFill>
    </fill>
    <fill>
      <patternFill patternType="solid">
        <fgColor indexed="49"/>
        <bgColor indexed="64"/>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theme="5" tint="0.59999389629810485"/>
        <bgColor indexed="64"/>
      </patternFill>
    </fill>
  </fills>
  <borders count="2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94">
    <xf numFmtId="0" fontId="0" fillId="0" borderId="0"/>
    <xf numFmtId="0" fontId="34" fillId="7" borderId="0" applyNumberFormat="0" applyBorder="0" applyAlignment="0" applyProtection="0"/>
    <xf numFmtId="0" fontId="34" fillId="8"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6" fillId="31" borderId="0" applyNumberFormat="0" applyBorder="0" applyAlignment="0" applyProtection="0"/>
    <xf numFmtId="0" fontId="37" fillId="32" borderId="13" applyNumberFormat="0" applyAlignment="0" applyProtection="0"/>
    <xf numFmtId="0" fontId="38" fillId="33" borderId="14" applyNumberFormat="0" applyAlignment="0" applyProtection="0"/>
    <xf numFmtId="164" fontId="13" fillId="0" borderId="0" applyFont="0" applyFill="0" applyBorder="0" applyAlignment="0" applyProtection="0"/>
    <xf numFmtId="164" fontId="1" fillId="0" borderId="0" applyFont="0" applyFill="0" applyBorder="0" applyAlignment="0" applyProtection="0"/>
    <xf numFmtId="164" fontId="1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6"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4" fillId="0" borderId="0" applyFont="0" applyFill="0" applyBorder="0" applyAlignment="0" applyProtection="0"/>
    <xf numFmtId="0" fontId="39" fillId="0" borderId="0" applyNumberFormat="0" applyFill="0" applyBorder="0" applyAlignment="0" applyProtection="0"/>
    <xf numFmtId="0" fontId="40" fillId="34" borderId="0" applyNumberFormat="0" applyBorder="0" applyAlignment="0" applyProtection="0"/>
    <xf numFmtId="0" fontId="41" fillId="0" borderId="15" applyNumberFormat="0" applyFill="0" applyAlignment="0" applyProtection="0"/>
    <xf numFmtId="0" fontId="42" fillId="0" borderId="16" applyNumberFormat="0" applyFill="0" applyAlignment="0" applyProtection="0"/>
    <xf numFmtId="0" fontId="43" fillId="0" borderId="17" applyNumberFormat="0" applyFill="0" applyAlignment="0" applyProtection="0"/>
    <xf numFmtId="0" fontId="43" fillId="0" borderId="0" applyNumberFormat="0" applyFill="0" applyBorder="0" applyAlignment="0" applyProtection="0"/>
    <xf numFmtId="0" fontId="44" fillId="35" borderId="13" applyNumberFormat="0" applyAlignment="0" applyProtection="0"/>
    <xf numFmtId="0" fontId="45" fillId="0" borderId="18" applyNumberFormat="0" applyFill="0" applyAlignment="0" applyProtection="0"/>
    <xf numFmtId="0" fontId="46" fillId="36" borderId="0" applyNumberFormat="0" applyBorder="0" applyAlignment="0" applyProtection="0"/>
    <xf numFmtId="0" fontId="9" fillId="0" borderId="0"/>
    <xf numFmtId="0" fontId="21" fillId="0" borderId="0"/>
    <xf numFmtId="0" fontId="22" fillId="0" borderId="0"/>
    <xf numFmtId="0" fontId="23" fillId="0" borderId="0"/>
    <xf numFmtId="0" fontId="24" fillId="0" borderId="0"/>
    <xf numFmtId="0" fontId="7" fillId="0" borderId="0" applyNumberFormat="0" applyFont="0" applyFill="0" applyBorder="0" applyAlignment="0" applyProtection="0"/>
    <xf numFmtId="0" fontId="9" fillId="0" borderId="0">
      <alignment vertical="top"/>
    </xf>
    <xf numFmtId="0" fontId="34" fillId="0" borderId="0"/>
    <xf numFmtId="0" fontId="9" fillId="0" borderId="0">
      <alignment vertical="top"/>
    </xf>
    <xf numFmtId="0" fontId="34" fillId="0" borderId="0"/>
    <xf numFmtId="0" fontId="20" fillId="0" borderId="0"/>
    <xf numFmtId="0" fontId="7" fillId="0" borderId="0"/>
    <xf numFmtId="0" fontId="9" fillId="0" borderId="0">
      <alignment vertical="top"/>
    </xf>
    <xf numFmtId="0" fontId="34" fillId="0" borderId="0"/>
    <xf numFmtId="0" fontId="7" fillId="0" borderId="0"/>
    <xf numFmtId="0" fontId="9" fillId="0" borderId="0"/>
    <xf numFmtId="0" fontId="4" fillId="37" borderId="19" applyNumberFormat="0" applyFont="0" applyAlignment="0" applyProtection="0"/>
    <xf numFmtId="0" fontId="3" fillId="37" borderId="19" applyNumberFormat="0" applyFont="0" applyAlignment="0" applyProtection="0"/>
    <xf numFmtId="0" fontId="2" fillId="37" borderId="19" applyNumberFormat="0" applyFont="0" applyAlignment="0" applyProtection="0"/>
    <xf numFmtId="0" fontId="1" fillId="37" borderId="19" applyNumberFormat="0" applyFont="0" applyAlignment="0" applyProtection="0"/>
    <xf numFmtId="0" fontId="47" fillId="32" borderId="20" applyNumberFormat="0" applyAlignment="0" applyProtection="0"/>
    <xf numFmtId="0" fontId="48" fillId="0" borderId="0" applyNumberFormat="0" applyFill="0" applyBorder="0" applyAlignment="0" applyProtection="0"/>
    <xf numFmtId="0" fontId="49" fillId="0" borderId="21" applyNumberFormat="0" applyFill="0" applyAlignment="0" applyProtection="0"/>
    <xf numFmtId="0" fontId="50" fillId="0" borderId="0" applyNumberFormat="0" applyFill="0" applyBorder="0" applyAlignment="0" applyProtection="0"/>
  </cellStyleXfs>
  <cellXfs count="244">
    <xf numFmtId="0" fontId="0" fillId="0" borderId="0" xfId="0"/>
    <xf numFmtId="0" fontId="15" fillId="0" borderId="0" xfId="0" applyFont="1" applyAlignment="1">
      <alignment horizontal="center"/>
    </xf>
    <xf numFmtId="0" fontId="15" fillId="0" borderId="0" xfId="0" applyFont="1" applyAlignment="1"/>
    <xf numFmtId="0" fontId="8" fillId="0" borderId="0" xfId="0" applyFont="1" applyAlignment="1"/>
    <xf numFmtId="0" fontId="8" fillId="0" borderId="0" xfId="0" applyFont="1" applyFill="1" applyAlignment="1"/>
    <xf numFmtId="49" fontId="16" fillId="0" borderId="0" xfId="0" applyNumberFormat="1" applyFont="1" applyAlignment="1">
      <alignment horizontal="left"/>
    </xf>
    <xf numFmtId="0" fontId="8" fillId="0" borderId="0" xfId="0" applyFont="1" applyAlignment="1">
      <alignment horizontal="center"/>
    </xf>
    <xf numFmtId="14" fontId="16" fillId="0" borderId="0" xfId="0" applyNumberFormat="1" applyFont="1" applyAlignment="1">
      <alignment horizontal="left"/>
    </xf>
    <xf numFmtId="14" fontId="17" fillId="0" borderId="0" xfId="0" quotePrefix="1" applyNumberFormat="1" applyFont="1" applyFill="1" applyBorder="1" applyAlignment="1">
      <alignment horizontal="center"/>
    </xf>
    <xf numFmtId="49" fontId="15" fillId="0" borderId="0" xfId="0" applyNumberFormat="1" applyFont="1" applyAlignment="1">
      <alignment horizontal="left"/>
    </xf>
    <xf numFmtId="0" fontId="15" fillId="0" borderId="0" xfId="0" applyFont="1" applyAlignment="1">
      <alignment horizontal="left"/>
    </xf>
    <xf numFmtId="14" fontId="17" fillId="0" borderId="0"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2" fillId="0" borderId="0" xfId="0" applyFont="1"/>
    <xf numFmtId="0" fontId="17" fillId="0" borderId="2" xfId="0" applyFont="1" applyFill="1" applyBorder="1" applyAlignment="1">
      <alignment horizontal="center"/>
    </xf>
    <xf numFmtId="0" fontId="17" fillId="0" borderId="2" xfId="0" applyFont="1" applyFill="1" applyBorder="1" applyAlignment="1" applyProtection="1">
      <alignment horizontal="center"/>
      <protection locked="0"/>
    </xf>
    <xf numFmtId="0" fontId="12" fillId="0" borderId="0" xfId="0" applyFont="1" applyFill="1"/>
    <xf numFmtId="2" fontId="17" fillId="4" borderId="2" xfId="0" applyNumberFormat="1" applyFont="1" applyFill="1" applyBorder="1" applyAlignment="1">
      <alignment horizontal="center" vertical="center"/>
    </xf>
    <xf numFmtId="0" fontId="19" fillId="0" borderId="2" xfId="0" applyFont="1" applyFill="1" applyBorder="1" applyAlignment="1">
      <alignment horizontal="center"/>
    </xf>
    <xf numFmtId="2" fontId="8" fillId="0" borderId="2" xfId="0" applyNumberFormat="1" applyFont="1" applyFill="1" applyBorder="1" applyAlignment="1">
      <alignment horizontal="center" vertical="center"/>
    </xf>
    <xf numFmtId="2" fontId="19" fillId="0" borderId="2" xfId="0" applyNumberFormat="1" applyFont="1" applyFill="1" applyBorder="1" applyAlignment="1">
      <alignment horizontal="center" vertical="center"/>
    </xf>
    <xf numFmtId="0" fontId="8" fillId="0" borderId="0" xfId="0" applyFont="1" applyFill="1" applyBorder="1" applyAlignment="1">
      <alignment horizontal="center"/>
    </xf>
    <xf numFmtId="167" fontId="17" fillId="6" borderId="2" xfId="0" applyNumberFormat="1" applyFont="1" applyFill="1" applyBorder="1" applyAlignment="1">
      <alignment horizontal="center"/>
    </xf>
    <xf numFmtId="167" fontId="8" fillId="0" borderId="2" xfId="0" applyNumberFormat="1" applyFont="1" applyFill="1" applyBorder="1" applyAlignment="1">
      <alignment horizontal="center"/>
    </xf>
    <xf numFmtId="2" fontId="17" fillId="0" borderId="2" xfId="0" applyNumberFormat="1" applyFont="1" applyFill="1" applyBorder="1" applyAlignment="1">
      <alignment horizontal="center"/>
    </xf>
    <xf numFmtId="0" fontId="8" fillId="0" borderId="0" xfId="0" applyFont="1" applyFill="1" applyBorder="1" applyAlignment="1"/>
    <xf numFmtId="0" fontId="12" fillId="0" borderId="0" xfId="0" applyFont="1" applyFill="1" applyBorder="1"/>
    <xf numFmtId="0" fontId="18" fillId="0" borderId="0" xfId="0" applyFont="1" applyFill="1" applyBorder="1"/>
    <xf numFmtId="14" fontId="8" fillId="0" borderId="0" xfId="0" applyNumberFormat="1" applyFont="1" applyAlignment="1">
      <alignment horizontal="center"/>
    </xf>
    <xf numFmtId="165" fontId="8" fillId="0" borderId="0" xfId="0" applyNumberFormat="1" applyFont="1" applyAlignment="1">
      <alignment horizontal="center"/>
    </xf>
    <xf numFmtId="0" fontId="12" fillId="0" borderId="0" xfId="0" applyFont="1" applyAlignment="1">
      <alignment horizontal="center"/>
    </xf>
    <xf numFmtId="1" fontId="15" fillId="0" borderId="0" xfId="0" applyNumberFormat="1" applyFont="1" applyAlignment="1">
      <alignment horizontal="center"/>
    </xf>
    <xf numFmtId="1" fontId="8" fillId="0" borderId="0" xfId="0" applyNumberFormat="1" applyFont="1" applyAlignment="1">
      <alignment horizontal="center"/>
    </xf>
    <xf numFmtId="1" fontId="17" fillId="2" borderId="1" xfId="0" applyNumberFormat="1" applyFont="1" applyFill="1" applyBorder="1" applyAlignment="1">
      <alignment horizontal="center" vertical="center" wrapText="1"/>
    </xf>
    <xf numFmtId="1" fontId="17" fillId="0" borderId="2" xfId="0" applyNumberFormat="1" applyFont="1" applyFill="1" applyBorder="1" applyAlignment="1">
      <alignment horizontal="center"/>
    </xf>
    <xf numFmtId="1" fontId="19" fillId="0" borderId="2" xfId="0" applyNumberFormat="1" applyFont="1" applyFill="1" applyBorder="1" applyAlignment="1">
      <alignment horizontal="center" vertical="center"/>
    </xf>
    <xf numFmtId="1" fontId="12" fillId="0" borderId="0" xfId="0" applyNumberFormat="1" applyFont="1" applyAlignment="1">
      <alignment horizontal="center"/>
    </xf>
    <xf numFmtId="167" fontId="8" fillId="4" borderId="2" xfId="0" applyNumberFormat="1" applyFont="1" applyFill="1" applyBorder="1" applyAlignment="1">
      <alignment horizontal="center"/>
    </xf>
    <xf numFmtId="0" fontId="17" fillId="4" borderId="2" xfId="0" applyFont="1" applyFill="1" applyBorder="1" applyAlignment="1">
      <alignment horizontal="center"/>
    </xf>
    <xf numFmtId="2" fontId="8" fillId="4" borderId="2" xfId="0" applyNumberFormat="1" applyFont="1" applyFill="1" applyBorder="1" applyAlignment="1">
      <alignment horizontal="center" vertical="center"/>
    </xf>
    <xf numFmtId="1" fontId="17" fillId="4" borderId="2" xfId="0" applyNumberFormat="1" applyFont="1" applyFill="1" applyBorder="1" applyAlignment="1">
      <alignment horizontal="center" vertical="center"/>
    </xf>
    <xf numFmtId="0" fontId="12" fillId="0" borderId="0" xfId="0" applyFont="1" applyFill="1" applyBorder="1" applyAlignment="1">
      <alignment horizontal="center"/>
    </xf>
    <xf numFmtId="2" fontId="12" fillId="0" borderId="0" xfId="0" applyNumberFormat="1" applyFont="1"/>
    <xf numFmtId="2" fontId="12" fillId="0" borderId="0" xfId="0" applyNumberFormat="1" applyFont="1" applyFill="1"/>
    <xf numFmtId="2" fontId="12" fillId="0" borderId="0" xfId="0" applyNumberFormat="1" applyFont="1" applyBorder="1"/>
    <xf numFmtId="2" fontId="12" fillId="0" borderId="0" xfId="0" applyNumberFormat="1" applyFont="1" applyFill="1" applyBorder="1"/>
    <xf numFmtId="1" fontId="17" fillId="0" borderId="0" xfId="0" applyNumberFormat="1" applyFont="1" applyFill="1" applyBorder="1" applyAlignment="1">
      <alignment horizontal="center" vertical="center" wrapText="1"/>
    </xf>
    <xf numFmtId="1" fontId="8" fillId="0" borderId="0" xfId="0" applyNumberFormat="1" applyFont="1" applyFill="1" applyAlignment="1">
      <alignment horizontal="center"/>
    </xf>
    <xf numFmtId="1" fontId="12" fillId="0" borderId="0" xfId="0" applyNumberFormat="1" applyFont="1" applyFill="1" applyAlignment="1">
      <alignment horizontal="center"/>
    </xf>
    <xf numFmtId="167" fontId="17" fillId="4" borderId="2" xfId="0" applyNumberFormat="1" applyFont="1" applyFill="1" applyBorder="1" applyAlignment="1">
      <alignment horizontal="center"/>
    </xf>
    <xf numFmtId="0" fontId="12" fillId="0" borderId="0" xfId="0" applyFont="1" applyFill="1" applyAlignment="1">
      <alignment horizontal="center"/>
    </xf>
    <xf numFmtId="0" fontId="8" fillId="0" borderId="0" xfId="0" applyFont="1" applyAlignment="1">
      <alignment horizontal="left"/>
    </xf>
    <xf numFmtId="2" fontId="17" fillId="6" borderId="2" xfId="0" applyNumberFormat="1" applyFont="1" applyFill="1" applyBorder="1" applyAlignment="1">
      <alignment horizontal="center" vertical="center" wrapText="1"/>
    </xf>
    <xf numFmtId="2" fontId="17" fillId="2" borderId="1" xfId="0" applyNumberFormat="1" applyFont="1" applyFill="1" applyBorder="1" applyAlignment="1">
      <alignment horizontal="center" vertical="center" wrapText="1"/>
    </xf>
    <xf numFmtId="49" fontId="14" fillId="0" borderId="0" xfId="0" applyNumberFormat="1" applyFont="1" applyAlignment="1"/>
    <xf numFmtId="1" fontId="17" fillId="2" borderId="2" xfId="0" applyNumberFormat="1" applyFont="1" applyFill="1" applyBorder="1" applyAlignment="1">
      <alignment horizontal="center" vertical="center" wrapText="1"/>
    </xf>
    <xf numFmtId="168" fontId="17" fillId="0" borderId="0" xfId="0" applyNumberFormat="1" applyFont="1" applyFill="1" applyBorder="1" applyAlignment="1">
      <alignment horizontal="center" vertical="center" wrapText="1"/>
    </xf>
    <xf numFmtId="168" fontId="12" fillId="0" borderId="0" xfId="0" applyNumberFormat="1" applyFont="1" applyFill="1" applyAlignment="1">
      <alignment horizontal="center"/>
    </xf>
    <xf numFmtId="3" fontId="17" fillId="4" borderId="2" xfId="0" applyNumberFormat="1" applyFont="1" applyFill="1" applyBorder="1" applyAlignment="1">
      <alignment horizontal="center" vertical="center"/>
    </xf>
    <xf numFmtId="3" fontId="19" fillId="0" borderId="2" xfId="0" applyNumberFormat="1" applyFont="1" applyFill="1" applyBorder="1" applyAlignment="1">
      <alignment horizontal="center" vertical="center"/>
    </xf>
    <xf numFmtId="2" fontId="12" fillId="0" borderId="0" xfId="0" applyNumberFormat="1" applyFont="1" applyFill="1" applyAlignment="1">
      <alignment horizontal="center"/>
    </xf>
    <xf numFmtId="0" fontId="8" fillId="0" borderId="0" xfId="0" applyFont="1" applyFill="1" applyAlignment="1">
      <alignment horizontal="center"/>
    </xf>
    <xf numFmtId="0" fontId="15" fillId="0" borderId="0" xfId="0" applyFont="1" applyFill="1" applyAlignment="1">
      <alignment horizontal="center"/>
    </xf>
    <xf numFmtId="2" fontId="26" fillId="0" borderId="0" xfId="0" quotePrefix="1" applyNumberFormat="1" applyFont="1" applyFill="1" applyBorder="1" applyAlignment="1">
      <alignment vertical="center" wrapText="1"/>
    </xf>
    <xf numFmtId="0" fontId="15" fillId="0" borderId="0" xfId="0" applyFont="1" applyAlignment="1">
      <alignment vertical="center" wrapText="1"/>
    </xf>
    <xf numFmtId="0" fontId="15" fillId="0" borderId="5" xfId="0" applyFont="1" applyBorder="1" applyAlignment="1">
      <alignment vertical="center" wrapText="1"/>
    </xf>
    <xf numFmtId="0" fontId="15" fillId="0" borderId="0" xfId="0" applyFont="1" applyFill="1" applyAlignment="1">
      <alignment vertical="center" wrapText="1"/>
    </xf>
    <xf numFmtId="0" fontId="15" fillId="0" borderId="5" xfId="0" applyFont="1" applyFill="1" applyBorder="1" applyAlignment="1">
      <alignment vertical="center" wrapText="1"/>
    </xf>
    <xf numFmtId="165" fontId="8" fillId="0" borderId="0" xfId="0" applyNumberFormat="1" applyFont="1" applyFill="1" applyAlignment="1">
      <alignment horizontal="center"/>
    </xf>
    <xf numFmtId="1" fontId="17" fillId="0" borderId="0" xfId="0" applyNumberFormat="1" applyFont="1" applyFill="1" applyAlignment="1">
      <alignment wrapText="1"/>
    </xf>
    <xf numFmtId="2" fontId="17" fillId="0" borderId="0" xfId="0" applyNumberFormat="1" applyFont="1" applyFill="1" applyAlignment="1">
      <alignment wrapText="1"/>
    </xf>
    <xf numFmtId="168" fontId="17" fillId="0" borderId="0" xfId="0" applyNumberFormat="1" applyFont="1" applyFill="1" applyAlignment="1">
      <alignment wrapText="1"/>
    </xf>
    <xf numFmtId="2" fontId="15" fillId="0" borderId="0" xfId="0" applyNumberFormat="1" applyFont="1" applyFill="1" applyBorder="1"/>
    <xf numFmtId="2" fontId="29" fillId="0" borderId="0" xfId="0" applyNumberFormat="1" applyFont="1"/>
    <xf numFmtId="2" fontId="29" fillId="0" borderId="0" xfId="0" applyNumberFormat="1" applyFont="1" applyAlignment="1">
      <alignment horizontal="center"/>
    </xf>
    <xf numFmtId="2" fontId="16" fillId="0" borderId="3" xfId="0" applyNumberFormat="1" applyFont="1" applyFill="1" applyBorder="1" applyAlignment="1">
      <alignment horizontal="left"/>
    </xf>
    <xf numFmtId="2" fontId="16" fillId="0" borderId="7" xfId="0" applyNumberFormat="1" applyFont="1" applyFill="1" applyBorder="1" applyAlignment="1">
      <alignment horizontal="left"/>
    </xf>
    <xf numFmtId="2" fontId="12" fillId="0" borderId="7" xfId="0" applyNumberFormat="1" applyFont="1" applyBorder="1" applyAlignment="1">
      <alignment horizontal="center"/>
    </xf>
    <xf numFmtId="2" fontId="12" fillId="0" borderId="7" xfId="0" applyNumberFormat="1" applyFont="1" applyBorder="1" applyAlignment="1">
      <alignment horizontal="center" wrapText="1"/>
    </xf>
    <xf numFmtId="2" fontId="12" fillId="0" borderId="8" xfId="0" applyNumberFormat="1" applyFont="1" applyBorder="1" applyAlignment="1">
      <alignment horizontal="center"/>
    </xf>
    <xf numFmtId="0" fontId="51" fillId="0" borderId="0" xfId="0" quotePrefix="1" applyFont="1" applyAlignment="1">
      <alignment wrapText="1"/>
    </xf>
    <xf numFmtId="2" fontId="12" fillId="0" borderId="0" xfId="0" quotePrefix="1" applyNumberFormat="1" applyFont="1"/>
    <xf numFmtId="2" fontId="16" fillId="0" borderId="0" xfId="0" quotePrefix="1" applyNumberFormat="1" applyFont="1" applyFill="1" applyBorder="1" applyAlignment="1">
      <alignment horizontal="center" wrapText="1"/>
    </xf>
    <xf numFmtId="2" fontId="16" fillId="0" borderId="0" xfId="0" applyNumberFormat="1" applyFont="1" applyFill="1" applyBorder="1" applyAlignment="1">
      <alignment horizontal="center"/>
    </xf>
    <xf numFmtId="2" fontId="16" fillId="0" borderId="0" xfId="0" applyNumberFormat="1" applyFont="1" applyFill="1" applyBorder="1" applyAlignment="1">
      <alignment horizontal="left"/>
    </xf>
    <xf numFmtId="2" fontId="30" fillId="0" borderId="0" xfId="0" quotePrefix="1" applyNumberFormat="1" applyFont="1"/>
    <xf numFmtId="2" fontId="16" fillId="2" borderId="2" xfId="0" applyNumberFormat="1" applyFont="1" applyFill="1" applyBorder="1" applyAlignment="1">
      <alignment horizontal="center" vertical="center" wrapText="1"/>
    </xf>
    <xf numFmtId="1" fontId="12" fillId="0" borderId="2" xfId="0" applyNumberFormat="1" applyFont="1" applyBorder="1" applyAlignment="1">
      <alignment horizontal="center" vertical="center"/>
    </xf>
    <xf numFmtId="2" fontId="12" fillId="0" borderId="2" xfId="0" applyNumberFormat="1" applyFont="1" applyBorder="1" applyAlignment="1">
      <alignment horizontal="center" vertical="center"/>
    </xf>
    <xf numFmtId="2" fontId="26" fillId="0" borderId="2" xfId="0" applyNumberFormat="1" applyFont="1" applyBorder="1" applyAlignment="1">
      <alignment horizontal="center" vertical="center"/>
    </xf>
    <xf numFmtId="3" fontId="16" fillId="0" borderId="0" xfId="76" applyNumberFormat="1" applyFont="1" applyFill="1" applyBorder="1" applyAlignment="1">
      <alignment horizontal="center"/>
    </xf>
    <xf numFmtId="3" fontId="12" fillId="0" borderId="0" xfId="0" applyNumberFormat="1" applyFont="1"/>
    <xf numFmtId="2" fontId="12" fillId="0" borderId="0" xfId="0" applyNumberFormat="1" applyFont="1" applyBorder="1" applyAlignment="1">
      <alignment horizontal="left"/>
    </xf>
    <xf numFmtId="2" fontId="12" fillId="0" borderId="0" xfId="0" applyNumberFormat="1" applyFont="1" applyBorder="1" applyAlignment="1">
      <alignment horizontal="center"/>
    </xf>
    <xf numFmtId="2" fontId="16" fillId="0" borderId="0" xfId="0" applyNumberFormat="1" applyFont="1" applyBorder="1" applyAlignment="1">
      <alignment horizontal="center"/>
    </xf>
    <xf numFmtId="10" fontId="16" fillId="0" borderId="0" xfId="0" applyNumberFormat="1" applyFont="1" applyBorder="1" applyAlignment="1">
      <alignment horizontal="center"/>
    </xf>
    <xf numFmtId="2" fontId="15" fillId="0" borderId="0" xfId="0" applyNumberFormat="1" applyFont="1" applyBorder="1"/>
    <xf numFmtId="2" fontId="29" fillId="0" borderId="0" xfId="0" applyNumberFormat="1" applyFont="1" applyBorder="1"/>
    <xf numFmtId="2" fontId="29" fillId="0" borderId="0" xfId="0" applyNumberFormat="1" applyFont="1" applyBorder="1" applyAlignment="1">
      <alignment wrapText="1"/>
    </xf>
    <xf numFmtId="2" fontId="29" fillId="0" borderId="0" xfId="0" applyNumberFormat="1" applyFont="1" applyBorder="1" applyAlignment="1">
      <alignment horizontal="center"/>
    </xf>
    <xf numFmtId="2" fontId="15" fillId="0" borderId="0" xfId="0" applyNumberFormat="1" applyFont="1" applyBorder="1" applyAlignment="1">
      <alignment horizontal="center"/>
    </xf>
    <xf numFmtId="2" fontId="31" fillId="0" borderId="0" xfId="0" applyNumberFormat="1" applyFont="1" applyFill="1" applyBorder="1"/>
    <xf numFmtId="2" fontId="32" fillId="0" borderId="0" xfId="0" applyNumberFormat="1" applyFont="1"/>
    <xf numFmtId="2" fontId="32" fillId="0" borderId="0" xfId="0" applyNumberFormat="1" applyFont="1" applyAlignment="1">
      <alignment horizontal="center"/>
    </xf>
    <xf numFmtId="1" fontId="12" fillId="0" borderId="2" xfId="0" applyNumberFormat="1" applyFont="1" applyBorder="1" applyAlignment="1">
      <alignment horizontal="center" vertical="center" wrapText="1"/>
    </xf>
    <xf numFmtId="2" fontId="16" fillId="0" borderId="2" xfId="0" applyNumberFormat="1" applyFont="1" applyBorder="1" applyAlignment="1">
      <alignment vertical="center" wrapText="1"/>
    </xf>
    <xf numFmtId="2" fontId="12" fillId="0" borderId="2" xfId="0" applyNumberFormat="1" applyFont="1" applyBorder="1" applyAlignment="1">
      <alignment horizontal="center" vertical="center" wrapText="1"/>
    </xf>
    <xf numFmtId="2" fontId="16" fillId="5" borderId="2" xfId="0" applyNumberFormat="1" applyFont="1" applyFill="1" applyBorder="1" applyAlignment="1">
      <alignment vertical="center" wrapText="1"/>
    </xf>
    <xf numFmtId="2" fontId="33" fillId="0" borderId="0" xfId="0" applyNumberFormat="1" applyFont="1" applyBorder="1" applyAlignment="1">
      <alignment wrapText="1"/>
    </xf>
    <xf numFmtId="2" fontId="16" fillId="0" borderId="0" xfId="0" applyNumberFormat="1" applyFont="1" applyBorder="1"/>
    <xf numFmtId="2" fontId="15" fillId="0" borderId="0" xfId="0" applyNumberFormat="1" applyFont="1"/>
    <xf numFmtId="166" fontId="12" fillId="0" borderId="2" xfId="0" applyNumberFormat="1" applyFont="1" applyBorder="1" applyAlignment="1">
      <alignment horizontal="center" vertical="center" wrapText="1"/>
    </xf>
    <xf numFmtId="2" fontId="16" fillId="0" borderId="2" xfId="0" applyNumberFormat="1" applyFont="1" applyBorder="1" applyAlignment="1">
      <alignment vertical="center"/>
    </xf>
    <xf numFmtId="0" fontId="17" fillId="39" borderId="1" xfId="0" applyFont="1" applyFill="1" applyBorder="1" applyAlignment="1">
      <alignment horizontal="center" vertical="center" wrapText="1"/>
    </xf>
    <xf numFmtId="0" fontId="17" fillId="39" borderId="2" xfId="0" applyFont="1" applyFill="1" applyBorder="1" applyAlignment="1">
      <alignment horizontal="center" vertical="center" wrapText="1"/>
    </xf>
    <xf numFmtId="1" fontId="17" fillId="39" borderId="1" xfId="0" applyNumberFormat="1" applyFont="1" applyFill="1" applyBorder="1" applyAlignment="1">
      <alignment horizontal="center" vertical="center" wrapText="1"/>
    </xf>
    <xf numFmtId="1" fontId="17" fillId="39" borderId="2" xfId="0" applyNumberFormat="1" applyFont="1" applyFill="1" applyBorder="1" applyAlignment="1">
      <alignment horizontal="center" vertical="center" wrapText="1"/>
    </xf>
    <xf numFmtId="0" fontId="12" fillId="39" borderId="0" xfId="0" applyFont="1" applyFill="1" applyBorder="1"/>
    <xf numFmtId="2" fontId="29" fillId="0" borderId="0" xfId="0" applyNumberFormat="1" applyFont="1" applyFill="1"/>
    <xf numFmtId="2" fontId="17" fillId="39" borderId="1" xfId="0" applyNumberFormat="1" applyFont="1" applyFill="1" applyBorder="1" applyAlignment="1">
      <alignment horizontal="center" vertical="center" wrapText="1"/>
    </xf>
    <xf numFmtId="0" fontId="17" fillId="39" borderId="2" xfId="0" applyFont="1" applyFill="1" applyBorder="1" applyAlignment="1">
      <alignment horizontal="center"/>
    </xf>
    <xf numFmtId="2" fontId="17" fillId="39" borderId="2" xfId="0" applyNumberFormat="1" applyFont="1" applyFill="1" applyBorder="1" applyAlignment="1">
      <alignment horizontal="center"/>
    </xf>
    <xf numFmtId="0" fontId="17" fillId="39" borderId="2" xfId="0" applyFont="1" applyFill="1" applyBorder="1" applyAlignment="1" applyProtection="1">
      <alignment horizontal="center"/>
      <protection locked="0"/>
    </xf>
    <xf numFmtId="2" fontId="17" fillId="39" borderId="2" xfId="0" applyNumberFormat="1" applyFont="1" applyFill="1" applyBorder="1" applyAlignment="1">
      <alignment horizontal="center" vertical="center" wrapText="1"/>
    </xf>
    <xf numFmtId="167" fontId="17" fillId="41" borderId="2" xfId="0" applyNumberFormat="1" applyFont="1" applyFill="1" applyBorder="1" applyAlignment="1">
      <alignment horizontal="center"/>
    </xf>
    <xf numFmtId="0" fontId="17" fillId="41" borderId="2" xfId="0" applyFont="1" applyFill="1" applyBorder="1" applyAlignment="1">
      <alignment horizontal="center"/>
    </xf>
    <xf numFmtId="0" fontId="8" fillId="41" borderId="2" xfId="0" applyFont="1" applyFill="1" applyBorder="1" applyAlignment="1">
      <alignment horizontal="center"/>
    </xf>
    <xf numFmtId="2" fontId="8" fillId="41" borderId="2" xfId="50" applyNumberFormat="1" applyFont="1" applyFill="1" applyBorder="1" applyAlignment="1">
      <alignment horizontal="center"/>
    </xf>
    <xf numFmtId="4" fontId="8" fillId="41" borderId="2" xfId="0" applyNumberFormat="1" applyFont="1" applyFill="1" applyBorder="1" applyAlignment="1">
      <alignment horizontal="center"/>
    </xf>
    <xf numFmtId="1" fontId="8" fillId="41" borderId="2" xfId="50" applyNumberFormat="1" applyFont="1" applyFill="1" applyBorder="1" applyAlignment="1">
      <alignment horizontal="center"/>
    </xf>
    <xf numFmtId="2" fontId="8" fillId="41" borderId="2" xfId="0" applyNumberFormat="1" applyFont="1" applyFill="1" applyBorder="1" applyAlignment="1">
      <alignment horizontal="center"/>
    </xf>
    <xf numFmtId="0" fontId="12" fillId="41" borderId="2" xfId="0" applyFont="1" applyFill="1" applyBorder="1" applyAlignment="1">
      <alignment horizontal="center"/>
    </xf>
    <xf numFmtId="2" fontId="12" fillId="41" borderId="2" xfId="0" applyNumberFormat="1" applyFont="1" applyFill="1" applyBorder="1" applyAlignment="1">
      <alignment horizontal="center"/>
    </xf>
    <xf numFmtId="168" fontId="12" fillId="41" borderId="2" xfId="0" applyNumberFormat="1" applyFont="1" applyFill="1" applyBorder="1" applyAlignment="1">
      <alignment horizontal="center"/>
    </xf>
    <xf numFmtId="1" fontId="12" fillId="41" borderId="2" xfId="0" applyNumberFormat="1" applyFont="1" applyFill="1" applyBorder="1" applyAlignment="1">
      <alignment horizontal="center"/>
    </xf>
    <xf numFmtId="2" fontId="17" fillId="38" borderId="2" xfId="59" applyNumberFormat="1" applyFont="1" applyFill="1" applyBorder="1" applyAlignment="1">
      <alignment horizontal="center" vertical="center"/>
    </xf>
    <xf numFmtId="2" fontId="17" fillId="38" borderId="2" xfId="0" applyNumberFormat="1" applyFont="1" applyFill="1" applyBorder="1" applyAlignment="1">
      <alignment horizontal="center" vertical="center"/>
    </xf>
    <xf numFmtId="167" fontId="17" fillId="39" borderId="2" xfId="0" applyNumberFormat="1" applyFont="1" applyFill="1" applyBorder="1" applyAlignment="1">
      <alignment horizontal="center"/>
    </xf>
    <xf numFmtId="0" fontId="12" fillId="39" borderId="2" xfId="0" applyFont="1" applyFill="1" applyBorder="1" applyAlignment="1">
      <alignment horizontal="center"/>
    </xf>
    <xf numFmtId="0" fontId="12" fillId="39" borderId="0" xfId="0" applyFont="1" applyFill="1"/>
    <xf numFmtId="167" fontId="17" fillId="38" borderId="2" xfId="0" applyNumberFormat="1" applyFont="1" applyFill="1" applyBorder="1" applyAlignment="1">
      <alignment horizontal="center"/>
    </xf>
    <xf numFmtId="0" fontId="17" fillId="38" borderId="2" xfId="0" applyFont="1" applyFill="1" applyBorder="1" applyAlignment="1">
      <alignment horizontal="center"/>
    </xf>
    <xf numFmtId="1" fontId="17" fillId="39" borderId="2" xfId="28" applyNumberFormat="1" applyFont="1" applyFill="1" applyBorder="1" applyAlignment="1">
      <alignment horizontal="center"/>
    </xf>
    <xf numFmtId="0" fontId="18" fillId="39" borderId="0" xfId="0" applyFont="1" applyFill="1" applyBorder="1" applyAlignment="1">
      <alignment horizontal="center"/>
    </xf>
    <xf numFmtId="1" fontId="17" fillId="38" borderId="2" xfId="28" applyNumberFormat="1" applyFont="1" applyFill="1" applyBorder="1" applyAlignment="1">
      <alignment horizontal="center"/>
    </xf>
    <xf numFmtId="0" fontId="18" fillId="38" borderId="0" xfId="0" applyFont="1" applyFill="1" applyBorder="1" applyAlignment="1">
      <alignment horizontal="center"/>
    </xf>
    <xf numFmtId="0" fontId="12" fillId="41" borderId="2" xfId="0" applyNumberFormat="1" applyFont="1" applyFill="1" applyBorder="1" applyAlignment="1">
      <alignment horizontal="center"/>
    </xf>
    <xf numFmtId="0" fontId="17" fillId="38" borderId="2" xfId="59" applyNumberFormat="1" applyFont="1" applyFill="1" applyBorder="1" applyAlignment="1">
      <alignment horizontal="center" vertical="center"/>
    </xf>
    <xf numFmtId="0" fontId="17" fillId="41" borderId="2" xfId="0" applyNumberFormat="1" applyFont="1" applyFill="1" applyBorder="1" applyAlignment="1">
      <alignment horizontal="center"/>
    </xf>
    <xf numFmtId="0" fontId="8" fillId="41" borderId="2" xfId="50" applyNumberFormat="1" applyFont="1" applyFill="1" applyBorder="1" applyAlignment="1">
      <alignment horizontal="center"/>
    </xf>
    <xf numFmtId="2" fontId="12" fillId="38" borderId="2" xfId="0" applyNumberFormat="1" applyFont="1" applyFill="1" applyBorder="1" applyAlignment="1">
      <alignment horizontal="center"/>
    </xf>
    <xf numFmtId="166" fontId="12" fillId="38" borderId="2" xfId="0" applyNumberFormat="1" applyFont="1" applyFill="1" applyBorder="1" applyAlignment="1">
      <alignment horizontal="center"/>
    </xf>
    <xf numFmtId="0" fontId="12" fillId="38" borderId="2" xfId="0" applyFont="1" applyFill="1" applyBorder="1" applyAlignment="1">
      <alignment horizontal="center"/>
    </xf>
    <xf numFmtId="0" fontId="12" fillId="38" borderId="0" xfId="0" applyFont="1" applyFill="1"/>
    <xf numFmtId="167" fontId="17" fillId="42" borderId="2" xfId="0" applyNumberFormat="1" applyFont="1" applyFill="1" applyBorder="1" applyAlignment="1">
      <alignment horizontal="center"/>
    </xf>
    <xf numFmtId="0" fontId="17" fillId="42" borderId="2" xfId="0" applyFont="1" applyFill="1" applyBorder="1" applyAlignment="1">
      <alignment horizontal="center"/>
    </xf>
    <xf numFmtId="1" fontId="17" fillId="42" borderId="2" xfId="28" applyNumberFormat="1" applyFont="1" applyFill="1" applyBorder="1" applyAlignment="1">
      <alignment horizontal="center"/>
    </xf>
    <xf numFmtId="0" fontId="17" fillId="42" borderId="2" xfId="59" applyNumberFormat="1" applyFont="1" applyFill="1" applyBorder="1" applyAlignment="1">
      <alignment horizontal="center"/>
    </xf>
    <xf numFmtId="2" fontId="17" fillId="42" borderId="2" xfId="59" applyNumberFormat="1" applyFont="1" applyFill="1" applyBorder="1" applyAlignment="1">
      <alignment horizontal="center"/>
    </xf>
    <xf numFmtId="2" fontId="17" fillId="42" borderId="2" xfId="0" applyNumberFormat="1" applyFont="1" applyFill="1" applyBorder="1" applyAlignment="1">
      <alignment horizontal="center"/>
    </xf>
    <xf numFmtId="1" fontId="17" fillId="42" borderId="2" xfId="59" applyNumberFormat="1" applyFont="1" applyFill="1" applyBorder="1" applyAlignment="1">
      <alignment horizontal="center"/>
    </xf>
    <xf numFmtId="0" fontId="18" fillId="42" borderId="0" xfId="0" applyFont="1" applyFill="1" applyBorder="1" applyAlignment="1">
      <alignment horizontal="center"/>
    </xf>
    <xf numFmtId="0" fontId="12" fillId="42" borderId="0" xfId="0" applyFont="1" applyFill="1" applyBorder="1" applyAlignment="1">
      <alignment horizontal="center"/>
    </xf>
    <xf numFmtId="0" fontId="8" fillId="42" borderId="0" xfId="0" applyFont="1" applyFill="1" applyBorder="1" applyAlignment="1">
      <alignment horizontal="center"/>
    </xf>
    <xf numFmtId="0" fontId="8" fillId="42" borderId="2" xfId="0" applyFont="1" applyFill="1" applyBorder="1" applyAlignment="1">
      <alignment horizontal="center"/>
    </xf>
    <xf numFmtId="2" fontId="12" fillId="42" borderId="2" xfId="0" applyNumberFormat="1" applyFont="1" applyFill="1" applyBorder="1" applyAlignment="1">
      <alignment horizontal="center"/>
    </xf>
    <xf numFmtId="0" fontId="12" fillId="41" borderId="0" xfId="0" applyFont="1" applyFill="1"/>
    <xf numFmtId="1" fontId="17" fillId="41" borderId="2" xfId="28" applyNumberFormat="1" applyFont="1" applyFill="1" applyBorder="1" applyAlignment="1">
      <alignment horizontal="center"/>
    </xf>
    <xf numFmtId="0" fontId="18" fillId="41" borderId="0" xfId="0" applyFont="1" applyFill="1" applyBorder="1" applyAlignment="1">
      <alignment horizontal="center"/>
    </xf>
    <xf numFmtId="1" fontId="25" fillId="38" borderId="2" xfId="59" applyNumberFormat="1" applyFont="1" applyFill="1" applyBorder="1" applyAlignment="1">
      <alignment horizontal="center" vertical="center"/>
    </xf>
    <xf numFmtId="2" fontId="25" fillId="38" borderId="2" xfId="0" applyNumberFormat="1" applyFont="1" applyFill="1" applyBorder="1" applyAlignment="1">
      <alignment horizontal="center" vertical="center"/>
    </xf>
    <xf numFmtId="1" fontId="25" fillId="38" borderId="2" xfId="29" applyNumberFormat="1" applyFont="1" applyFill="1" applyBorder="1" applyAlignment="1">
      <alignment horizontal="center" vertical="center"/>
    </xf>
    <xf numFmtId="0" fontId="17" fillId="43" borderId="2" xfId="59" applyNumberFormat="1" applyFont="1" applyFill="1" applyBorder="1" applyAlignment="1">
      <alignment horizontal="center" vertical="center"/>
    </xf>
    <xf numFmtId="2" fontId="17" fillId="43" borderId="2" xfId="0" applyNumberFormat="1" applyFont="1" applyFill="1" applyBorder="1" applyAlignment="1">
      <alignment horizontal="center" vertical="center"/>
    </xf>
    <xf numFmtId="1" fontId="25" fillId="43" borderId="2" xfId="59" applyNumberFormat="1" applyFont="1" applyFill="1" applyBorder="1" applyAlignment="1">
      <alignment horizontal="center" vertical="center"/>
    </xf>
    <xf numFmtId="2" fontId="25" fillId="43" borderId="2" xfId="0" applyNumberFormat="1" applyFont="1" applyFill="1" applyBorder="1" applyAlignment="1">
      <alignment horizontal="center" vertical="center"/>
    </xf>
    <xf numFmtId="1" fontId="25" fillId="43" borderId="2" xfId="29" applyNumberFormat="1" applyFont="1" applyFill="1" applyBorder="1" applyAlignment="1">
      <alignment horizontal="center" vertical="center"/>
    </xf>
    <xf numFmtId="166" fontId="52" fillId="38" borderId="2" xfId="0" applyNumberFormat="1" applyFont="1" applyFill="1" applyBorder="1" applyAlignment="1">
      <alignment horizontal="center"/>
    </xf>
    <xf numFmtId="0" fontId="52" fillId="38" borderId="2" xfId="0" applyFont="1" applyFill="1" applyBorder="1" applyAlignment="1">
      <alignment horizontal="center"/>
    </xf>
    <xf numFmtId="166" fontId="12" fillId="42" borderId="2" xfId="0" applyNumberFormat="1" applyFont="1" applyFill="1" applyBorder="1" applyAlignment="1">
      <alignment horizontal="center"/>
    </xf>
    <xf numFmtId="2" fontId="17" fillId="42" borderId="2" xfId="0" applyNumberFormat="1" applyFont="1" applyFill="1" applyBorder="1" applyAlignment="1">
      <alignment horizontal="center" vertical="center"/>
    </xf>
    <xf numFmtId="166" fontId="52" fillId="42" borderId="2" xfId="0" applyNumberFormat="1" applyFont="1" applyFill="1" applyBorder="1" applyAlignment="1">
      <alignment horizontal="center"/>
    </xf>
    <xf numFmtId="0" fontId="52" fillId="42" borderId="2" xfId="0" applyFont="1" applyFill="1" applyBorder="1" applyAlignment="1">
      <alignment horizontal="center"/>
    </xf>
    <xf numFmtId="2" fontId="12" fillId="44" borderId="2" xfId="0" applyNumberFormat="1" applyFont="1" applyFill="1" applyBorder="1" applyAlignment="1">
      <alignment horizontal="center"/>
    </xf>
    <xf numFmtId="166" fontId="12" fillId="44" borderId="2" xfId="0" applyNumberFormat="1" applyFont="1" applyFill="1" applyBorder="1" applyAlignment="1">
      <alignment horizontal="center"/>
    </xf>
    <xf numFmtId="166" fontId="52" fillId="44" borderId="2" xfId="0" applyNumberFormat="1" applyFont="1" applyFill="1" applyBorder="1" applyAlignment="1">
      <alignment horizontal="center"/>
    </xf>
    <xf numFmtId="0" fontId="52" fillId="44" borderId="2" xfId="0" applyFont="1" applyFill="1" applyBorder="1" applyAlignment="1">
      <alignment horizontal="center"/>
    </xf>
    <xf numFmtId="167" fontId="17" fillId="45" borderId="2" xfId="0" applyNumberFormat="1" applyFont="1" applyFill="1" applyBorder="1" applyAlignment="1">
      <alignment horizontal="center"/>
    </xf>
    <xf numFmtId="0" fontId="17" fillId="45" borderId="2" xfId="0" applyFont="1" applyFill="1" applyBorder="1" applyAlignment="1">
      <alignment horizontal="center"/>
    </xf>
    <xf numFmtId="0" fontId="12" fillId="45" borderId="2" xfId="0" applyFont="1" applyFill="1" applyBorder="1" applyAlignment="1">
      <alignment horizontal="center"/>
    </xf>
    <xf numFmtId="0" fontId="12" fillId="45" borderId="2" xfId="0" applyNumberFormat="1" applyFont="1" applyFill="1" applyBorder="1" applyAlignment="1">
      <alignment horizontal="center"/>
    </xf>
    <xf numFmtId="2" fontId="12" fillId="45" borderId="2" xfId="0" applyNumberFormat="1" applyFont="1" applyFill="1" applyBorder="1" applyAlignment="1">
      <alignment horizontal="center"/>
    </xf>
    <xf numFmtId="168" fontId="12" fillId="45" borderId="2" xfId="0" applyNumberFormat="1" applyFont="1" applyFill="1" applyBorder="1" applyAlignment="1">
      <alignment horizontal="center"/>
    </xf>
    <xf numFmtId="1" fontId="12" fillId="45" borderId="2" xfId="0" applyNumberFormat="1" applyFont="1" applyFill="1" applyBorder="1" applyAlignment="1">
      <alignment horizontal="center"/>
    </xf>
    <xf numFmtId="0" fontId="12" fillId="45" borderId="0" xfId="0" applyFont="1" applyFill="1"/>
    <xf numFmtId="0" fontId="25" fillId="46" borderId="2" xfId="0" applyFont="1" applyFill="1" applyBorder="1" applyAlignment="1">
      <alignment horizontal="center" vertical="center"/>
    </xf>
    <xf numFmtId="1" fontId="17" fillId="44" borderId="2" xfId="59" applyNumberFormat="1" applyFont="1" applyFill="1" applyBorder="1" applyAlignment="1">
      <alignment horizontal="center" vertical="center"/>
    </xf>
    <xf numFmtId="1" fontId="17" fillId="43" borderId="2" xfId="59" applyNumberFormat="1" applyFont="1" applyFill="1" applyBorder="1" applyAlignment="1">
      <alignment horizontal="center" vertical="center"/>
    </xf>
    <xf numFmtId="168" fontId="17" fillId="42" borderId="2" xfId="59" applyNumberFormat="1" applyFont="1" applyFill="1" applyBorder="1" applyAlignment="1">
      <alignment horizontal="center" vertical="center"/>
    </xf>
    <xf numFmtId="2" fontId="16" fillId="2" borderId="3" xfId="0" applyNumberFormat="1" applyFont="1" applyFill="1" applyBorder="1" applyAlignment="1">
      <alignment horizontal="center" vertical="center" wrapText="1"/>
    </xf>
    <xf numFmtId="2" fontId="16" fillId="2" borderId="7" xfId="0" applyNumberFormat="1" applyFont="1" applyFill="1" applyBorder="1" applyAlignment="1">
      <alignment horizontal="center" vertical="center" wrapText="1"/>
    </xf>
    <xf numFmtId="2" fontId="16" fillId="2" borderId="8" xfId="0" applyNumberFormat="1" applyFont="1" applyFill="1" applyBorder="1" applyAlignment="1">
      <alignment horizontal="center" vertical="center" wrapText="1"/>
    </xf>
    <xf numFmtId="2" fontId="26" fillId="0" borderId="3" xfId="0" quotePrefix="1" applyNumberFormat="1" applyFont="1" applyFill="1" applyBorder="1" applyAlignment="1">
      <alignment horizontal="left" vertical="center" wrapText="1"/>
    </xf>
    <xf numFmtId="2" fontId="26" fillId="0" borderId="7" xfId="0" quotePrefix="1" applyNumberFormat="1" applyFont="1" applyFill="1" applyBorder="1" applyAlignment="1">
      <alignment horizontal="left" vertical="center" wrapText="1"/>
    </xf>
    <xf numFmtId="2" fontId="26" fillId="0" borderId="8" xfId="0" quotePrefix="1" applyNumberFormat="1" applyFont="1" applyFill="1" applyBorder="1" applyAlignment="1">
      <alignment horizontal="left" vertical="center" wrapText="1"/>
    </xf>
    <xf numFmtId="2" fontId="26" fillId="0" borderId="3" xfId="0" quotePrefix="1" applyNumberFormat="1" applyFont="1" applyFill="1" applyBorder="1" applyAlignment="1">
      <alignment vertical="center" wrapText="1"/>
    </xf>
    <xf numFmtId="2" fontId="26" fillId="0" borderId="7" xfId="0" quotePrefix="1" applyNumberFormat="1" applyFont="1" applyFill="1" applyBorder="1" applyAlignment="1">
      <alignment vertical="center" wrapText="1"/>
    </xf>
    <xf numFmtId="2" fontId="26" fillId="0" borderId="8" xfId="0" quotePrefix="1" applyNumberFormat="1" applyFont="1" applyFill="1" applyBorder="1" applyAlignment="1">
      <alignment vertical="center" wrapText="1"/>
    </xf>
    <xf numFmtId="2" fontId="15" fillId="0" borderId="0" xfId="0" applyNumberFormat="1" applyFont="1" applyFill="1" applyBorder="1" applyAlignment="1">
      <alignment horizontal="left"/>
    </xf>
    <xf numFmtId="0" fontId="26" fillId="0" borderId="9" xfId="0" quotePrefix="1" applyNumberFormat="1" applyFont="1" applyFill="1" applyBorder="1" applyAlignment="1">
      <alignment horizontal="left" vertical="center" wrapText="1"/>
    </xf>
    <xf numFmtId="0" fontId="26" fillId="0" borderId="6" xfId="0" quotePrefix="1" applyNumberFormat="1" applyFont="1" applyFill="1" applyBorder="1" applyAlignment="1">
      <alignment horizontal="left" vertical="center" wrapText="1"/>
    </xf>
    <xf numFmtId="0" fontId="26" fillId="0" borderId="10" xfId="0" quotePrefix="1" applyNumberFormat="1" applyFont="1" applyFill="1" applyBorder="1" applyAlignment="1">
      <alignment horizontal="left" vertical="center" wrapText="1"/>
    </xf>
    <xf numFmtId="0" fontId="26" fillId="0" borderId="11" xfId="0" quotePrefix="1" applyNumberFormat="1" applyFont="1" applyFill="1" applyBorder="1" applyAlignment="1">
      <alignment horizontal="left" vertical="center" wrapText="1"/>
    </xf>
    <xf numFmtId="0" fontId="26" fillId="0" borderId="5" xfId="0" quotePrefix="1" applyNumberFormat="1" applyFont="1" applyFill="1" applyBorder="1" applyAlignment="1">
      <alignment horizontal="left" vertical="center" wrapText="1"/>
    </xf>
    <xf numFmtId="0" fontId="26" fillId="0" borderId="12" xfId="0" quotePrefix="1" applyNumberFormat="1" applyFont="1" applyFill="1" applyBorder="1" applyAlignment="1">
      <alignment horizontal="left" vertical="center" wrapText="1"/>
    </xf>
    <xf numFmtId="2" fontId="15" fillId="2" borderId="3" xfId="0" applyNumberFormat="1" applyFont="1" applyFill="1" applyBorder="1" applyAlignment="1">
      <alignment horizontal="left"/>
    </xf>
    <xf numFmtId="2" fontId="15" fillId="2" borderId="7" xfId="0" applyNumberFormat="1" applyFont="1" applyFill="1" applyBorder="1" applyAlignment="1">
      <alignment horizontal="left"/>
    </xf>
    <xf numFmtId="2" fontId="15" fillId="2" borderId="8" xfId="0" applyNumberFormat="1" applyFont="1" applyFill="1" applyBorder="1" applyAlignment="1">
      <alignment horizontal="left"/>
    </xf>
    <xf numFmtId="0" fontId="26" fillId="0" borderId="2" xfId="0" quotePrefix="1" applyNumberFormat="1" applyFont="1" applyFill="1" applyBorder="1" applyAlignment="1">
      <alignment horizontal="left" vertical="center" wrapText="1"/>
    </xf>
    <xf numFmtId="1" fontId="17" fillId="39" borderId="1" xfId="0" applyNumberFormat="1" applyFont="1" applyFill="1" applyBorder="1" applyAlignment="1">
      <alignment horizontal="center" vertical="center" wrapText="1"/>
    </xf>
    <xf numFmtId="1" fontId="17" fillId="39" borderId="4" xfId="0" applyNumberFormat="1" applyFont="1" applyFill="1" applyBorder="1" applyAlignment="1">
      <alignment horizontal="center" vertical="center" wrapText="1"/>
    </xf>
    <xf numFmtId="2" fontId="15" fillId="0" borderId="5" xfId="0" applyNumberFormat="1" applyFont="1" applyFill="1" applyBorder="1" applyAlignment="1">
      <alignment horizontal="left"/>
    </xf>
    <xf numFmtId="2" fontId="17" fillId="39" borderId="3" xfId="0" applyNumberFormat="1" applyFont="1" applyFill="1" applyBorder="1" applyAlignment="1">
      <alignment horizontal="center" vertical="center" wrapText="1"/>
    </xf>
    <xf numFmtId="2" fontId="17" fillId="39" borderId="7" xfId="0" applyNumberFormat="1" applyFont="1" applyFill="1" applyBorder="1" applyAlignment="1">
      <alignment horizontal="center" vertical="center" wrapText="1"/>
    </xf>
    <xf numFmtId="2" fontId="17" fillId="39" borderId="8" xfId="0" applyNumberFormat="1" applyFont="1" applyFill="1" applyBorder="1" applyAlignment="1">
      <alignment horizontal="center" vertical="center" wrapText="1"/>
    </xf>
    <xf numFmtId="2" fontId="17" fillId="39" borderId="1" xfId="0" applyNumberFormat="1" applyFont="1" applyFill="1" applyBorder="1" applyAlignment="1">
      <alignment horizontal="center" vertical="center" wrapText="1"/>
    </xf>
    <xf numFmtId="2" fontId="17" fillId="39" borderId="4" xfId="0" applyNumberFormat="1" applyFont="1" applyFill="1" applyBorder="1" applyAlignment="1">
      <alignment horizontal="center" vertical="center" wrapText="1"/>
    </xf>
    <xf numFmtId="168" fontId="17" fillId="39" borderId="1" xfId="0" applyNumberFormat="1" applyFont="1" applyFill="1" applyBorder="1" applyAlignment="1">
      <alignment horizontal="center" vertical="center" wrapText="1"/>
    </xf>
    <xf numFmtId="168" fontId="17" fillId="39" borderId="4" xfId="0" applyNumberFormat="1" applyFont="1" applyFill="1" applyBorder="1" applyAlignment="1">
      <alignment horizontal="center" vertical="center" wrapText="1"/>
    </xf>
    <xf numFmtId="1" fontId="17" fillId="40" borderId="1" xfId="0" applyNumberFormat="1" applyFont="1" applyFill="1" applyBorder="1" applyAlignment="1">
      <alignment horizontal="center" vertical="center" wrapText="1"/>
    </xf>
    <xf numFmtId="1" fontId="17" fillId="40" borderId="4" xfId="0" applyNumberFormat="1" applyFont="1" applyFill="1" applyBorder="1" applyAlignment="1">
      <alignment horizontal="center" vertical="center" wrapText="1"/>
    </xf>
    <xf numFmtId="2" fontId="17" fillId="6" borderId="1" xfId="0" applyNumberFormat="1" applyFont="1" applyFill="1" applyBorder="1" applyAlignment="1">
      <alignment horizontal="center" vertical="center" wrapText="1"/>
    </xf>
    <xf numFmtId="2" fontId="17" fillId="6" borderId="4" xfId="0" applyNumberFormat="1" applyFont="1" applyFill="1" applyBorder="1" applyAlignment="1">
      <alignment horizontal="center" vertical="center" wrapText="1"/>
    </xf>
    <xf numFmtId="1" fontId="17" fillId="6" borderId="1" xfId="0" applyNumberFormat="1" applyFont="1" applyFill="1" applyBorder="1" applyAlignment="1">
      <alignment horizontal="center" vertical="center" wrapText="1"/>
    </xf>
    <xf numFmtId="1" fontId="17" fillId="6" borderId="4" xfId="0" applyNumberFormat="1" applyFont="1" applyFill="1" applyBorder="1" applyAlignment="1">
      <alignment horizontal="center" vertical="center" wrapText="1"/>
    </xf>
    <xf numFmtId="168" fontId="17" fillId="6" borderId="1" xfId="0" applyNumberFormat="1" applyFont="1" applyFill="1" applyBorder="1" applyAlignment="1">
      <alignment horizontal="center" vertical="center" wrapText="1"/>
    </xf>
    <xf numFmtId="168" fontId="17" fillId="6" borderId="4" xfId="0" applyNumberFormat="1" applyFont="1" applyFill="1" applyBorder="1" applyAlignment="1">
      <alignment horizontal="center" vertical="center" wrapText="1"/>
    </xf>
    <xf numFmtId="2" fontId="17" fillId="6" borderId="3" xfId="0" applyNumberFormat="1" applyFont="1" applyFill="1" applyBorder="1" applyAlignment="1">
      <alignment horizontal="center" vertical="center" wrapText="1"/>
    </xf>
    <xf numFmtId="2" fontId="17" fillId="6" borderId="7" xfId="0" applyNumberFormat="1" applyFont="1" applyFill="1" applyBorder="1" applyAlignment="1">
      <alignment horizontal="center" vertical="center" wrapText="1"/>
    </xf>
    <xf numFmtId="2" fontId="17" fillId="6" borderId="8" xfId="0" applyNumberFormat="1" applyFont="1" applyFill="1" applyBorder="1" applyAlignment="1">
      <alignment horizontal="center" vertical="center" wrapText="1"/>
    </xf>
    <xf numFmtId="168" fontId="17" fillId="40" borderId="1" xfId="0" applyNumberFormat="1" applyFont="1" applyFill="1" applyBorder="1" applyAlignment="1">
      <alignment horizontal="center" vertical="center" wrapText="1"/>
    </xf>
    <xf numFmtId="168" fontId="17" fillId="40" borderId="4" xfId="0" applyNumberFormat="1" applyFont="1" applyFill="1" applyBorder="1" applyAlignment="1">
      <alignment horizontal="center" vertical="center" wrapText="1"/>
    </xf>
  </cellXfs>
  <cellStyles count="9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10" xfId="29"/>
    <cellStyle name="Comma 11" xfId="30"/>
    <cellStyle name="Comma 11 2" xfId="31"/>
    <cellStyle name="Comma 11 2 2" xfId="32"/>
    <cellStyle name="Comma 11 2 3" xfId="33"/>
    <cellStyle name="Comma 11 2 4" xfId="34"/>
    <cellStyle name="Comma 11 2 5" xfId="35"/>
    <cellStyle name="Comma 11 3" xfId="36"/>
    <cellStyle name="Comma 11 3 2" xfId="37"/>
    <cellStyle name="Comma 11 3 3" xfId="38"/>
    <cellStyle name="Comma 11 3 4" xfId="39"/>
    <cellStyle name="Comma 11 3 5" xfId="40"/>
    <cellStyle name="Comma 11 4" xfId="41"/>
    <cellStyle name="Comma 11 5" xfId="42"/>
    <cellStyle name="Comma 11 6" xfId="43"/>
    <cellStyle name="Comma 11 7" xfId="44"/>
    <cellStyle name="Comma 2" xfId="45"/>
    <cellStyle name="Comma 2 2" xfId="46"/>
    <cellStyle name="Comma 2 3" xfId="47"/>
    <cellStyle name="Comma 2 4" xfId="48"/>
    <cellStyle name="Comma 2 5" xfId="49"/>
    <cellStyle name="Comma 3" xfId="50"/>
    <cellStyle name="Comma 3 2" xfId="51"/>
    <cellStyle name="Comma 3 2 2" xfId="52"/>
    <cellStyle name="Comma 3 3" xfId="53"/>
    <cellStyle name="Comma 4" xfId="54"/>
    <cellStyle name="Comma 4 2" xfId="55"/>
    <cellStyle name="Comma 5" xfId="56"/>
    <cellStyle name="Comma 6" xfId="57"/>
    <cellStyle name="Comma 7" xfId="58"/>
    <cellStyle name="Comma 8" xfId="59"/>
    <cellStyle name="Comma 9" xfId="60"/>
    <cellStyle name="Explanatory Text" xfId="61" builtinId="53" customBuiltin="1"/>
    <cellStyle name="Good" xfId="62" builtinId="26" customBuiltin="1"/>
    <cellStyle name="Heading 1" xfId="63" builtinId="16" customBuiltin="1"/>
    <cellStyle name="Heading 2" xfId="64" builtinId="17" customBuiltin="1"/>
    <cellStyle name="Heading 3" xfId="65" builtinId="18" customBuiltin="1"/>
    <cellStyle name="Heading 4" xfId="66" builtinId="19" customBuiltin="1"/>
    <cellStyle name="Input" xfId="67" builtinId="20" customBuiltin="1"/>
    <cellStyle name="Linked Cell" xfId="68" builtinId="24" customBuiltin="1"/>
    <cellStyle name="Neutral" xfId="69" builtinId="28" customBuiltin="1"/>
    <cellStyle name="Normal" xfId="0" builtinId="0"/>
    <cellStyle name="Normal 10" xfId="70"/>
    <cellStyle name="Normal 11" xfId="71"/>
    <cellStyle name="Normal 12" xfId="72"/>
    <cellStyle name="Normal 13" xfId="73"/>
    <cellStyle name="Normal 14" xfId="74"/>
    <cellStyle name="Normal 2" xfId="75"/>
    <cellStyle name="Normal 2 2" xfId="76"/>
    <cellStyle name="Normal 21" xfId="77"/>
    <cellStyle name="Normal 3" xfId="78"/>
    <cellStyle name="Normal 4" xfId="79"/>
    <cellStyle name="Normal 5" xfId="80"/>
    <cellStyle name="Normal 5 2" xfId="81"/>
    <cellStyle name="Normal 6" xfId="82"/>
    <cellStyle name="Normal 7" xfId="83"/>
    <cellStyle name="Normal 8" xfId="84"/>
    <cellStyle name="Normal 9" xfId="85"/>
    <cellStyle name="Note 2" xfId="86"/>
    <cellStyle name="Note 2 2" xfId="87"/>
    <cellStyle name="Note 2 3" xfId="88"/>
    <cellStyle name="Note 2 4" xfId="89"/>
    <cellStyle name="Output" xfId="90" builtinId="21" customBuiltin="1"/>
    <cellStyle name="Title" xfId="91" builtinId="15" customBuiltin="1"/>
    <cellStyle name="Total" xfId="92" builtinId="25" customBuiltin="1"/>
    <cellStyle name="Warning Text" xfId="93" builtinId="11" customBuiltin="1"/>
  </cellStyles>
  <dxfs count="162">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
      <font>
        <b/>
        <i/>
        <u/>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1032"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68612"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0</xdr:col>
      <xdr:colOff>9525</xdr:colOff>
      <xdr:row>0</xdr:row>
      <xdr:rowOff>9525</xdr:rowOff>
    </xdr:to>
    <xdr:sp macro="" textlink="">
      <xdr:nvSpPr>
        <xdr:cNvPr id="3" name="DtsShapeName" descr="SLR^G@HM^NQDO82E633GC@77B565E8D7087D@287DC[WHSTR!!!!!!!BIHO@]Q11613137B1@91079110@7C7601CDE`hmx^Sdfhno`m^Sdqnsu^311718/ymr!!!!!!!!!!!!!!!!!!!!!!!!!!!!!!!!!!!!!!!!!!!!!!!!!!!!!!!!!!!!!!!!!!!!!!!!!!!!!!!!!!!!!!!!!!!!!!!!!!!!!!!!!!!!!!!!!!!!!!!!!!!!!!!!!!!!!!!!!!!!!!!!!!!!!!!!!!!!!!!!!!!!!!!!!!!!!!!!!!!!!!!!!!!!!!!!!!!!!!!!!!!!!!!!!!!!!!!!!!!!!!!!!!!!!!!!!!!!!!!!!!!!!!!!!!!!!!!!!!!!!!!!!!!!!!!!!!!!!!!!!!!!!!!!!!!!!!!!!!!!!!!!!!!!!!!!!!!!!!!!!!!!!!!!!!!!!!!!!!!!!!!!!!!!!!!!!!!!!!!!!!!!!!!!!!!!!!!!!!!!!!!!!!!!!!!!!!!!!!!!!!!!!!!!!!!!!!!!!!!!!!!!!!!!!!!!!!!!!!!!!!!!!!!!!!!!!!!!!!!!!!!!!!!!!!!!!!!!!!!!!!!!!!!!!!!!!!!!!!!!!!!!!!!!!!!!!!!!!!!!!!!!!!!!!!!!!!!!!!!!!!!!!!!!!!!!!!!!!!!!!!!!!!!!!!!!!!!!!!!!!!!!!!!!!!!!!!!!!!!!!!!!!!!!!!!!!!!!!!!!!!!!!!!!!!!!!!!!!!!!!!!!!!!!!!!!!!!!!!!!!!!!!!!!!!!!!!!!!!!!!!!!!!!!!!!!!!!!!!!!!!!!!!!!!!!!!!!!!!!!!!!!!!!!!!!!!!!!!!!!!!!!!!!!!!!!!!!!!!!!!!!!!!!!!!!!!!!!!!!!!!!!!!!!!!!!!!!!!!!!!!!!!!!!!!!!!!!!!!!!!!!!!!!!!!!!!!!!!!!!!!!!!!!!!!!!!!!!!!!!!!!!!!!!!!!!!!!!!!!!!!!!!!!!!!!!!!!!!!!!!!!!!!!!!!!!!!!!!!!!!!!!!!!!!!!!!!!!!!!!!!!!!!!!!!!!!!!!!!!!!!!!!!!!!!!!!!!!!!!!!!!!!!!!!!!!!!!!!!!!!!!!!!!!!!!!!!!!!!!!!!!!!!!!!!!!!!!!!!!!!!!!!!!!!!!!!!!!!!!!!!!!!!!!!!!!!!!!!!!!!!!!!!!!!!!!!!!!!!!!!!!!!!!!!!!!!!!!!!!!!!!!!!!!!!!!!!!!!!!!!!!!!!!!!!!!!!!!!!!!!!!!!!!!!!!!!!!!!!!!!!!!!!!!!!!!!!!!!!!!!!!!!!!!!!!!!!!!!!!!!!!!!!!!!!!!!!!!!!!!!!!!!!!!!!!!!!!!!!!!!!!!!!!!!!!!!!!!!!!!!!!!!!!!!!!!!!!!!!!!!!!!!!!!!!!!!!!!!!!!!!!!!!!!!!!!!!!!!!!!!!!!!!!!!!!!!!!!!!!!!!!!!!!!!!!!!!!!!!!!!!!!!!!!!!!!!!!!!!!!!!!!!!!!!!!!!!!!!!!!!!!!!!!!!!!!!!!!!!!!!!!!!!!!!!!!!!!!!!!!!!!!!!!!!!!!!!!!!!!!!!!!!!!!!!!!!!!!!!!!!!!!!!!!!!!!!!!!!!!!!!!!!!!!!!!!!!!!!!!!!!!!!!!!!!!!!!!!!!!!!!!!!!!!!!!!!!!!!!!!!!!!!!!!!!!!!!!!!!!!!!!!!!!!!!!!!!!!!!!!!!!!!!!!!!!!!!!!!!!!!!!!!!!!!!!!!!!!!!!!!!!!!!!!!!!!!!!!!!!!!!!!!!!!!!!!!!!!!!!!!!!!!!!!!!!!!!!!!!!!!!!!!!!!!!!!!!!!!!!!!!!!!!!!!!!!!!!!!!!!!!!!!!!!!!!!!!!!!!!!!!!!!!!!!!!!!!!!!!!!!!!!!!!!!!!!!!!!!!!!!!!!!!!!!!!!!!!!!!!!!!!!!!!!!!!!!!!!!!!!!!!!!!!!!!!!!!!!!!!!!!!!!!!!!!!!!!!!!!!!!!!!!!!!!!!!!!!!!!!!!!!!!!!!!!!!!!!!!!!!!!!!!!!!!!!!!!!!!!!!!!!!!!!!!!!!!!!!!!!!!!!!!!!!!!!!!!!!!!!!!!!!!!!!!!!!!!!!!!!!!!!!!!!!!!!!!!!!!!!!!!!!!!!!!!!!!!!!!!!!!!!!!!!!!!!!!!!!!!!!!!!!!!!!!!!!!!!!!!!!!!!!!!!!!!!!!!!!!!!!!!!!!!!!!!!!!!!!!!!!!!!!!!!!!!!!!!!!!!!!!!!!!!!!!!!!!!!!!!!!!!!!!!!!!!!!!!!!!!!!!!!!!!!!!!!!!!!!!!!!!!!!!!!!!!!!!!!!!!!!!!!!!!!!!!!!!!!!!!!!!!!!!!!!!!!!!!!!!!!!!!!!!!!!!!!!!!!!!!!!!!!!!!!!!!!!!!!!!!!!!!!!!!!!!!!1!1"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0000"/>
  </sheetPr>
  <dimension ref="A1:CF59"/>
  <sheetViews>
    <sheetView zoomScale="80" zoomScaleNormal="80" workbookViewId="0">
      <selection activeCell="E13" sqref="E13"/>
    </sheetView>
  </sheetViews>
  <sheetFormatPr defaultColWidth="9.140625" defaultRowHeight="15" x14ac:dyDescent="0.25"/>
  <cols>
    <col min="1" max="1" width="13.7109375" style="15" customWidth="1"/>
    <col min="2" max="2" width="15" style="15" customWidth="1"/>
    <col min="3" max="3" width="11.28515625" style="15" customWidth="1"/>
    <col min="4" max="4" width="14.28515625" style="15" customWidth="1"/>
    <col min="5" max="5" width="11.7109375" style="38" customWidth="1"/>
    <col min="6" max="6" width="11.7109375" style="32" customWidth="1"/>
    <col min="7" max="8" width="12.28515625" style="32" customWidth="1"/>
    <col min="9" max="9" width="13.28515625" style="32" customWidth="1"/>
    <col min="10" max="10" width="11.7109375" style="32" customWidth="1"/>
    <col min="11" max="12" width="12.140625" style="32" customWidth="1"/>
    <col min="13" max="13" width="13.7109375" style="32" customWidth="1"/>
    <col min="14" max="14" width="11.7109375" style="32" customWidth="1"/>
    <col min="15" max="15" width="11.7109375" style="32" bestFit="1" customWidth="1"/>
    <col min="16" max="16" width="10.140625" style="32" customWidth="1"/>
    <col min="17" max="17" width="14.28515625" style="38" bestFit="1" customWidth="1"/>
    <col min="18" max="18" width="10.140625" style="52" customWidth="1"/>
    <col min="19" max="24" width="14.85546875" style="52" bestFit="1" customWidth="1"/>
    <col min="25" max="25" width="12.28515625" style="32" customWidth="1"/>
    <col min="26" max="26" width="9.28515625" style="32" bestFit="1" customWidth="1"/>
    <col min="27" max="27" width="14.140625" style="32" customWidth="1"/>
    <col min="28" max="28" width="9.28515625" style="32" bestFit="1" customWidth="1"/>
    <col min="29" max="29" width="11.28515625" style="32" bestFit="1" customWidth="1"/>
    <col min="30" max="30" width="9.28515625" style="32" bestFit="1" customWidth="1"/>
    <col min="31" max="31" width="11.7109375" style="32" bestFit="1" customWidth="1"/>
    <col min="32" max="32" width="9.28515625" style="32" customWidth="1"/>
    <col min="33" max="33" width="14" style="32" bestFit="1" customWidth="1"/>
    <col min="34" max="34" width="9.28515625" style="32" bestFit="1" customWidth="1"/>
    <col min="35" max="35" width="10.7109375" style="32" customWidth="1"/>
    <col min="36" max="36" width="9.28515625" style="32" bestFit="1" customWidth="1"/>
    <col min="37" max="37" width="11.28515625" style="43" bestFit="1" customWidth="1"/>
    <col min="38" max="38" width="9" style="43" customWidth="1"/>
    <col min="39" max="39" width="11.7109375" style="43" customWidth="1"/>
    <col min="40" max="40" width="10.28515625" style="43" customWidth="1"/>
    <col min="41" max="41" width="9" style="43" customWidth="1"/>
    <col min="42" max="47" width="9.140625" style="43"/>
    <col min="48" max="16384" width="9.140625" style="28"/>
  </cols>
  <sheetData>
    <row r="1" spans="1:84" s="27" customFormat="1" ht="18.75" customHeight="1" x14ac:dyDescent="0.3">
      <c r="A1" s="56" t="s">
        <v>110</v>
      </c>
      <c r="B1" s="56"/>
      <c r="C1" s="56"/>
      <c r="D1" s="2"/>
      <c r="E1" s="33"/>
      <c r="F1" s="1"/>
      <c r="G1" s="1"/>
      <c r="H1" s="1"/>
      <c r="I1" s="1"/>
      <c r="J1" s="1"/>
      <c r="K1" s="1"/>
      <c r="L1" s="1"/>
      <c r="M1" s="1"/>
      <c r="N1" s="1"/>
      <c r="O1" s="1"/>
      <c r="P1" s="1"/>
      <c r="Q1" s="33"/>
      <c r="R1" s="68"/>
      <c r="S1" s="68"/>
      <c r="T1" s="68"/>
      <c r="U1" s="68"/>
      <c r="V1" s="68"/>
      <c r="W1" s="68"/>
      <c r="X1" s="68"/>
      <c r="Y1" s="1"/>
      <c r="Z1" s="1"/>
      <c r="AA1" s="6"/>
      <c r="AB1" s="6"/>
      <c r="AC1" s="6"/>
      <c r="AD1" s="6"/>
      <c r="AE1" s="6"/>
      <c r="AF1" s="6"/>
      <c r="AG1" s="6"/>
      <c r="AH1" s="6"/>
      <c r="AI1" s="6"/>
      <c r="AJ1" s="6"/>
      <c r="AK1" s="23"/>
      <c r="AL1" s="23"/>
      <c r="AM1" s="23"/>
      <c r="AN1" s="23"/>
      <c r="AO1" s="23"/>
      <c r="AP1" s="66"/>
      <c r="AQ1" s="66"/>
      <c r="AR1" s="66"/>
      <c r="AS1" s="66"/>
      <c r="AT1" s="66"/>
      <c r="AU1" s="66"/>
    </row>
    <row r="2" spans="1:84" s="27" customFormat="1" ht="14.25" customHeight="1" x14ac:dyDescent="0.2">
      <c r="A2" s="5" t="s">
        <v>61</v>
      </c>
      <c r="B2" s="53"/>
      <c r="C2" s="53"/>
      <c r="D2" s="51">
        <v>40918</v>
      </c>
      <c r="E2" s="34"/>
      <c r="F2" s="63"/>
      <c r="G2" s="6"/>
      <c r="H2" s="6"/>
      <c r="I2" s="6"/>
      <c r="J2" s="6"/>
      <c r="K2" s="6"/>
      <c r="L2" s="6"/>
      <c r="M2" s="6"/>
      <c r="N2" s="30"/>
      <c r="O2" s="6"/>
      <c r="P2" s="6"/>
      <c r="Q2" s="34"/>
      <c r="R2" s="68"/>
      <c r="S2" s="68"/>
      <c r="T2" s="68"/>
      <c r="U2" s="68"/>
      <c r="V2" s="68"/>
      <c r="W2" s="68"/>
      <c r="X2" s="68"/>
      <c r="Y2" s="6"/>
      <c r="Z2" s="31"/>
      <c r="AA2" s="6"/>
      <c r="AB2" s="6"/>
      <c r="AC2" s="6"/>
      <c r="AD2" s="6"/>
      <c r="AE2" s="6"/>
      <c r="AF2" s="6"/>
      <c r="AG2" s="6"/>
      <c r="AH2" s="6"/>
      <c r="AI2" s="6"/>
      <c r="AJ2" s="6"/>
      <c r="AK2" s="23"/>
      <c r="AL2" s="23"/>
      <c r="AM2" s="23"/>
      <c r="AN2" s="23"/>
      <c r="AO2" s="23"/>
      <c r="AP2" s="66"/>
      <c r="AQ2" s="66"/>
      <c r="AR2" s="66"/>
      <c r="AS2" s="66"/>
      <c r="AT2" s="66"/>
      <c r="AU2" s="66"/>
    </row>
    <row r="3" spans="1:84" s="27" customFormat="1" ht="14.25" customHeight="1" x14ac:dyDescent="0.25">
      <c r="A3" s="5"/>
      <c r="B3" s="6"/>
      <c r="C3" s="6"/>
      <c r="D3" s="3"/>
      <c r="E3" s="34"/>
      <c r="F3" s="8"/>
      <c r="G3" s="6"/>
      <c r="H3" s="6"/>
      <c r="I3" s="6"/>
      <c r="J3" s="6"/>
      <c r="K3" s="6"/>
      <c r="L3" s="6"/>
      <c r="M3" s="6"/>
      <c r="N3" s="30"/>
      <c r="O3" s="6"/>
      <c r="P3" s="6"/>
      <c r="Q3" s="34"/>
      <c r="R3" s="68"/>
      <c r="S3" s="68"/>
      <c r="T3" s="68"/>
      <c r="U3" s="68"/>
      <c r="V3" s="68"/>
      <c r="W3" s="68"/>
      <c r="X3" s="68"/>
      <c r="Y3" s="6"/>
      <c r="Z3" s="31"/>
      <c r="AA3" s="6"/>
      <c r="AB3" s="6"/>
      <c r="AC3" s="6"/>
      <c r="AD3" s="6"/>
      <c r="AE3" s="6"/>
      <c r="AF3" s="6"/>
      <c r="AG3" s="6"/>
      <c r="AH3" s="6"/>
      <c r="AI3" s="6"/>
      <c r="AJ3" s="6"/>
      <c r="AK3" s="23"/>
      <c r="AL3" s="23"/>
      <c r="AM3" s="23"/>
      <c r="AN3" s="23"/>
      <c r="AO3" s="23"/>
      <c r="AP3" s="66"/>
      <c r="AQ3" s="66"/>
      <c r="AR3" s="66"/>
      <c r="AS3" s="66"/>
      <c r="AT3" s="66"/>
      <c r="AU3" s="66"/>
    </row>
    <row r="4" spans="1:84" s="27" customFormat="1" ht="15.6" x14ac:dyDescent="0.3">
      <c r="A4" s="9" t="s">
        <v>27</v>
      </c>
      <c r="B4" s="1"/>
      <c r="C4" s="1" t="s">
        <v>60</v>
      </c>
      <c r="D4" s="10"/>
      <c r="E4" s="33"/>
      <c r="F4" s="1"/>
      <c r="G4" s="1"/>
      <c r="H4" s="1"/>
      <c r="I4" s="1"/>
      <c r="J4" s="6"/>
      <c r="K4" s="1"/>
      <c r="L4" s="1"/>
      <c r="M4" s="11"/>
      <c r="N4" s="1"/>
      <c r="O4" s="1"/>
      <c r="P4" s="1"/>
      <c r="Q4" s="33"/>
      <c r="R4" s="68"/>
      <c r="S4" s="68"/>
      <c r="T4" s="68"/>
      <c r="U4" s="68"/>
      <c r="V4" s="68"/>
      <c r="W4" s="68"/>
      <c r="X4" s="68"/>
      <c r="Y4" s="1"/>
      <c r="Z4" s="64"/>
      <c r="AA4" s="6"/>
      <c r="AB4" s="6"/>
      <c r="AC4" s="6"/>
      <c r="AD4" s="6"/>
      <c r="AE4" s="6"/>
      <c r="AF4" s="6"/>
      <c r="AG4" s="6"/>
      <c r="AH4" s="6"/>
      <c r="AI4" s="6"/>
      <c r="AJ4" s="6"/>
      <c r="AK4" s="23"/>
      <c r="AL4" s="23"/>
      <c r="AM4" s="23"/>
      <c r="AN4" s="23"/>
      <c r="AO4" s="23"/>
      <c r="AP4" s="66"/>
      <c r="AQ4" s="66"/>
      <c r="AR4" s="66"/>
      <c r="AS4" s="66"/>
      <c r="AT4" s="66"/>
      <c r="AU4" s="66"/>
    </row>
    <row r="5" spans="1:84" s="27" customFormat="1" ht="15.6" x14ac:dyDescent="0.3">
      <c r="A5" s="9"/>
      <c r="B5" s="9"/>
      <c r="C5" s="9"/>
      <c r="D5" s="9"/>
      <c r="E5" s="9"/>
      <c r="F5" s="9"/>
      <c r="G5" s="1"/>
      <c r="H5" s="1"/>
      <c r="I5" s="1"/>
      <c r="J5" s="6"/>
      <c r="K5" s="1"/>
      <c r="L5" s="1"/>
      <c r="M5" s="11"/>
      <c r="N5" s="11"/>
      <c r="O5" s="11"/>
      <c r="P5" s="11"/>
      <c r="Q5" s="48"/>
      <c r="R5" s="69"/>
      <c r="S5" s="69"/>
      <c r="T5" s="69"/>
      <c r="U5" s="69"/>
      <c r="V5" s="69"/>
      <c r="W5" s="69"/>
      <c r="X5" s="69"/>
      <c r="Y5" s="1"/>
      <c r="Z5" s="64"/>
      <c r="AA5" s="6"/>
      <c r="AB5" s="6"/>
      <c r="AC5" s="6"/>
      <c r="AD5" s="6"/>
      <c r="AE5" s="6"/>
      <c r="AF5" s="6"/>
      <c r="AG5" s="6"/>
      <c r="AH5" s="6"/>
      <c r="AI5" s="6"/>
      <c r="AJ5" s="6"/>
      <c r="AK5" s="23"/>
      <c r="AL5" s="23"/>
      <c r="AM5" s="11"/>
      <c r="AN5" s="63"/>
      <c r="AO5" s="63"/>
      <c r="AP5" s="67"/>
      <c r="AQ5" s="67"/>
      <c r="AR5" s="67"/>
      <c r="AS5" s="67"/>
      <c r="AT5" s="67"/>
      <c r="AU5" s="67"/>
    </row>
    <row r="6" spans="1:84" s="119" customFormat="1" ht="38.25" customHeight="1" x14ac:dyDescent="0.25">
      <c r="A6" s="115" t="s">
        <v>0</v>
      </c>
      <c r="B6" s="116" t="s">
        <v>1</v>
      </c>
      <c r="C6" s="116" t="s">
        <v>28</v>
      </c>
      <c r="D6" s="115" t="s">
        <v>2</v>
      </c>
      <c r="E6" s="117" t="s">
        <v>3</v>
      </c>
      <c r="F6" s="115" t="s">
        <v>59</v>
      </c>
      <c r="G6" s="115" t="s">
        <v>4</v>
      </c>
      <c r="H6" s="115" t="s">
        <v>5</v>
      </c>
      <c r="I6" s="115" t="s">
        <v>6</v>
      </c>
      <c r="J6" s="115" t="s">
        <v>7</v>
      </c>
      <c r="K6" s="115" t="s">
        <v>52</v>
      </c>
      <c r="L6" s="115" t="s">
        <v>50</v>
      </c>
      <c r="M6" s="116" t="s">
        <v>45</v>
      </c>
      <c r="N6" s="116" t="s">
        <v>46</v>
      </c>
      <c r="O6" s="116" t="s">
        <v>47</v>
      </c>
      <c r="P6" s="116" t="s">
        <v>48</v>
      </c>
      <c r="Q6" s="118" t="s">
        <v>73</v>
      </c>
      <c r="R6" s="116" t="s">
        <v>74</v>
      </c>
      <c r="S6" s="116" t="s">
        <v>72</v>
      </c>
      <c r="T6" s="116" t="s">
        <v>75</v>
      </c>
      <c r="U6" s="116" t="s">
        <v>76</v>
      </c>
      <c r="V6" s="116" t="s">
        <v>77</v>
      </c>
      <c r="W6" s="116" t="s">
        <v>67</v>
      </c>
      <c r="X6" s="116" t="s">
        <v>68</v>
      </c>
      <c r="Y6" s="116" t="s">
        <v>30</v>
      </c>
      <c r="Z6" s="116" t="s">
        <v>18</v>
      </c>
      <c r="AA6" s="116" t="s">
        <v>31</v>
      </c>
      <c r="AB6" s="116" t="s">
        <v>19</v>
      </c>
      <c r="AC6" s="116" t="s">
        <v>32</v>
      </c>
      <c r="AD6" s="116" t="s">
        <v>21</v>
      </c>
      <c r="AE6" s="116" t="s">
        <v>33</v>
      </c>
      <c r="AF6" s="116" t="s">
        <v>22</v>
      </c>
      <c r="AG6" s="116" t="s">
        <v>34</v>
      </c>
      <c r="AH6" s="116" t="s">
        <v>23</v>
      </c>
      <c r="AI6" s="116" t="s">
        <v>35</v>
      </c>
      <c r="AJ6" s="116" t="s">
        <v>24</v>
      </c>
      <c r="AK6" s="116" t="s">
        <v>29</v>
      </c>
      <c r="AL6" s="116" t="s">
        <v>25</v>
      </c>
      <c r="AM6" s="116" t="s">
        <v>53</v>
      </c>
      <c r="AN6" s="116" t="s">
        <v>54</v>
      </c>
      <c r="AO6" s="116" t="s">
        <v>49</v>
      </c>
      <c r="AP6" s="221" t="s">
        <v>70</v>
      </c>
      <c r="AQ6" s="221" t="s">
        <v>71</v>
      </c>
      <c r="AR6" s="221" t="s">
        <v>69</v>
      </c>
      <c r="AS6" s="221" t="s">
        <v>66</v>
      </c>
      <c r="AT6" s="221" t="s">
        <v>64</v>
      </c>
      <c r="AU6" s="221" t="s">
        <v>65</v>
      </c>
      <c r="AV6" s="221" t="s">
        <v>56</v>
      </c>
      <c r="AW6" s="221" t="s">
        <v>126</v>
      </c>
      <c r="AX6" s="221" t="s">
        <v>55</v>
      </c>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row>
    <row r="7" spans="1:84" x14ac:dyDescent="0.25">
      <c r="A7" s="25"/>
      <c r="B7" s="16" t="s">
        <v>8</v>
      </c>
      <c r="C7" s="16"/>
      <c r="D7" s="16" t="s">
        <v>9</v>
      </c>
      <c r="E7" s="36" t="s">
        <v>10</v>
      </c>
      <c r="F7" s="16" t="s">
        <v>11</v>
      </c>
      <c r="G7" s="16" t="s">
        <v>12</v>
      </c>
      <c r="H7" s="16" t="s">
        <v>12</v>
      </c>
      <c r="I7" s="16" t="s">
        <v>13</v>
      </c>
      <c r="J7" s="16" t="s">
        <v>11</v>
      </c>
      <c r="K7" s="16"/>
      <c r="L7" s="16" t="s">
        <v>11</v>
      </c>
      <c r="M7" s="16"/>
      <c r="N7" s="16" t="s">
        <v>11</v>
      </c>
      <c r="O7" s="16"/>
      <c r="P7" s="16" t="s">
        <v>11</v>
      </c>
      <c r="Q7" s="36"/>
      <c r="R7" s="16"/>
      <c r="S7" s="16"/>
      <c r="T7" s="16"/>
      <c r="U7" s="16"/>
      <c r="V7" s="16"/>
      <c r="W7" s="16"/>
      <c r="X7" s="16" t="s">
        <v>11</v>
      </c>
      <c r="Y7" s="16"/>
      <c r="Z7" s="16" t="s">
        <v>11</v>
      </c>
      <c r="AA7" s="16"/>
      <c r="AB7" s="17" t="s">
        <v>11</v>
      </c>
      <c r="AC7" s="17"/>
      <c r="AD7" s="17" t="s">
        <v>11</v>
      </c>
      <c r="AE7" s="17"/>
      <c r="AF7" s="17" t="s">
        <v>11</v>
      </c>
      <c r="AG7" s="17"/>
      <c r="AH7" s="17" t="s">
        <v>11</v>
      </c>
      <c r="AI7" s="17"/>
      <c r="AJ7" s="17" t="s">
        <v>11</v>
      </c>
      <c r="AK7" s="17" t="s">
        <v>26</v>
      </c>
      <c r="AL7" s="17" t="s">
        <v>26</v>
      </c>
      <c r="AM7" s="17"/>
      <c r="AN7" s="17"/>
      <c r="AO7" s="116"/>
      <c r="AP7" s="222"/>
      <c r="AQ7" s="222"/>
      <c r="AR7" s="222"/>
      <c r="AS7" s="222"/>
      <c r="AT7" s="222"/>
      <c r="AU7" s="222"/>
      <c r="AV7" s="222"/>
      <c r="AW7" s="222"/>
      <c r="AX7" s="222"/>
    </row>
    <row r="8" spans="1:84" s="29" customFormat="1" ht="13.15" x14ac:dyDescent="0.25">
      <c r="A8" s="39"/>
      <c r="B8" s="40" t="s">
        <v>14</v>
      </c>
      <c r="C8" s="40"/>
      <c r="D8" s="41"/>
      <c r="E8" s="42"/>
      <c r="F8" s="19"/>
      <c r="G8" s="19"/>
      <c r="H8" s="19"/>
      <c r="I8" s="19"/>
      <c r="J8" s="19"/>
      <c r="K8" s="19"/>
      <c r="L8" s="19"/>
      <c r="M8" s="19"/>
      <c r="N8" s="19"/>
      <c r="O8" s="19"/>
      <c r="P8" s="19"/>
      <c r="Q8" s="42"/>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row>
    <row r="9" spans="1:84" ht="15" customHeight="1" x14ac:dyDescent="0.25">
      <c r="A9" s="25"/>
      <c r="B9" s="16" t="s">
        <v>15</v>
      </c>
      <c r="C9" s="20"/>
      <c r="D9" s="21"/>
      <c r="E9" s="37"/>
      <c r="F9" s="22"/>
      <c r="G9" s="22"/>
      <c r="H9" s="22"/>
      <c r="I9" s="22"/>
      <c r="J9" s="22" t="s">
        <v>16</v>
      </c>
      <c r="K9" s="22"/>
      <c r="L9" s="22" t="s">
        <v>20</v>
      </c>
      <c r="M9" s="22"/>
      <c r="N9" s="22" t="s">
        <v>16</v>
      </c>
      <c r="O9" s="22"/>
      <c r="P9" s="22" t="s">
        <v>16</v>
      </c>
      <c r="Q9" s="37"/>
      <c r="R9" s="22"/>
      <c r="S9" s="22"/>
      <c r="T9" s="22"/>
      <c r="U9" s="22"/>
      <c r="V9" s="22"/>
      <c r="W9" s="22"/>
      <c r="X9" s="22" t="s">
        <v>20</v>
      </c>
      <c r="Y9" s="22"/>
      <c r="Z9" s="22" t="s">
        <v>20</v>
      </c>
      <c r="AA9" s="22"/>
      <c r="AB9" s="22" t="s">
        <v>20</v>
      </c>
      <c r="AC9" s="22"/>
      <c r="AD9" s="22" t="s">
        <v>16</v>
      </c>
      <c r="AE9" s="22"/>
      <c r="AF9" s="22" t="s">
        <v>20</v>
      </c>
      <c r="AG9" s="22"/>
      <c r="AH9" s="22" t="s">
        <v>16</v>
      </c>
      <c r="AI9" s="22"/>
      <c r="AJ9" s="22" t="s">
        <v>20</v>
      </c>
      <c r="AK9" s="22"/>
      <c r="AL9" s="22" t="s">
        <v>20</v>
      </c>
      <c r="AM9" s="22"/>
      <c r="AN9" s="22"/>
      <c r="AO9" s="22"/>
      <c r="AP9" s="22"/>
      <c r="AQ9" s="22"/>
      <c r="AR9" s="22"/>
      <c r="AS9" s="22"/>
      <c r="AT9" s="22"/>
      <c r="AU9" s="22"/>
      <c r="AV9" s="22"/>
      <c r="AW9" s="22"/>
      <c r="AX9" s="22"/>
    </row>
    <row r="10" spans="1:84" s="147" customFormat="1" ht="12" customHeight="1" x14ac:dyDescent="0.25">
      <c r="A10" s="142">
        <f>D$2</f>
        <v>40918</v>
      </c>
      <c r="B10" s="143" t="s">
        <v>17</v>
      </c>
      <c r="C10" s="143"/>
      <c r="D10" s="146">
        <v>3</v>
      </c>
      <c r="E10" s="149">
        <f>SUM(E11:E12)</f>
        <v>844</v>
      </c>
      <c r="F10" s="149">
        <f t="shared" ref="F10:M10" si="0">SUM(F11:F12)</f>
        <v>2920</v>
      </c>
      <c r="G10" s="137">
        <f t="shared" si="0"/>
        <v>8002.3727416992187</v>
      </c>
      <c r="H10" s="137">
        <f>SUM(H11:H12)</f>
        <v>3.7838112870231271</v>
      </c>
      <c r="I10" s="137">
        <f>SUM(I11:I12)</f>
        <v>17764179.3125</v>
      </c>
      <c r="J10" s="138"/>
      <c r="K10" s="149">
        <f t="shared" ref="K10" si="1">SUM(K11:K12)</f>
        <v>1256967</v>
      </c>
      <c r="L10" s="138">
        <f>(K11*L11+K12*L12)/K10</f>
        <v>93.704530015562881</v>
      </c>
      <c r="M10" s="149">
        <f t="shared" si="0"/>
        <v>34601926</v>
      </c>
      <c r="N10" s="138">
        <f>(M11*N11+M12*N12)/M10</f>
        <v>4.3350188867619904E-5</v>
      </c>
      <c r="O10" s="149">
        <f>SUM(O11:O12)</f>
        <v>907877</v>
      </c>
      <c r="P10" s="138">
        <f>(O11*P11+O12*P12)/O10</f>
        <v>6.8562159536903183E-4</v>
      </c>
      <c r="Q10" s="149">
        <f>SUM(Q11:Q12)</f>
        <v>2156868</v>
      </c>
      <c r="R10" s="138">
        <f>(Q11*R11+Q12*R12)/Q10</f>
        <v>99.91849412139311</v>
      </c>
      <c r="S10" s="149">
        <f>SUM(S11:S12)</f>
        <v>25164376</v>
      </c>
      <c r="T10" s="138">
        <f>(S11*T11+S12*T12)/S10</f>
        <v>99.934073217359639</v>
      </c>
      <c r="U10" s="138">
        <f>(U11*O11+U12*O12)/O10</f>
        <v>99.796227997675842</v>
      </c>
      <c r="V10" s="138">
        <f>(V11*M11+V12*M12)/M10</f>
        <v>99.88516545096536</v>
      </c>
      <c r="W10" s="138">
        <f>U10*R10/100</f>
        <v>99.714888205229798</v>
      </c>
      <c r="X10" s="138">
        <f>V10*T10/100</f>
        <v>99.819314375048549</v>
      </c>
      <c r="Y10" s="149">
        <f>SUM(Y11:Y12)</f>
        <v>57713835</v>
      </c>
      <c r="Z10" s="138">
        <f>(Y11*Z11+Y12*Z12)/Y10</f>
        <v>99.861979957907224</v>
      </c>
      <c r="AA10" s="149">
        <f>SUM(AA11:AA12)</f>
        <v>6297763</v>
      </c>
      <c r="AB10" s="138">
        <f>(AA11*AB11+AA12*AB12)/AA10</f>
        <v>99.834877434483175</v>
      </c>
      <c r="AC10" s="149">
        <f>SUM(AC11:AC12)</f>
        <v>902644</v>
      </c>
      <c r="AD10" s="138">
        <f>(AC11*AD11+AC12*AD12)/AC10</f>
        <v>0.23730285594617798</v>
      </c>
      <c r="AE10" s="149">
        <f>SUM(AE11:AE12)</f>
        <v>69315</v>
      </c>
      <c r="AF10" s="138">
        <f>(AE11*AF11+AE12*AF12)/AE10</f>
        <v>98.426025263606007</v>
      </c>
      <c r="AG10" s="149">
        <f>SUM(AG11:AG12)</f>
        <v>34618542</v>
      </c>
      <c r="AH10" s="138">
        <f>(AG11*AH11+AG12*AH12)/AG10</f>
        <v>0.21017927133196729</v>
      </c>
      <c r="AI10" s="149">
        <f>SUM(AI11:AI12)</f>
        <v>261905</v>
      </c>
      <c r="AJ10" s="138">
        <f>(AI11*AJ11+AI12*AJ12)/AI10</f>
        <v>95.111205124699836</v>
      </c>
      <c r="AK10" s="138">
        <f>(I11*AK11+I12*AK12)/I10</f>
        <v>0.8725350551057226</v>
      </c>
      <c r="AL10" s="138" t="e">
        <f>(I11*AL11+I12*AL12)/I10</f>
        <v>#DIV/0!</v>
      </c>
      <c r="AM10" s="171"/>
      <c r="AN10" s="172"/>
      <c r="AO10" s="173"/>
      <c r="AP10" s="149">
        <f t="shared" ref="AP10:AU10" si="2">SUM(AP11:AP12)</f>
        <v>0</v>
      </c>
      <c r="AQ10" s="149">
        <f t="shared" si="2"/>
        <v>0</v>
      </c>
      <c r="AR10" s="149">
        <f t="shared" si="2"/>
        <v>1</v>
      </c>
      <c r="AS10" s="149">
        <f t="shared" si="2"/>
        <v>5</v>
      </c>
      <c r="AT10" s="149">
        <f t="shared" si="2"/>
        <v>2</v>
      </c>
      <c r="AU10" s="149">
        <f t="shared" si="2"/>
        <v>2</v>
      </c>
      <c r="AV10" s="149">
        <f t="shared" ref="AV10:AX10" si="3">SUM(AV11:AV12)</f>
        <v>15</v>
      </c>
      <c r="AW10" s="149">
        <f t="shared" si="3"/>
        <v>1</v>
      </c>
      <c r="AX10" s="149">
        <f t="shared" si="3"/>
        <v>54</v>
      </c>
    </row>
    <row r="11" spans="1:84" s="145" customFormat="1" ht="13.15" x14ac:dyDescent="0.25">
      <c r="A11" s="139">
        <f t="shared" ref="A11:A25" si="4">D$2</f>
        <v>40918</v>
      </c>
      <c r="B11" s="122" t="s">
        <v>124</v>
      </c>
      <c r="C11" s="122"/>
      <c r="D11" s="144">
        <v>2</v>
      </c>
      <c r="E11" s="174">
        <f>SUM(E13:E24)</f>
        <v>650</v>
      </c>
      <c r="F11" s="174">
        <f t="shared" ref="F11:S11" si="5">SUM(F13:F24)</f>
        <v>2338</v>
      </c>
      <c r="G11" s="174">
        <f t="shared" si="5"/>
        <v>6695.9202270507812</v>
      </c>
      <c r="H11" s="174">
        <f t="shared" si="5"/>
        <v>2.5104001322761178</v>
      </c>
      <c r="I11" s="174">
        <f t="shared" si="5"/>
        <v>11654912.3125</v>
      </c>
      <c r="J11" s="175"/>
      <c r="K11" s="174">
        <f t="shared" si="5"/>
        <v>1130036</v>
      </c>
      <c r="L11" s="175">
        <f>(L13*K13+L14*K14+L15*K15+L16*K16+L17*K17+L18*K18+L19*K19+L20*K20+L21*K21+L22*K22+L23*K23+L24*K24)/K11</f>
        <v>93.993732592276103</v>
      </c>
      <c r="M11" s="174">
        <f t="shared" si="5"/>
        <v>27060772</v>
      </c>
      <c r="N11" s="175">
        <f>(N13*M13+N14*M14+N15*M15+N16*M16+N17*M17+N18*M18+N19*M19+N20*M20+N21*M21+N22*M22+N23*M23+N24*M24)/M11</f>
        <v>5.5430792117956124E-5</v>
      </c>
      <c r="O11" s="174">
        <f t="shared" si="5"/>
        <v>829280</v>
      </c>
      <c r="P11" s="175">
        <f>(P13*O13+P14*O14+P15*O15+P16*O16+P17*O17+P18*O18+P19*O19+P20*O20+P21*O21+P22*O22+P23*O23+P24*O24)/O11</f>
        <v>6.0293265895757485E-4</v>
      </c>
      <c r="Q11" s="174">
        <f t="shared" si="5"/>
        <v>2088171</v>
      </c>
      <c r="R11" s="175">
        <f>(R13*Q13+R14*Q14+R15*Q15+R16*Q16+R17*Q17+R18*Q18+R19*Q19+R20*Q20+R21*Q21+R22*Q22+R23*Q23+R24*Q24)/Q11</f>
        <v>99.918829664402296</v>
      </c>
      <c r="S11" s="174">
        <f t="shared" si="5"/>
        <v>19258104</v>
      </c>
      <c r="T11" s="175">
        <f>(T13*S13+T14*S14+T15*S15+T16*S16+T17*S17+T18*S18+T19*S19+T20*S20+T21*S21+T22*S22+T23*S23+T24*S24)/S11</f>
        <v>99.920796484889763</v>
      </c>
      <c r="U11" s="175">
        <f>(U13*O13+U14*O14+U15*O15+U16*O16+U17*O17+U18*O18+U19*O19+U20*O20+U21*O21+U22*O22+U23*O23+U24*O24)/O11</f>
        <v>99.789938666510949</v>
      </c>
      <c r="V11" s="175">
        <f>(V13*M13+V14*M14+V15*M15+V16*M16+V17*M17+V18*M18+V19*M19+V20*M20+V21*M21+V22*M22+V23*M23+V24*M24)/M11</f>
        <v>99.883828984886719</v>
      </c>
      <c r="W11" s="175">
        <f>U11*R11/100</f>
        <v>99.708938838402588</v>
      </c>
      <c r="X11" s="175">
        <f>V11*T11/100</f>
        <v>99.804717481303996</v>
      </c>
      <c r="Y11" s="174">
        <f t="shared" ref="Y11:AG11" si="6">SUM(Y13:Y24)</f>
        <v>32245751</v>
      </c>
      <c r="Z11" s="175">
        <f>(Z13*Y13+Z14*Y14+Z15*Y15+Z16*Y16+Z17*Y17+Z18*Y18+Z19*Y19+Z20*Y20+Z21*Y21+Z22*Y22+Z23*Y23+Z24*Y24)/Y11</f>
        <v>99.922023543488152</v>
      </c>
      <c r="AA11" s="174">
        <f t="shared" si="6"/>
        <v>6281738</v>
      </c>
      <c r="AB11" s="175">
        <f>(AB13*AA13+AB14*AA14+AB15*AA15+AB16*AA16+AB17*AA17+AB18*AA18+AB19*AA19+AB20*AA20+AB21*AA21+AB22*AA22+AB23*AA23+AB24*AA24)/AA11</f>
        <v>99.85406860786459</v>
      </c>
      <c r="AC11" s="174">
        <f t="shared" si="6"/>
        <v>829485</v>
      </c>
      <c r="AD11" s="175">
        <f>(AD13*AC13+AD14*AC14+AD15*AC15+AD16*AC16+AD17*AC17+AD18*AC18+AD19*AC19+AD20*AC20+AD21*AC21+AD22*AC22+AD23*AC23+AD24*AC24)/AC11</f>
        <v>0.23846121332751793</v>
      </c>
      <c r="AE11" s="174">
        <f t="shared" si="6"/>
        <v>63882</v>
      </c>
      <c r="AF11" s="175">
        <f>(AF13*AE13+AF14*AE14+AF15*AE15+AF16*AE16+AF17*AE17+AF18*AE18+AF19*AE19+AF20*AE20+AF21*AE21+AF22*AE22+AF23*AE23+AF24*AE24)/AE11</f>
        <v>98.403305405669641</v>
      </c>
      <c r="AG11" s="174">
        <f t="shared" si="6"/>
        <v>27113832</v>
      </c>
      <c r="AH11" s="175">
        <f>(AH13*AG13+AH14*AG14+AH15*AG15+AH16*AG16+AH17*AG17+AH18*AG18+AH19*AG19+AH20*AG20+AH21*AG21+AH22*AG22+AH23*AG23+AH24*AG24)/AG11</f>
        <v>0.23490961941378441</v>
      </c>
      <c r="AI11" s="174">
        <f t="shared" ref="AI11" si="7">SUM(AI13:AI24)</f>
        <v>245018</v>
      </c>
      <c r="AJ11" s="175">
        <f>(AJ13*AI13+AJ14*AI14+AJ15*AI15+AJ16*AI16+AJ17*AI17+AJ18*AI18+AJ19*AI19+AJ20*AI20+AJ21*AI21+AJ22*AI22+AJ23*AI23+AJ24*AI24)/AI11</f>
        <v>94.997102782997359</v>
      </c>
      <c r="AK11" s="175">
        <f>(AK13+AK14+AK15+AK16+AK17+AK18+AK19+AK20+AK21+AK22+AK23+AK24)/I10</f>
        <v>5.6778224967834938E-7</v>
      </c>
      <c r="AL11" s="175" t="e">
        <f>(AL13+AL14+AL15+AL16+AL17+AL18+AL19+AL20+AL21+AL22+AL23+AL24)/J10</f>
        <v>#DIV/0!</v>
      </c>
      <c r="AM11" s="176"/>
      <c r="AN11" s="177"/>
      <c r="AO11" s="178"/>
      <c r="AP11" s="199">
        <f>SUM(AP13:AP24)</f>
        <v>0</v>
      </c>
      <c r="AQ11" s="199">
        <f t="shared" ref="AQ11:AX11" si="8">SUM(AQ13:AQ24)</f>
        <v>0</v>
      </c>
      <c r="AR11" s="199">
        <f t="shared" si="8"/>
        <v>1</v>
      </c>
      <c r="AS11" s="199">
        <f t="shared" si="8"/>
        <v>4</v>
      </c>
      <c r="AT11" s="199">
        <f t="shared" si="8"/>
        <v>2</v>
      </c>
      <c r="AU11" s="199">
        <f t="shared" si="8"/>
        <v>2</v>
      </c>
      <c r="AV11" s="199">
        <f t="shared" si="8"/>
        <v>14</v>
      </c>
      <c r="AW11" s="199">
        <f t="shared" si="8"/>
        <v>1</v>
      </c>
      <c r="AX11" s="199">
        <f t="shared" si="8"/>
        <v>48</v>
      </c>
    </row>
    <row r="12" spans="1:84" s="170" customFormat="1" ht="13.15" x14ac:dyDescent="0.25">
      <c r="A12" s="126">
        <f t="shared" si="4"/>
        <v>40918</v>
      </c>
      <c r="B12" s="127" t="s">
        <v>125</v>
      </c>
      <c r="C12" s="127"/>
      <c r="D12" s="169">
        <v>1</v>
      </c>
      <c r="E12" s="198">
        <f>E25</f>
        <v>194</v>
      </c>
      <c r="F12" s="198">
        <f t="shared" ref="F12:AX12" si="9">F25</f>
        <v>582</v>
      </c>
      <c r="G12" s="198">
        <f t="shared" si="9"/>
        <v>1306.4525146484375</v>
      </c>
      <c r="H12" s="198">
        <f t="shared" si="9"/>
        <v>1.2734111547470093</v>
      </c>
      <c r="I12" s="198">
        <f t="shared" si="9"/>
        <v>6109267</v>
      </c>
      <c r="J12" s="198"/>
      <c r="K12" s="198">
        <f t="shared" si="9"/>
        <v>126931</v>
      </c>
      <c r="L12" s="198">
        <f t="shared" si="9"/>
        <v>91.129829406738281</v>
      </c>
      <c r="M12" s="198">
        <f t="shared" si="9"/>
        <v>7541154</v>
      </c>
      <c r="N12" s="198">
        <f t="shared" si="9"/>
        <v>0</v>
      </c>
      <c r="O12" s="198">
        <f t="shared" si="9"/>
        <v>78597</v>
      </c>
      <c r="P12" s="198">
        <f t="shared" si="9"/>
        <v>1.5580757753923535E-3</v>
      </c>
      <c r="Q12" s="198">
        <f t="shared" si="9"/>
        <v>68697</v>
      </c>
      <c r="R12" s="198">
        <f t="shared" si="9"/>
        <v>99.908294677734375</v>
      </c>
      <c r="S12" s="198">
        <f t="shared" si="9"/>
        <v>5906272</v>
      </c>
      <c r="T12" s="198">
        <f t="shared" si="9"/>
        <v>99.977363586425781</v>
      </c>
      <c r="U12" s="198">
        <f t="shared" si="9"/>
        <v>99.862586975097656</v>
      </c>
      <c r="V12" s="198">
        <f t="shared" si="9"/>
        <v>99.889961242675781</v>
      </c>
      <c r="W12" s="198">
        <f t="shared" si="9"/>
        <v>99.771011352539063</v>
      </c>
      <c r="X12" s="198">
        <f t="shared" si="9"/>
        <v>99.867347717285156</v>
      </c>
      <c r="Y12" s="198">
        <f t="shared" si="9"/>
        <v>25468084</v>
      </c>
      <c r="Z12" s="198">
        <f t="shared" si="9"/>
        <v>99.785957336425781</v>
      </c>
      <c r="AA12" s="198">
        <f t="shared" si="9"/>
        <v>16025</v>
      </c>
      <c r="AB12" s="198">
        <f t="shared" si="9"/>
        <v>92.31201171875</v>
      </c>
      <c r="AC12" s="198">
        <f t="shared" si="9"/>
        <v>73159</v>
      </c>
      <c r="AD12" s="198">
        <f t="shared" si="9"/>
        <v>0.22416926920413971</v>
      </c>
      <c r="AE12" s="198">
        <f t="shared" si="9"/>
        <v>5433</v>
      </c>
      <c r="AF12" s="198">
        <f t="shared" si="9"/>
        <v>98.693168640136719</v>
      </c>
      <c r="AG12" s="198">
        <f t="shared" si="9"/>
        <v>7504710</v>
      </c>
      <c r="AH12" s="198">
        <f t="shared" si="9"/>
        <v>0.12083078175783157</v>
      </c>
      <c r="AI12" s="198">
        <f t="shared" si="9"/>
        <v>16887</v>
      </c>
      <c r="AJ12" s="198">
        <f t="shared" si="9"/>
        <v>96.766746520996094</v>
      </c>
      <c r="AK12" s="198">
        <f t="shared" si="9"/>
        <v>2.5371067523956299</v>
      </c>
      <c r="AL12" s="198">
        <f t="shared" si="9"/>
        <v>0.23555789887905121</v>
      </c>
      <c r="AM12" s="198"/>
      <c r="AN12" s="198"/>
      <c r="AO12" s="198"/>
      <c r="AP12" s="198">
        <f t="shared" si="9"/>
        <v>0</v>
      </c>
      <c r="AQ12" s="198">
        <f t="shared" si="9"/>
        <v>0</v>
      </c>
      <c r="AR12" s="198">
        <f t="shared" si="9"/>
        <v>0</v>
      </c>
      <c r="AS12" s="198">
        <f t="shared" si="9"/>
        <v>1</v>
      </c>
      <c r="AT12" s="198">
        <f t="shared" si="9"/>
        <v>0</v>
      </c>
      <c r="AU12" s="198">
        <f t="shared" si="9"/>
        <v>0</v>
      </c>
      <c r="AV12" s="198">
        <f t="shared" si="9"/>
        <v>1</v>
      </c>
      <c r="AW12" s="198">
        <f t="shared" si="9"/>
        <v>0</v>
      </c>
      <c r="AX12" s="198">
        <f t="shared" si="9"/>
        <v>6</v>
      </c>
    </row>
    <row r="13" spans="1:84" s="163" customFormat="1" ht="13.15" x14ac:dyDescent="0.25">
      <c r="A13" s="156">
        <f t="shared" si="4"/>
        <v>40918</v>
      </c>
      <c r="B13" s="197" t="s">
        <v>111</v>
      </c>
      <c r="C13" s="157" t="s">
        <v>122</v>
      </c>
      <c r="D13" s="158">
        <v>1</v>
      </c>
      <c r="E13" s="159">
        <v>39</v>
      </c>
      <c r="F13" s="159">
        <v>181</v>
      </c>
      <c r="G13" s="160">
        <v>1770.124755859375</v>
      </c>
      <c r="H13" s="160">
        <v>0.82800012826919556</v>
      </c>
      <c r="I13" s="160">
        <v>801141.75</v>
      </c>
      <c r="J13" s="161">
        <v>0</v>
      </c>
      <c r="K13" s="162">
        <v>198627</v>
      </c>
      <c r="L13" s="161">
        <v>97.546661376953125</v>
      </c>
      <c r="M13" s="159">
        <v>4071248</v>
      </c>
      <c r="N13" s="161">
        <v>3.1931241392157972E-4</v>
      </c>
      <c r="O13" s="159">
        <v>226984</v>
      </c>
      <c r="P13" s="161">
        <v>0</v>
      </c>
      <c r="Q13" s="159">
        <v>467566</v>
      </c>
      <c r="R13" s="161">
        <v>99.931777954101563</v>
      </c>
      <c r="S13" s="159">
        <v>3168271</v>
      </c>
      <c r="T13" s="161">
        <v>99.943626403808594</v>
      </c>
      <c r="U13" s="161">
        <v>99.787651062011719</v>
      </c>
      <c r="V13" s="161">
        <v>99.826637268066406</v>
      </c>
      <c r="W13" s="161">
        <v>99.719573974609375</v>
      </c>
      <c r="X13" s="161">
        <v>99.770362854003906</v>
      </c>
      <c r="Y13" s="159">
        <v>4109181</v>
      </c>
      <c r="Z13" s="161">
        <v>99.943397521972656</v>
      </c>
      <c r="AA13" s="159">
        <v>770534</v>
      </c>
      <c r="AB13" s="161">
        <v>99.856071472167969</v>
      </c>
      <c r="AC13" s="159">
        <v>226990</v>
      </c>
      <c r="AD13" s="161">
        <v>0.21895237267017365</v>
      </c>
      <c r="AE13" s="159">
        <v>23590</v>
      </c>
      <c r="AF13" s="161">
        <v>98.482406616210938</v>
      </c>
      <c r="AG13" s="159">
        <v>4073939</v>
      </c>
      <c r="AH13" s="161">
        <v>0.22423015534877777</v>
      </c>
      <c r="AI13" s="159">
        <v>56686</v>
      </c>
      <c r="AJ13" s="161">
        <v>94.462478637695313</v>
      </c>
      <c r="AK13" s="161">
        <v>0.86494249105453491</v>
      </c>
      <c r="AL13" s="161">
        <v>4.7419331967830658E-2</v>
      </c>
      <c r="AM13" s="162">
        <v>0</v>
      </c>
      <c r="AN13" s="161">
        <v>0</v>
      </c>
      <c r="AO13" s="158">
        <v>0</v>
      </c>
      <c r="AP13" s="162">
        <v>0</v>
      </c>
      <c r="AQ13" s="162">
        <v>0</v>
      </c>
      <c r="AR13" s="162">
        <v>0</v>
      </c>
      <c r="AS13" s="162">
        <v>0</v>
      </c>
      <c r="AT13" s="162">
        <v>0</v>
      </c>
      <c r="AU13" s="162">
        <v>0</v>
      </c>
      <c r="AV13" s="162">
        <v>1</v>
      </c>
      <c r="AW13" s="162">
        <v>0</v>
      </c>
      <c r="AX13" s="162">
        <v>7</v>
      </c>
    </row>
    <row r="14" spans="1:84" s="163" customFormat="1" ht="13.15" x14ac:dyDescent="0.25">
      <c r="A14" s="156">
        <f t="shared" si="4"/>
        <v>40918</v>
      </c>
      <c r="B14" s="197" t="s">
        <v>112</v>
      </c>
      <c r="C14" s="157" t="s">
        <v>122</v>
      </c>
      <c r="D14" s="158">
        <v>1</v>
      </c>
      <c r="E14" s="159">
        <v>52</v>
      </c>
      <c r="F14" s="159">
        <v>174</v>
      </c>
      <c r="G14" s="160">
        <v>534.38885498046875</v>
      </c>
      <c r="H14" s="160">
        <v>4.8000002279877663E-3</v>
      </c>
      <c r="I14" s="160">
        <v>648062.625</v>
      </c>
      <c r="J14" s="161">
        <v>0</v>
      </c>
      <c r="K14" s="162">
        <v>75021</v>
      </c>
      <c r="L14" s="161">
        <v>85.782646179199219</v>
      </c>
      <c r="M14" s="159">
        <v>2011136</v>
      </c>
      <c r="N14" s="161">
        <v>0</v>
      </c>
      <c r="O14" s="159">
        <v>62143</v>
      </c>
      <c r="P14" s="161">
        <v>1.6091916477307677E-3</v>
      </c>
      <c r="Q14" s="159">
        <v>142504</v>
      </c>
      <c r="R14" s="161">
        <v>99.920707702636719</v>
      </c>
      <c r="S14" s="159">
        <v>1440736</v>
      </c>
      <c r="T14" s="161">
        <v>99.920661926269531</v>
      </c>
      <c r="U14" s="161">
        <v>99.7972412109375</v>
      </c>
      <c r="V14" s="161">
        <v>99.896377563476563</v>
      </c>
      <c r="W14" s="161">
        <v>99.718109130859375</v>
      </c>
      <c r="X14" s="161">
        <v>99.817123413085938</v>
      </c>
      <c r="Y14" s="159">
        <v>1874057</v>
      </c>
      <c r="Z14" s="161">
        <v>99.926895141601563</v>
      </c>
      <c r="AA14" s="159">
        <v>339319</v>
      </c>
      <c r="AB14" s="161">
        <v>99.875633239746094</v>
      </c>
      <c r="AC14" s="159">
        <v>62184</v>
      </c>
      <c r="AD14" s="161">
        <v>0.27016595005989075</v>
      </c>
      <c r="AE14" s="159">
        <v>1284</v>
      </c>
      <c r="AF14" s="161">
        <v>98.442367553710937</v>
      </c>
      <c r="AG14" s="159">
        <v>2013922</v>
      </c>
      <c r="AH14" s="161">
        <v>0.22960174083709717</v>
      </c>
      <c r="AI14" s="159">
        <v>15747</v>
      </c>
      <c r="AJ14" s="161">
        <v>95.383247375488281</v>
      </c>
      <c r="AK14" s="161">
        <v>0.78478109836578369</v>
      </c>
      <c r="AL14" s="161">
        <v>4.3977584689855576E-2</v>
      </c>
      <c r="AM14" s="162">
        <v>0</v>
      </c>
      <c r="AN14" s="161">
        <v>0</v>
      </c>
      <c r="AO14" s="158">
        <v>0</v>
      </c>
      <c r="AP14" s="162">
        <v>0</v>
      </c>
      <c r="AQ14" s="162">
        <v>0</v>
      </c>
      <c r="AR14" s="162">
        <v>0</v>
      </c>
      <c r="AS14" s="162">
        <v>0</v>
      </c>
      <c r="AT14" s="162">
        <v>0</v>
      </c>
      <c r="AU14" s="162">
        <v>0</v>
      </c>
      <c r="AV14" s="162">
        <v>3</v>
      </c>
      <c r="AW14" s="162">
        <v>0</v>
      </c>
      <c r="AX14" s="162">
        <v>4</v>
      </c>
    </row>
    <row r="15" spans="1:84" s="164" customFormat="1" ht="13.9" x14ac:dyDescent="0.25">
      <c r="A15" s="156">
        <f t="shared" si="4"/>
        <v>40918</v>
      </c>
      <c r="B15" s="197" t="s">
        <v>113</v>
      </c>
      <c r="C15" s="157" t="s">
        <v>122</v>
      </c>
      <c r="D15" s="157">
        <v>1</v>
      </c>
      <c r="E15" s="159">
        <v>63</v>
      </c>
      <c r="F15" s="159">
        <v>340</v>
      </c>
      <c r="G15" s="160">
        <v>851.17681884765625</v>
      </c>
      <c r="H15" s="160">
        <v>0.4392000138759613</v>
      </c>
      <c r="I15" s="160">
        <v>1090976.125</v>
      </c>
      <c r="J15" s="161">
        <v>0</v>
      </c>
      <c r="K15" s="162">
        <v>139967</v>
      </c>
      <c r="L15" s="161">
        <v>97.11431884765625</v>
      </c>
      <c r="M15" s="159">
        <v>3497278</v>
      </c>
      <c r="N15" s="161">
        <v>0</v>
      </c>
      <c r="O15" s="159">
        <v>98894</v>
      </c>
      <c r="P15" s="161">
        <v>0</v>
      </c>
      <c r="Q15" s="159">
        <v>244288</v>
      </c>
      <c r="R15" s="161">
        <v>99.957427978515625</v>
      </c>
      <c r="S15" s="159">
        <v>2568779</v>
      </c>
      <c r="T15" s="161">
        <v>99.961112976074219</v>
      </c>
      <c r="U15" s="161">
        <v>99.869560241699219</v>
      </c>
      <c r="V15" s="161">
        <v>99.950363159179688</v>
      </c>
      <c r="W15" s="161">
        <v>99.827041625976563</v>
      </c>
      <c r="X15" s="161">
        <v>99.9114990234375</v>
      </c>
      <c r="Y15" s="159">
        <v>4506627</v>
      </c>
      <c r="Z15" s="161">
        <v>99.925308227539063</v>
      </c>
      <c r="AA15" s="159">
        <v>861625</v>
      </c>
      <c r="AB15" s="161">
        <v>99.893692016601563</v>
      </c>
      <c r="AC15" s="159">
        <v>98982</v>
      </c>
      <c r="AD15" s="161">
        <v>0.21721121668815613</v>
      </c>
      <c r="AE15" s="159">
        <v>5579</v>
      </c>
      <c r="AF15" s="161">
        <v>98.494354248046875</v>
      </c>
      <c r="AG15" s="159">
        <v>3503023</v>
      </c>
      <c r="AH15" s="161">
        <v>0.24493131041526794</v>
      </c>
      <c r="AI15" s="159">
        <v>17550</v>
      </c>
      <c r="AJ15" s="161">
        <v>94.045585632324219</v>
      </c>
      <c r="AK15" s="161">
        <v>0.78613799810409546</v>
      </c>
      <c r="AL15" s="161">
        <v>4.6283509582281113E-2</v>
      </c>
      <c r="AM15" s="162">
        <v>0</v>
      </c>
      <c r="AN15" s="161">
        <v>0</v>
      </c>
      <c r="AO15" s="158">
        <v>0</v>
      </c>
      <c r="AP15" s="162">
        <v>0</v>
      </c>
      <c r="AQ15" s="162">
        <v>0</v>
      </c>
      <c r="AR15" s="162">
        <v>0</v>
      </c>
      <c r="AS15" s="162">
        <v>1</v>
      </c>
      <c r="AT15" s="162">
        <v>0</v>
      </c>
      <c r="AU15" s="162">
        <v>0</v>
      </c>
      <c r="AV15" s="162">
        <v>0</v>
      </c>
      <c r="AW15" s="162">
        <v>0</v>
      </c>
      <c r="AX15" s="162">
        <v>1</v>
      </c>
    </row>
    <row r="16" spans="1:84" s="165" customFormat="1" ht="13.15" x14ac:dyDescent="0.25">
      <c r="A16" s="156">
        <f t="shared" si="4"/>
        <v>40918</v>
      </c>
      <c r="B16" s="197" t="s">
        <v>127</v>
      </c>
      <c r="C16" s="157" t="s">
        <v>122</v>
      </c>
      <c r="D16" s="157">
        <v>1</v>
      </c>
      <c r="E16" s="159">
        <v>42</v>
      </c>
      <c r="F16" s="159">
        <v>136</v>
      </c>
      <c r="G16" s="160">
        <v>330.355224609375</v>
      </c>
      <c r="H16" s="160">
        <v>0.23520001769065857</v>
      </c>
      <c r="I16" s="160">
        <v>454081.625</v>
      </c>
      <c r="J16" s="161">
        <v>0</v>
      </c>
      <c r="K16" s="162">
        <v>139967</v>
      </c>
      <c r="L16" s="161">
        <v>97.11431884765625</v>
      </c>
      <c r="M16" s="159">
        <v>1538698</v>
      </c>
      <c r="N16" s="161">
        <v>0</v>
      </c>
      <c r="O16" s="159">
        <v>41430</v>
      </c>
      <c r="P16" s="161">
        <v>0</v>
      </c>
      <c r="Q16" s="159">
        <v>92819</v>
      </c>
      <c r="R16" s="161">
        <v>99.95367431640625</v>
      </c>
      <c r="S16" s="159">
        <v>1107301</v>
      </c>
      <c r="T16" s="161">
        <v>99.957466125488281</v>
      </c>
      <c r="U16" s="161">
        <v>99.847938537597656</v>
      </c>
      <c r="V16" s="161">
        <v>99.847854614257813</v>
      </c>
      <c r="W16" s="161">
        <v>99.801681518554688</v>
      </c>
      <c r="X16" s="161">
        <v>99.805381774902344</v>
      </c>
      <c r="Y16" s="159">
        <v>1650785</v>
      </c>
      <c r="Z16" s="161">
        <v>99.9033203125</v>
      </c>
      <c r="AA16" s="159">
        <v>272069</v>
      </c>
      <c r="AB16" s="161">
        <v>99.890098571777344</v>
      </c>
      <c r="AC16" s="159">
        <v>41475</v>
      </c>
      <c r="AD16" s="161">
        <v>0.26522001624107361</v>
      </c>
      <c r="AE16" s="159">
        <v>3293</v>
      </c>
      <c r="AF16" s="161">
        <v>98.269058227539063</v>
      </c>
      <c r="AG16" s="159">
        <v>1539911</v>
      </c>
      <c r="AH16" s="161">
        <v>0.24845591187477112</v>
      </c>
      <c r="AI16" s="159">
        <v>17880</v>
      </c>
      <c r="AJ16" s="161">
        <v>92.253913879394531</v>
      </c>
      <c r="AK16" s="161">
        <v>0.88714778423309326</v>
      </c>
      <c r="AL16" s="161">
        <v>7.8262455761432648E-2</v>
      </c>
      <c r="AM16" s="162">
        <v>0</v>
      </c>
      <c r="AN16" s="161">
        <v>0</v>
      </c>
      <c r="AO16" s="158">
        <v>0</v>
      </c>
      <c r="AP16" s="162">
        <v>0</v>
      </c>
      <c r="AQ16" s="162">
        <v>0</v>
      </c>
      <c r="AR16" s="162">
        <v>0</v>
      </c>
      <c r="AS16" s="162">
        <v>0</v>
      </c>
      <c r="AT16" s="162">
        <v>0</v>
      </c>
      <c r="AU16" s="162">
        <v>0</v>
      </c>
      <c r="AV16" s="162">
        <v>1</v>
      </c>
      <c r="AW16" s="162">
        <v>0</v>
      </c>
      <c r="AX16" s="162">
        <v>7</v>
      </c>
    </row>
    <row r="17" spans="1:84" s="164" customFormat="1" ht="13.9" x14ac:dyDescent="0.25">
      <c r="A17" s="156">
        <f t="shared" si="4"/>
        <v>40918</v>
      </c>
      <c r="B17" s="197" t="s">
        <v>114</v>
      </c>
      <c r="C17" s="157" t="s">
        <v>122</v>
      </c>
      <c r="D17" s="166">
        <v>1</v>
      </c>
      <c r="E17" s="159">
        <v>33</v>
      </c>
      <c r="F17" s="159">
        <v>107</v>
      </c>
      <c r="G17" s="160">
        <v>729.830322265625</v>
      </c>
      <c r="H17" s="160">
        <v>4.8000000417232513E-2</v>
      </c>
      <c r="I17" s="160">
        <v>443771.4375</v>
      </c>
      <c r="J17" s="161">
        <v>0</v>
      </c>
      <c r="K17" s="162">
        <v>94639</v>
      </c>
      <c r="L17" s="161">
        <v>100.21872711181641</v>
      </c>
      <c r="M17" s="159">
        <v>1789807</v>
      </c>
      <c r="N17" s="161">
        <v>0</v>
      </c>
      <c r="O17" s="159">
        <v>85158</v>
      </c>
      <c r="P17" s="161">
        <v>0</v>
      </c>
      <c r="Q17" s="159">
        <v>197956</v>
      </c>
      <c r="R17" s="161">
        <v>99.941909790039063</v>
      </c>
      <c r="S17" s="159">
        <v>1211666</v>
      </c>
      <c r="T17" s="161">
        <v>99.972846984863281</v>
      </c>
      <c r="U17" s="161">
        <v>99.873176574707031</v>
      </c>
      <c r="V17" s="161">
        <v>99.915969848632813</v>
      </c>
      <c r="W17" s="161">
        <v>99.815162658691406</v>
      </c>
      <c r="X17" s="161">
        <v>99.888839721679688</v>
      </c>
      <c r="Y17" s="159">
        <v>1802117</v>
      </c>
      <c r="Z17" s="161">
        <v>99.910881042480469</v>
      </c>
      <c r="AA17" s="159">
        <v>280799</v>
      </c>
      <c r="AB17" s="161">
        <v>99.839027404785156</v>
      </c>
      <c r="AC17" s="159">
        <v>85203</v>
      </c>
      <c r="AD17" s="161">
        <v>0.1889604777097702</v>
      </c>
      <c r="AE17" s="159">
        <v>5804</v>
      </c>
      <c r="AF17" s="161">
        <v>98.776702880859375</v>
      </c>
      <c r="AG17" s="159">
        <v>1794294</v>
      </c>
      <c r="AH17" s="161">
        <v>0.23140020668506622</v>
      </c>
      <c r="AI17" s="159">
        <v>15728</v>
      </c>
      <c r="AJ17" s="161">
        <v>94.557479858398437</v>
      </c>
      <c r="AK17" s="161">
        <v>0.80020910501480103</v>
      </c>
      <c r="AL17" s="161">
        <v>5.4399058222770691E-2</v>
      </c>
      <c r="AM17" s="162">
        <v>0</v>
      </c>
      <c r="AN17" s="161">
        <v>0</v>
      </c>
      <c r="AO17" s="158">
        <v>0</v>
      </c>
      <c r="AP17" s="162">
        <v>0</v>
      </c>
      <c r="AQ17" s="162">
        <v>0</v>
      </c>
      <c r="AR17" s="162">
        <v>0</v>
      </c>
      <c r="AS17" s="162">
        <v>0</v>
      </c>
      <c r="AT17" s="162">
        <v>0</v>
      </c>
      <c r="AU17" s="162">
        <v>0</v>
      </c>
      <c r="AV17" s="162">
        <v>0</v>
      </c>
      <c r="AW17" s="162">
        <v>0</v>
      </c>
      <c r="AX17" s="162">
        <v>1</v>
      </c>
    </row>
    <row r="18" spans="1:84" s="164" customFormat="1" ht="13.9" x14ac:dyDescent="0.25">
      <c r="A18" s="156">
        <f t="shared" si="4"/>
        <v>40918</v>
      </c>
      <c r="B18" s="197" t="s">
        <v>115</v>
      </c>
      <c r="C18" s="157" t="s">
        <v>122</v>
      </c>
      <c r="D18" s="166">
        <v>1</v>
      </c>
      <c r="E18" s="159">
        <v>77</v>
      </c>
      <c r="F18" s="159">
        <v>267</v>
      </c>
      <c r="G18" s="160">
        <v>521.23663330078125</v>
      </c>
      <c r="H18" s="160">
        <v>7.1999996900558472E-2</v>
      </c>
      <c r="I18" s="160">
        <v>1575223.375</v>
      </c>
      <c r="J18" s="161">
        <v>0</v>
      </c>
      <c r="K18" s="162">
        <v>75591</v>
      </c>
      <c r="L18" s="161">
        <v>91.156356811523438</v>
      </c>
      <c r="M18" s="159">
        <v>3655813</v>
      </c>
      <c r="N18" s="161">
        <v>0</v>
      </c>
      <c r="O18" s="159">
        <v>64278</v>
      </c>
      <c r="P18" s="161">
        <v>0</v>
      </c>
      <c r="Q18" s="159">
        <v>202387</v>
      </c>
      <c r="R18" s="161">
        <v>99.871040344238281</v>
      </c>
      <c r="S18" s="159">
        <v>2500477</v>
      </c>
      <c r="T18" s="161">
        <v>99.893417358398438</v>
      </c>
      <c r="U18" s="161">
        <v>99.740188598632813</v>
      </c>
      <c r="V18" s="161">
        <v>99.873847961425781</v>
      </c>
      <c r="W18" s="161">
        <v>99.611564636230469</v>
      </c>
      <c r="X18" s="161">
        <v>99.767402648925781</v>
      </c>
      <c r="Y18" s="159">
        <v>4153274</v>
      </c>
      <c r="Z18" s="161">
        <v>99.912307739257813</v>
      </c>
      <c r="AA18" s="159">
        <v>828936</v>
      </c>
      <c r="AB18" s="161">
        <v>99.872848510742188</v>
      </c>
      <c r="AC18" s="159">
        <v>64280</v>
      </c>
      <c r="AD18" s="161">
        <v>0.26446795463562012</v>
      </c>
      <c r="AE18" s="159">
        <v>4862</v>
      </c>
      <c r="AF18" s="161">
        <v>98.560264587402344</v>
      </c>
      <c r="AG18" s="159">
        <v>3661175</v>
      </c>
      <c r="AH18" s="161">
        <v>0.23175619542598724</v>
      </c>
      <c r="AI18" s="159">
        <v>32820</v>
      </c>
      <c r="AJ18" s="161">
        <v>96.907371520996094</v>
      </c>
      <c r="AK18" s="161">
        <v>0.72266459465026855</v>
      </c>
      <c r="AL18" s="161">
        <v>6.160450354218483E-2</v>
      </c>
      <c r="AM18" s="162">
        <v>0</v>
      </c>
      <c r="AN18" s="161">
        <v>0</v>
      </c>
      <c r="AO18" s="158">
        <v>0</v>
      </c>
      <c r="AP18" s="162">
        <v>0</v>
      </c>
      <c r="AQ18" s="162">
        <v>0</v>
      </c>
      <c r="AR18" s="162">
        <v>0</v>
      </c>
      <c r="AS18" s="162">
        <v>1</v>
      </c>
      <c r="AT18" s="162">
        <v>2</v>
      </c>
      <c r="AU18" s="162">
        <v>0</v>
      </c>
      <c r="AV18" s="162">
        <v>2</v>
      </c>
      <c r="AW18" s="162">
        <v>0</v>
      </c>
      <c r="AX18" s="162">
        <v>9</v>
      </c>
    </row>
    <row r="19" spans="1:84" s="164" customFormat="1" ht="13.9" x14ac:dyDescent="0.25">
      <c r="A19" s="156">
        <f t="shared" si="4"/>
        <v>40918</v>
      </c>
      <c r="B19" s="197" t="s">
        <v>116</v>
      </c>
      <c r="C19" s="157" t="s">
        <v>122</v>
      </c>
      <c r="D19" s="166">
        <v>1</v>
      </c>
      <c r="E19" s="159">
        <v>57</v>
      </c>
      <c r="F19" s="159">
        <v>180</v>
      </c>
      <c r="G19" s="160">
        <v>380.74075317382812</v>
      </c>
      <c r="H19" s="160">
        <v>0.37679997086524963</v>
      </c>
      <c r="I19" s="160">
        <v>767109.1875</v>
      </c>
      <c r="J19" s="161">
        <v>0</v>
      </c>
      <c r="K19" s="162">
        <v>50864</v>
      </c>
      <c r="L19" s="161">
        <v>88.642265319824219</v>
      </c>
      <c r="M19" s="159">
        <v>2001348</v>
      </c>
      <c r="N19" s="161">
        <v>0</v>
      </c>
      <c r="O19" s="159">
        <v>44930</v>
      </c>
      <c r="P19" s="161">
        <v>0</v>
      </c>
      <c r="Q19" s="159">
        <v>115661</v>
      </c>
      <c r="R19" s="161">
        <v>99.920455932617188</v>
      </c>
      <c r="S19" s="159">
        <v>1312879</v>
      </c>
      <c r="T19" s="161">
        <v>99.954071044921875</v>
      </c>
      <c r="U19" s="161">
        <v>99.750724792480469</v>
      </c>
      <c r="V19" s="161">
        <v>99.909164428710938</v>
      </c>
      <c r="W19" s="161">
        <v>99.671379089355469</v>
      </c>
      <c r="X19" s="161">
        <v>99.863273620605469</v>
      </c>
      <c r="Y19" s="159">
        <v>2304161</v>
      </c>
      <c r="Z19" s="161">
        <v>99.928436279296875</v>
      </c>
      <c r="AA19" s="159">
        <v>438599</v>
      </c>
      <c r="AB19" s="161">
        <v>99.888053894042969</v>
      </c>
      <c r="AC19" s="159">
        <v>44935</v>
      </c>
      <c r="AD19" s="161">
        <v>0.29153221845626831</v>
      </c>
      <c r="AE19" s="159">
        <v>2873</v>
      </c>
      <c r="AF19" s="161">
        <v>97.459098815917969</v>
      </c>
      <c r="AG19" s="159">
        <v>2003891</v>
      </c>
      <c r="AH19" s="161">
        <v>0.2166285514831543</v>
      </c>
      <c r="AI19" s="159">
        <v>18256</v>
      </c>
      <c r="AJ19" s="161">
        <v>96.40118408203125</v>
      </c>
      <c r="AK19" s="161">
        <v>1.0039252042770386</v>
      </c>
      <c r="AL19" s="161">
        <v>5.8778326958417892E-2</v>
      </c>
      <c r="AM19" s="162">
        <v>0</v>
      </c>
      <c r="AN19" s="161">
        <v>0</v>
      </c>
      <c r="AO19" s="158">
        <v>0</v>
      </c>
      <c r="AP19" s="162">
        <v>0</v>
      </c>
      <c r="AQ19" s="162">
        <v>0</v>
      </c>
      <c r="AR19" s="162">
        <v>0</v>
      </c>
      <c r="AS19" s="162">
        <v>0</v>
      </c>
      <c r="AT19" s="162">
        <v>0</v>
      </c>
      <c r="AU19" s="162">
        <v>0</v>
      </c>
      <c r="AV19" s="162">
        <v>1</v>
      </c>
      <c r="AW19" s="162">
        <v>0</v>
      </c>
      <c r="AX19" s="162">
        <v>2</v>
      </c>
    </row>
    <row r="20" spans="1:84" s="164" customFormat="1" ht="13.9" x14ac:dyDescent="0.25">
      <c r="A20" s="156">
        <f t="shared" si="4"/>
        <v>40918</v>
      </c>
      <c r="B20" s="197" t="s">
        <v>117</v>
      </c>
      <c r="C20" s="157" t="s">
        <v>122</v>
      </c>
      <c r="D20" s="166">
        <v>1</v>
      </c>
      <c r="E20" s="159">
        <v>40</v>
      </c>
      <c r="F20" s="159">
        <v>136</v>
      </c>
      <c r="G20" s="160">
        <v>368.47430419921875</v>
      </c>
      <c r="H20" s="160">
        <v>7.6799996197223663E-2</v>
      </c>
      <c r="I20" s="160">
        <v>810117.5</v>
      </c>
      <c r="J20" s="161">
        <v>0</v>
      </c>
      <c r="K20" s="162">
        <v>113169</v>
      </c>
      <c r="L20" s="161">
        <v>89.313331604003906</v>
      </c>
      <c r="M20" s="159">
        <v>1651600</v>
      </c>
      <c r="N20" s="161">
        <v>0</v>
      </c>
      <c r="O20" s="159">
        <v>43861</v>
      </c>
      <c r="P20" s="161">
        <v>0</v>
      </c>
      <c r="Q20" s="159">
        <v>122000</v>
      </c>
      <c r="R20" s="161">
        <v>99.942619323730469</v>
      </c>
      <c r="S20" s="159">
        <v>1140239</v>
      </c>
      <c r="T20" s="161">
        <v>99.950798034667969</v>
      </c>
      <c r="U20" s="161">
        <v>99.694488525390625</v>
      </c>
      <c r="V20" s="161">
        <v>99.861831665039063</v>
      </c>
      <c r="W20" s="161">
        <v>99.637283325195313</v>
      </c>
      <c r="X20" s="161">
        <v>99.812698364257813</v>
      </c>
      <c r="Y20" s="159">
        <v>2102314</v>
      </c>
      <c r="Z20" s="161">
        <v>99.937690734863281</v>
      </c>
      <c r="AA20" s="159">
        <v>447534</v>
      </c>
      <c r="AB20" s="161">
        <v>99.902580261230469</v>
      </c>
      <c r="AC20" s="159">
        <v>43798</v>
      </c>
      <c r="AD20" s="161">
        <v>0.17580711841583252</v>
      </c>
      <c r="AE20" s="159">
        <v>2838</v>
      </c>
      <c r="AF20" s="161">
        <v>98.343902587890625</v>
      </c>
      <c r="AG20" s="159">
        <v>1653484</v>
      </c>
      <c r="AH20" s="161">
        <v>0.24251821637153625</v>
      </c>
      <c r="AI20" s="159">
        <v>14206</v>
      </c>
      <c r="AJ20" s="161">
        <v>95.269607543945313</v>
      </c>
      <c r="AK20" s="161">
        <v>0.72476547956466675</v>
      </c>
      <c r="AL20" s="161">
        <v>7.0308096706867218E-2</v>
      </c>
      <c r="AM20" s="162">
        <v>0</v>
      </c>
      <c r="AN20" s="161">
        <v>0</v>
      </c>
      <c r="AO20" s="158">
        <v>0</v>
      </c>
      <c r="AP20" s="162">
        <v>0</v>
      </c>
      <c r="AQ20" s="162">
        <v>0</v>
      </c>
      <c r="AR20" s="162">
        <v>0</v>
      </c>
      <c r="AS20" s="162">
        <v>0</v>
      </c>
      <c r="AT20" s="162">
        <v>0</v>
      </c>
      <c r="AU20" s="162">
        <v>0</v>
      </c>
      <c r="AV20" s="162">
        <v>0</v>
      </c>
      <c r="AW20" s="162">
        <v>0</v>
      </c>
      <c r="AX20" s="162">
        <v>1</v>
      </c>
    </row>
    <row r="21" spans="1:84" s="164" customFormat="1" ht="13.9" x14ac:dyDescent="0.25">
      <c r="A21" s="156">
        <f t="shared" si="4"/>
        <v>40918</v>
      </c>
      <c r="B21" s="197" t="s">
        <v>128</v>
      </c>
      <c r="C21" s="157" t="s">
        <v>122</v>
      </c>
      <c r="D21" s="166">
        <v>1</v>
      </c>
      <c r="E21" s="159">
        <v>16</v>
      </c>
      <c r="F21" s="159">
        <v>62</v>
      </c>
      <c r="G21" s="160">
        <v>427.9007568359375</v>
      </c>
      <c r="H21" s="160">
        <v>0.15840001404285431</v>
      </c>
      <c r="I21" s="160">
        <v>302444.625</v>
      </c>
      <c r="J21" s="161">
        <v>0</v>
      </c>
      <c r="K21" s="162">
        <v>113169</v>
      </c>
      <c r="L21" s="161">
        <v>89.313331604003906</v>
      </c>
      <c r="M21" s="159">
        <v>1092387</v>
      </c>
      <c r="N21" s="161">
        <v>0</v>
      </c>
      <c r="O21" s="159">
        <v>53582</v>
      </c>
      <c r="P21" s="161">
        <v>7.4651935137808323E-3</v>
      </c>
      <c r="Q21" s="159">
        <v>119484</v>
      </c>
      <c r="R21" s="161">
        <v>99.931373596191406</v>
      </c>
      <c r="S21" s="159">
        <v>783839</v>
      </c>
      <c r="T21" s="161">
        <v>99.950630187988281</v>
      </c>
      <c r="U21" s="161">
        <v>99.68646240234375</v>
      </c>
      <c r="V21" s="161">
        <v>99.762992858886719</v>
      </c>
      <c r="W21" s="161">
        <v>99.618049621582031</v>
      </c>
      <c r="X21" s="161">
        <v>99.713737487792969</v>
      </c>
      <c r="Y21" s="159">
        <v>1065363</v>
      </c>
      <c r="Z21" s="161">
        <v>99.945556640625</v>
      </c>
      <c r="AA21" s="159">
        <v>197639</v>
      </c>
      <c r="AB21" s="161">
        <v>99.856300354003906</v>
      </c>
      <c r="AC21" s="159">
        <v>53546</v>
      </c>
      <c r="AD21" s="161">
        <v>0.25398722290992737</v>
      </c>
      <c r="AE21" s="159">
        <v>3853</v>
      </c>
      <c r="AF21" s="161">
        <v>98.053466796875</v>
      </c>
      <c r="AG21" s="159">
        <v>1093014</v>
      </c>
      <c r="AH21" s="161">
        <v>0.24738933145999908</v>
      </c>
      <c r="AI21" s="159">
        <v>14365</v>
      </c>
      <c r="AJ21" s="161">
        <v>93.268363952636719</v>
      </c>
      <c r="AK21" s="161">
        <v>0.73210823535919189</v>
      </c>
      <c r="AL21" s="161">
        <v>4.2645163834095001E-2</v>
      </c>
      <c r="AM21" s="162">
        <v>0</v>
      </c>
      <c r="AN21" s="161">
        <v>0</v>
      </c>
      <c r="AO21" s="158">
        <v>0</v>
      </c>
      <c r="AP21" s="162">
        <v>0</v>
      </c>
      <c r="AQ21" s="162">
        <v>0</v>
      </c>
      <c r="AR21" s="162">
        <v>0</v>
      </c>
      <c r="AS21" s="162">
        <v>0</v>
      </c>
      <c r="AT21" s="162">
        <v>0</v>
      </c>
      <c r="AU21" s="162">
        <v>0</v>
      </c>
      <c r="AV21" s="162">
        <v>1</v>
      </c>
      <c r="AW21" s="162">
        <v>0</v>
      </c>
      <c r="AX21" s="162">
        <v>0</v>
      </c>
    </row>
    <row r="22" spans="1:84" s="164" customFormat="1" ht="13.9" x14ac:dyDescent="0.25">
      <c r="A22" s="156">
        <f t="shared" ref="A22" si="10">D$2</f>
        <v>40918</v>
      </c>
      <c r="B22" s="197" t="s">
        <v>118</v>
      </c>
      <c r="C22" s="157" t="s">
        <v>122</v>
      </c>
      <c r="D22" s="166">
        <v>1</v>
      </c>
      <c r="E22" s="159">
        <v>51</v>
      </c>
      <c r="F22" s="159">
        <v>168</v>
      </c>
      <c r="G22" s="160">
        <v>359.06881713867187</v>
      </c>
      <c r="H22" s="160">
        <v>0.11759999394416809</v>
      </c>
      <c r="I22" s="160">
        <v>819853.8125</v>
      </c>
      <c r="J22" s="161">
        <v>0</v>
      </c>
      <c r="K22" s="162">
        <v>53402</v>
      </c>
      <c r="L22" s="161">
        <v>87.150291442871094</v>
      </c>
      <c r="M22" s="159">
        <v>1376241</v>
      </c>
      <c r="N22" s="161">
        <v>7.2661692684050649E-5</v>
      </c>
      <c r="O22" s="159">
        <v>52359</v>
      </c>
      <c r="P22" s="161">
        <v>0</v>
      </c>
      <c r="Q22" s="159">
        <v>132362</v>
      </c>
      <c r="R22" s="161">
        <v>99.818679809570313</v>
      </c>
      <c r="S22" s="159">
        <v>972256</v>
      </c>
      <c r="T22" s="161">
        <v>99.625511169433594</v>
      </c>
      <c r="U22" s="161">
        <v>99.776542663574219</v>
      </c>
      <c r="V22" s="161">
        <v>99.892463684082031</v>
      </c>
      <c r="W22" s="161">
        <v>99.595626831054688</v>
      </c>
      <c r="X22" s="161">
        <v>99.518379211425781</v>
      </c>
      <c r="Y22" s="159">
        <v>1291855</v>
      </c>
      <c r="Z22" s="161">
        <v>99.935287475585938</v>
      </c>
      <c r="AA22" s="159">
        <v>245933</v>
      </c>
      <c r="AB22" s="161">
        <v>99.821090698242188</v>
      </c>
      <c r="AC22" s="159">
        <v>52395</v>
      </c>
      <c r="AD22" s="161">
        <v>0.25765818357467651</v>
      </c>
      <c r="AE22" s="159">
        <v>5110</v>
      </c>
      <c r="AF22" s="161">
        <v>98.375732421875</v>
      </c>
      <c r="AG22" s="159">
        <v>1379498</v>
      </c>
      <c r="AH22" s="161">
        <v>0.23124353587627411</v>
      </c>
      <c r="AI22" s="159">
        <v>13027</v>
      </c>
      <c r="AJ22" s="161">
        <v>95.801025390625</v>
      </c>
      <c r="AK22" s="161">
        <v>1.0470587015151978</v>
      </c>
      <c r="AL22" s="161">
        <v>7.1097619831562042E-2</v>
      </c>
      <c r="AM22" s="162">
        <v>0</v>
      </c>
      <c r="AN22" s="161">
        <v>0</v>
      </c>
      <c r="AO22" s="158">
        <v>0</v>
      </c>
      <c r="AP22" s="162">
        <v>0</v>
      </c>
      <c r="AQ22" s="162">
        <v>0</v>
      </c>
      <c r="AR22" s="162">
        <v>1</v>
      </c>
      <c r="AS22" s="162">
        <v>2</v>
      </c>
      <c r="AT22" s="162">
        <v>0</v>
      </c>
      <c r="AU22" s="162">
        <v>0</v>
      </c>
      <c r="AV22" s="162">
        <v>2</v>
      </c>
      <c r="AW22" s="162">
        <v>1</v>
      </c>
      <c r="AX22" s="162">
        <v>5</v>
      </c>
    </row>
    <row r="23" spans="1:84" s="43" customFormat="1" ht="17.25" customHeight="1" x14ac:dyDescent="0.25">
      <c r="A23" s="126">
        <f t="shared" si="4"/>
        <v>40918</v>
      </c>
      <c r="B23" s="197" t="s">
        <v>119</v>
      </c>
      <c r="C23" s="157" t="s">
        <v>122</v>
      </c>
      <c r="D23" s="128">
        <v>1</v>
      </c>
      <c r="E23" s="150">
        <v>46</v>
      </c>
      <c r="F23" s="150">
        <v>144</v>
      </c>
      <c r="G23" s="129">
        <v>160.3919677734375</v>
      </c>
      <c r="H23" s="129">
        <v>5.5199995636940002E-2</v>
      </c>
      <c r="I23" s="129">
        <v>744484</v>
      </c>
      <c r="J23" s="130">
        <v>0</v>
      </c>
      <c r="K23" s="131">
        <v>30847</v>
      </c>
      <c r="L23" s="130">
        <v>80.289817810058594</v>
      </c>
      <c r="M23" s="151">
        <v>1062246</v>
      </c>
      <c r="N23" s="132">
        <v>9.4140152214094996E-5</v>
      </c>
      <c r="O23" s="151">
        <v>22315</v>
      </c>
      <c r="P23" s="132">
        <v>0</v>
      </c>
      <c r="Q23" s="151">
        <v>71080</v>
      </c>
      <c r="R23" s="132">
        <v>99.926841735839844</v>
      </c>
      <c r="S23" s="151">
        <v>702056</v>
      </c>
      <c r="T23" s="132">
        <v>99.908271789550781</v>
      </c>
      <c r="U23" s="132">
        <v>99.784896850585938</v>
      </c>
      <c r="V23" s="132">
        <v>99.862747192382813</v>
      </c>
      <c r="W23" s="132">
        <v>99.711898803710937</v>
      </c>
      <c r="X23" s="132">
        <v>99.771148681640625</v>
      </c>
      <c r="Y23" s="151">
        <v>1253057</v>
      </c>
      <c r="Z23" s="132">
        <v>99.927459716796875</v>
      </c>
      <c r="AA23" s="151">
        <v>301808</v>
      </c>
      <c r="AB23" s="132">
        <v>99.834663391113281</v>
      </c>
      <c r="AC23" s="151">
        <v>22308</v>
      </c>
      <c r="AD23" s="132">
        <v>0.18379056453704834</v>
      </c>
      <c r="AE23" s="151">
        <v>2117</v>
      </c>
      <c r="AF23" s="132">
        <v>98.016059875488281</v>
      </c>
      <c r="AG23" s="151">
        <v>1064659</v>
      </c>
      <c r="AH23" s="132">
        <v>0.24374000728130341</v>
      </c>
      <c r="AI23" s="151">
        <v>6899</v>
      </c>
      <c r="AJ23" s="132">
        <v>95.796493530273437</v>
      </c>
      <c r="AK23" s="132">
        <v>0.92341381311416626</v>
      </c>
      <c r="AL23" s="132">
        <v>7.3611117899417877E-2</v>
      </c>
      <c r="AM23" s="131">
        <v>0</v>
      </c>
      <c r="AN23" s="130">
        <v>0</v>
      </c>
      <c r="AO23" s="130">
        <v>0</v>
      </c>
      <c r="AP23" s="133">
        <v>0</v>
      </c>
      <c r="AQ23" s="133">
        <v>0</v>
      </c>
      <c r="AR23" s="133">
        <v>0</v>
      </c>
      <c r="AS23" s="133">
        <v>0</v>
      </c>
      <c r="AT23" s="133">
        <v>0</v>
      </c>
      <c r="AU23" s="133">
        <v>0</v>
      </c>
      <c r="AV23" s="133">
        <v>0</v>
      </c>
      <c r="AW23" s="133">
        <v>0</v>
      </c>
      <c r="AX23" s="133">
        <v>6</v>
      </c>
    </row>
    <row r="24" spans="1:84" s="43" customFormat="1" ht="13.9" x14ac:dyDescent="0.25">
      <c r="A24" s="126">
        <f t="shared" si="4"/>
        <v>40918</v>
      </c>
      <c r="B24" s="197" t="s">
        <v>121</v>
      </c>
      <c r="C24" s="157" t="s">
        <v>122</v>
      </c>
      <c r="D24" s="128">
        <v>1</v>
      </c>
      <c r="E24" s="150">
        <v>134</v>
      </c>
      <c r="F24" s="150">
        <v>443</v>
      </c>
      <c r="G24" s="129">
        <v>262.23101806640625</v>
      </c>
      <c r="H24" s="129">
        <v>9.8400004208087921E-2</v>
      </c>
      <c r="I24" s="129">
        <v>3197646.25</v>
      </c>
      <c r="J24" s="130">
        <v>0</v>
      </c>
      <c r="K24" s="131">
        <v>44773</v>
      </c>
      <c r="L24" s="130">
        <v>111.45556640625</v>
      </c>
      <c r="M24" s="151">
        <v>3312970</v>
      </c>
      <c r="N24" s="132">
        <v>0</v>
      </c>
      <c r="O24" s="151">
        <v>33346</v>
      </c>
      <c r="P24" s="132">
        <v>0</v>
      </c>
      <c r="Q24" s="151">
        <v>180064</v>
      </c>
      <c r="R24" s="132">
        <v>99.886703491210938</v>
      </c>
      <c r="S24" s="151">
        <v>2349605</v>
      </c>
      <c r="T24" s="132">
        <v>99.913856506347656</v>
      </c>
      <c r="U24" s="132">
        <v>99.736099243164063</v>
      </c>
      <c r="V24" s="132">
        <v>99.92529296875</v>
      </c>
      <c r="W24" s="132">
        <v>99.623100280761719</v>
      </c>
      <c r="X24" s="132">
        <v>99.839210510253906</v>
      </c>
      <c r="Y24" s="151">
        <v>6132960</v>
      </c>
      <c r="Z24" s="132">
        <v>99.902915954589844</v>
      </c>
      <c r="AA24" s="151">
        <v>1296943</v>
      </c>
      <c r="AB24" s="132">
        <v>99.78680419921875</v>
      </c>
      <c r="AC24" s="151">
        <v>33389</v>
      </c>
      <c r="AD24" s="132">
        <v>0.41031476855278015</v>
      </c>
      <c r="AE24" s="151">
        <v>2679</v>
      </c>
      <c r="AF24" s="132">
        <v>98.506904602050781</v>
      </c>
      <c r="AG24" s="151">
        <v>3333022</v>
      </c>
      <c r="AH24" s="132">
        <v>0.24155256152153015</v>
      </c>
      <c r="AI24" s="151">
        <v>21854</v>
      </c>
      <c r="AJ24" s="132">
        <v>95.616363525390625</v>
      </c>
      <c r="AK24" s="132">
        <v>0.80903118848800659</v>
      </c>
      <c r="AL24" s="132">
        <v>7.1992307901382446E-2</v>
      </c>
      <c r="AM24" s="131">
        <v>0</v>
      </c>
      <c r="AN24" s="130">
        <v>0</v>
      </c>
      <c r="AO24" s="130">
        <v>0</v>
      </c>
      <c r="AP24" s="133">
        <v>0</v>
      </c>
      <c r="AQ24" s="133">
        <v>0</v>
      </c>
      <c r="AR24" s="133">
        <v>0</v>
      </c>
      <c r="AS24" s="133">
        <v>0</v>
      </c>
      <c r="AT24" s="133">
        <v>0</v>
      </c>
      <c r="AU24" s="133">
        <v>2</v>
      </c>
      <c r="AV24" s="133">
        <v>3</v>
      </c>
      <c r="AW24" s="133">
        <v>0</v>
      </c>
      <c r="AX24" s="133">
        <v>5</v>
      </c>
    </row>
    <row r="25" spans="1:84" s="43" customFormat="1" ht="13.9" x14ac:dyDescent="0.25">
      <c r="A25" s="126">
        <f t="shared" si="4"/>
        <v>40918</v>
      </c>
      <c r="B25" s="197" t="s">
        <v>120</v>
      </c>
      <c r="C25" s="157" t="s">
        <v>123</v>
      </c>
      <c r="D25" s="128">
        <v>1</v>
      </c>
      <c r="E25" s="150">
        <v>194</v>
      </c>
      <c r="F25" s="150">
        <v>582</v>
      </c>
      <c r="G25" s="129">
        <v>1306.4525146484375</v>
      </c>
      <c r="H25" s="129">
        <v>1.2734111547470093</v>
      </c>
      <c r="I25" s="129">
        <v>6109267</v>
      </c>
      <c r="J25" s="130">
        <v>0</v>
      </c>
      <c r="K25" s="131">
        <v>126931</v>
      </c>
      <c r="L25" s="130">
        <v>91.129829406738281</v>
      </c>
      <c r="M25" s="151">
        <v>7541154</v>
      </c>
      <c r="N25" s="132">
        <v>0</v>
      </c>
      <c r="O25" s="151">
        <v>78597</v>
      </c>
      <c r="P25" s="132">
        <v>1.5580757753923535E-3</v>
      </c>
      <c r="Q25" s="151">
        <v>68697</v>
      </c>
      <c r="R25" s="132">
        <v>99.908294677734375</v>
      </c>
      <c r="S25" s="151">
        <v>5906272</v>
      </c>
      <c r="T25" s="132">
        <v>99.977363586425781</v>
      </c>
      <c r="U25" s="132">
        <v>99.862586975097656</v>
      </c>
      <c r="V25" s="132">
        <v>99.889961242675781</v>
      </c>
      <c r="W25" s="132">
        <v>99.771011352539063</v>
      </c>
      <c r="X25" s="132">
        <v>99.867347717285156</v>
      </c>
      <c r="Y25" s="151">
        <v>25468084</v>
      </c>
      <c r="Z25" s="132">
        <v>99.785957336425781</v>
      </c>
      <c r="AA25" s="151">
        <v>16025</v>
      </c>
      <c r="AB25" s="132">
        <v>92.31201171875</v>
      </c>
      <c r="AC25" s="151">
        <v>73159</v>
      </c>
      <c r="AD25" s="132">
        <v>0.22416926920413971</v>
      </c>
      <c r="AE25" s="151">
        <v>5433</v>
      </c>
      <c r="AF25" s="132">
        <v>98.693168640136719</v>
      </c>
      <c r="AG25" s="151">
        <v>7504710</v>
      </c>
      <c r="AH25" s="132">
        <v>0.12083078175783157</v>
      </c>
      <c r="AI25" s="151">
        <v>16887</v>
      </c>
      <c r="AJ25" s="132">
        <v>96.766746520996094</v>
      </c>
      <c r="AK25" s="132">
        <v>2.5371067523956299</v>
      </c>
      <c r="AL25" s="132">
        <v>0.23555789887905121</v>
      </c>
      <c r="AM25" s="131">
        <v>0</v>
      </c>
      <c r="AN25" s="130">
        <v>0</v>
      </c>
      <c r="AO25" s="130">
        <v>0</v>
      </c>
      <c r="AP25" s="133">
        <v>0</v>
      </c>
      <c r="AQ25" s="133">
        <v>0</v>
      </c>
      <c r="AR25" s="133">
        <v>0</v>
      </c>
      <c r="AS25" s="133">
        <v>1</v>
      </c>
      <c r="AT25" s="133">
        <v>0</v>
      </c>
      <c r="AU25" s="133">
        <v>0</v>
      </c>
      <c r="AV25" s="133">
        <v>1</v>
      </c>
      <c r="AW25" s="133">
        <v>0</v>
      </c>
      <c r="AX25" s="133">
        <v>6</v>
      </c>
    </row>
    <row r="26" spans="1:84" s="75" customFormat="1" ht="15.75" x14ac:dyDescent="0.25">
      <c r="A26" s="74" t="s">
        <v>79</v>
      </c>
      <c r="F26" s="76"/>
      <c r="G26" s="76"/>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row>
    <row r="27" spans="1:84" ht="15.75" x14ac:dyDescent="0.25">
      <c r="A27" s="223" t="s">
        <v>80</v>
      </c>
      <c r="B27" s="223"/>
      <c r="C27" s="223"/>
      <c r="D27" s="223"/>
      <c r="E27" s="223"/>
      <c r="F27" s="223"/>
      <c r="G27" s="223"/>
      <c r="H27" s="223"/>
      <c r="I27" s="223"/>
      <c r="J27" s="223"/>
      <c r="K27" s="223"/>
      <c r="L27" s="223"/>
      <c r="M27" s="223"/>
    </row>
    <row r="28" spans="1:84" s="75" customFormat="1" ht="19.5" customHeight="1" x14ac:dyDescent="0.25">
      <c r="A28" s="217" t="s">
        <v>81</v>
      </c>
      <c r="B28" s="218"/>
      <c r="C28" s="218"/>
      <c r="D28" s="218"/>
      <c r="E28" s="218"/>
      <c r="F28" s="218"/>
      <c r="G28" s="218"/>
      <c r="H28" s="218"/>
      <c r="I28" s="218"/>
      <c r="J28" s="218"/>
      <c r="K28" s="218"/>
      <c r="L28" s="218"/>
      <c r="M28" s="219"/>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row>
    <row r="29" spans="1:84" s="44" customFormat="1" ht="45.75" customHeight="1" x14ac:dyDescent="0.25">
      <c r="A29" s="211" t="s">
        <v>96</v>
      </c>
      <c r="B29" s="212"/>
      <c r="C29" s="212"/>
      <c r="D29" s="212"/>
      <c r="E29" s="212"/>
      <c r="F29" s="212"/>
      <c r="G29" s="212"/>
      <c r="H29" s="212"/>
      <c r="I29" s="212"/>
      <c r="J29" s="212"/>
      <c r="K29" s="212"/>
      <c r="L29" s="212"/>
      <c r="M29" s="213"/>
    </row>
    <row r="30" spans="1:84" s="44" customFormat="1" ht="76.5" customHeight="1" x14ac:dyDescent="0.25">
      <c r="A30" s="214"/>
      <c r="B30" s="215"/>
      <c r="C30" s="215"/>
      <c r="D30" s="215"/>
      <c r="E30" s="215"/>
      <c r="F30" s="215"/>
      <c r="G30" s="215"/>
      <c r="H30" s="215"/>
      <c r="I30" s="215"/>
      <c r="J30" s="215"/>
      <c r="K30" s="215"/>
      <c r="L30" s="215"/>
      <c r="M30" s="216"/>
    </row>
    <row r="31" spans="1:84" s="44" customFormat="1" ht="17.25" customHeight="1" x14ac:dyDescent="0.25">
      <c r="A31" s="77"/>
      <c r="B31" s="78"/>
      <c r="C31" s="79"/>
      <c r="D31" s="79"/>
      <c r="E31" s="79"/>
      <c r="F31" s="79"/>
      <c r="G31" s="80"/>
      <c r="H31" s="79"/>
      <c r="I31" s="79"/>
      <c r="J31" s="79"/>
      <c r="K31" s="79"/>
      <c r="L31" s="79"/>
      <c r="M31" s="81"/>
    </row>
    <row r="32" spans="1:84" s="75" customFormat="1" ht="18" customHeight="1" x14ac:dyDescent="0.25">
      <c r="A32" s="217" t="s">
        <v>82</v>
      </c>
      <c r="B32" s="218"/>
      <c r="C32" s="218"/>
      <c r="D32" s="218"/>
      <c r="E32" s="218"/>
      <c r="F32" s="218"/>
      <c r="G32" s="218"/>
      <c r="H32" s="218"/>
      <c r="I32" s="218"/>
      <c r="J32" s="218"/>
      <c r="K32" s="218"/>
      <c r="L32" s="218"/>
      <c r="M32" s="219"/>
    </row>
    <row r="33" spans="1:16" s="44" customFormat="1" ht="51" customHeight="1" x14ac:dyDescent="0.25">
      <c r="A33" s="220" t="s">
        <v>97</v>
      </c>
      <c r="B33" s="220"/>
      <c r="C33" s="220"/>
      <c r="D33" s="220"/>
      <c r="E33" s="220"/>
      <c r="F33" s="220"/>
      <c r="G33" s="220"/>
      <c r="H33" s="220"/>
      <c r="I33" s="220"/>
      <c r="J33" s="220"/>
      <c r="K33" s="220"/>
      <c r="L33" s="220"/>
      <c r="M33" s="220"/>
      <c r="N33" s="82"/>
    </row>
    <row r="34" spans="1:16" s="44" customFormat="1" ht="60" customHeight="1" x14ac:dyDescent="0.25">
      <c r="A34" s="220"/>
      <c r="B34" s="220"/>
      <c r="C34" s="220"/>
      <c r="D34" s="220"/>
      <c r="E34" s="220"/>
      <c r="F34" s="220"/>
      <c r="G34" s="220"/>
      <c r="H34" s="220"/>
      <c r="I34" s="220"/>
      <c r="J34" s="220"/>
      <c r="K34" s="220"/>
      <c r="L34" s="220"/>
      <c r="M34" s="220"/>
      <c r="O34" s="83"/>
    </row>
    <row r="35" spans="1:16" s="44" customFormat="1" ht="33" customHeight="1" x14ac:dyDescent="0.25">
      <c r="A35" s="220"/>
      <c r="B35" s="220"/>
      <c r="C35" s="220"/>
      <c r="D35" s="220"/>
      <c r="E35" s="220"/>
      <c r="F35" s="220"/>
      <c r="G35" s="220"/>
      <c r="H35" s="220"/>
      <c r="I35" s="220"/>
      <c r="J35" s="220"/>
      <c r="K35" s="220"/>
      <c r="L35" s="220"/>
      <c r="M35" s="220"/>
    </row>
    <row r="36" spans="1:16" s="44" customFormat="1" ht="17.25" customHeight="1" x14ac:dyDescent="0.25">
      <c r="A36" s="84"/>
      <c r="B36" s="85"/>
      <c r="C36" s="85"/>
      <c r="D36" s="85"/>
      <c r="E36" s="86"/>
      <c r="F36" s="85"/>
      <c r="G36" s="85"/>
      <c r="H36" s="85"/>
      <c r="I36" s="85"/>
      <c r="J36" s="85"/>
      <c r="K36" s="85"/>
      <c r="L36" s="85"/>
      <c r="M36" s="85"/>
    </row>
    <row r="37" spans="1:16" s="75" customFormat="1" ht="15.75" x14ac:dyDescent="0.25">
      <c r="A37" s="210" t="s">
        <v>83</v>
      </c>
      <c r="B37" s="210"/>
      <c r="C37" s="210"/>
      <c r="D37" s="210"/>
      <c r="E37" s="210"/>
      <c r="F37" s="210"/>
      <c r="G37" s="210"/>
      <c r="H37" s="210"/>
    </row>
    <row r="38" spans="1:16" s="75" customFormat="1" ht="15.75" x14ac:dyDescent="0.25">
      <c r="A38" s="74" t="s">
        <v>84</v>
      </c>
      <c r="F38" s="76"/>
      <c r="G38" s="76"/>
      <c r="P38" s="87"/>
    </row>
    <row r="39" spans="1:16" s="44" customFormat="1" ht="33" customHeight="1" x14ac:dyDescent="0.25">
      <c r="A39" s="88" t="s">
        <v>63</v>
      </c>
      <c r="B39" s="88" t="s">
        <v>1</v>
      </c>
      <c r="C39" s="88" t="s">
        <v>85</v>
      </c>
      <c r="D39" s="88" t="s">
        <v>78</v>
      </c>
      <c r="E39" s="88" t="s">
        <v>86</v>
      </c>
      <c r="F39" s="88" t="s">
        <v>87</v>
      </c>
      <c r="G39" s="201" t="s">
        <v>88</v>
      </c>
      <c r="H39" s="202"/>
      <c r="I39" s="202"/>
      <c r="J39" s="202"/>
      <c r="K39" s="202"/>
      <c r="L39" s="202"/>
      <c r="M39" s="203"/>
    </row>
    <row r="40" spans="1:16" s="44" customFormat="1" ht="85.5" customHeight="1" x14ac:dyDescent="0.25">
      <c r="A40" s="89">
        <v>1</v>
      </c>
      <c r="B40" s="114" t="s">
        <v>89</v>
      </c>
      <c r="C40" s="90">
        <f>F19</f>
        <v>180</v>
      </c>
      <c r="D40" s="90">
        <v>16.415316895914081</v>
      </c>
      <c r="E40" s="90">
        <v>2.8479943417914049</v>
      </c>
      <c r="F40" s="91"/>
      <c r="G40" s="207" t="s">
        <v>98</v>
      </c>
      <c r="H40" s="208"/>
      <c r="I40" s="208"/>
      <c r="J40" s="208"/>
      <c r="K40" s="208"/>
      <c r="L40" s="208"/>
      <c r="M40" s="209"/>
      <c r="N40" s="45"/>
      <c r="O40" s="85"/>
      <c r="P40" s="45"/>
    </row>
    <row r="41" spans="1:16" s="44" customFormat="1" ht="54.75" customHeight="1" x14ac:dyDescent="0.25">
      <c r="A41" s="89">
        <v>2</v>
      </c>
      <c r="B41" s="114" t="s">
        <v>90</v>
      </c>
      <c r="C41" s="90">
        <f>G19</f>
        <v>380.74075317382812</v>
      </c>
      <c r="D41" s="90">
        <v>28.080102652559404</v>
      </c>
      <c r="E41" s="90">
        <v>14.889522048417909</v>
      </c>
      <c r="F41" s="91"/>
      <c r="G41" s="207" t="s">
        <v>99</v>
      </c>
      <c r="H41" s="208"/>
      <c r="I41" s="208"/>
      <c r="J41" s="208"/>
      <c r="K41" s="208"/>
      <c r="L41" s="208"/>
      <c r="M41" s="209"/>
      <c r="N41" s="45"/>
      <c r="O41" s="47"/>
      <c r="P41" s="45"/>
    </row>
    <row r="42" spans="1:16" s="44" customFormat="1" ht="80.25" customHeight="1" x14ac:dyDescent="0.25">
      <c r="A42" s="89">
        <v>3</v>
      </c>
      <c r="B42" s="114" t="s">
        <v>91</v>
      </c>
      <c r="C42" s="90">
        <f>H19</f>
        <v>0.37679997086524963</v>
      </c>
      <c r="D42" s="90">
        <v>-18.170065318765047</v>
      </c>
      <c r="E42" s="90">
        <v>-14.340201497992728</v>
      </c>
      <c r="F42" s="91"/>
      <c r="G42" s="204" t="s">
        <v>100</v>
      </c>
      <c r="H42" s="205"/>
      <c r="I42" s="205"/>
      <c r="J42" s="205"/>
      <c r="K42" s="205"/>
      <c r="L42" s="205"/>
      <c r="M42" s="206"/>
      <c r="N42" s="45"/>
      <c r="O42" s="92"/>
      <c r="P42" s="93"/>
    </row>
    <row r="43" spans="1:16" s="44" customFormat="1" ht="17.25" customHeight="1" x14ac:dyDescent="0.25">
      <c r="A43" s="46"/>
      <c r="B43" s="46"/>
      <c r="C43" s="94"/>
      <c r="D43" s="94"/>
      <c r="E43" s="94"/>
      <c r="F43" s="95"/>
      <c r="G43" s="96"/>
      <c r="H43" s="96"/>
      <c r="I43" s="96"/>
      <c r="J43" s="96"/>
      <c r="K43" s="96"/>
      <c r="L43" s="96"/>
      <c r="M43" s="96"/>
    </row>
    <row r="44" spans="1:16" s="44" customFormat="1" ht="19.5" customHeight="1" x14ac:dyDescent="0.25">
      <c r="A44" s="46"/>
      <c r="B44" s="46"/>
      <c r="C44" s="94"/>
      <c r="D44" s="94"/>
      <c r="E44" s="94"/>
      <c r="F44" s="95"/>
      <c r="G44" s="96"/>
      <c r="H44" s="97"/>
      <c r="I44" s="96"/>
      <c r="J44" s="96"/>
      <c r="K44" s="96"/>
      <c r="L44" s="96"/>
      <c r="M44" s="96"/>
    </row>
    <row r="45" spans="1:16" s="75" customFormat="1" ht="15.75" x14ac:dyDescent="0.25">
      <c r="A45" s="98" t="s">
        <v>92</v>
      </c>
      <c r="B45" s="99"/>
      <c r="C45" s="100"/>
      <c r="D45" s="99"/>
      <c r="E45" s="99"/>
      <c r="F45" s="101"/>
      <c r="G45" s="102"/>
      <c r="H45" s="102"/>
      <c r="I45" s="102"/>
      <c r="J45" s="102"/>
      <c r="K45" s="102"/>
      <c r="L45" s="102"/>
      <c r="M45" s="102"/>
    </row>
    <row r="46" spans="1:16" s="104" customFormat="1" ht="15.75" x14ac:dyDescent="0.25">
      <c r="A46" s="103" t="s">
        <v>93</v>
      </c>
      <c r="F46" s="105"/>
      <c r="G46" s="105"/>
    </row>
    <row r="47" spans="1:16" s="44" customFormat="1" ht="34.5" customHeight="1" x14ac:dyDescent="0.25">
      <c r="A47" s="88" t="s">
        <v>63</v>
      </c>
      <c r="B47" s="88" t="s">
        <v>1</v>
      </c>
      <c r="C47" s="88" t="s">
        <v>85</v>
      </c>
      <c r="D47" s="88" t="s">
        <v>78</v>
      </c>
      <c r="E47" s="88" t="s">
        <v>86</v>
      </c>
      <c r="F47" s="88" t="s">
        <v>87</v>
      </c>
      <c r="G47" s="201" t="s">
        <v>88</v>
      </c>
      <c r="H47" s="202"/>
      <c r="I47" s="202"/>
      <c r="J47" s="202"/>
      <c r="K47" s="202"/>
      <c r="L47" s="202"/>
      <c r="M47" s="203"/>
    </row>
    <row r="48" spans="1:16" s="44" customFormat="1" ht="60.75" customHeight="1" x14ac:dyDescent="0.25">
      <c r="A48" s="106">
        <v>1</v>
      </c>
      <c r="B48" s="107" t="s">
        <v>50</v>
      </c>
      <c r="C48" s="108"/>
      <c r="D48" s="108">
        <v>-1.5806146589741961</v>
      </c>
      <c r="E48" s="108">
        <v>2.4802480975744072</v>
      </c>
      <c r="F48" s="108">
        <v>-14.289191301568154</v>
      </c>
      <c r="G48" s="207" t="s">
        <v>101</v>
      </c>
      <c r="H48" s="208"/>
      <c r="I48" s="208"/>
      <c r="J48" s="208"/>
      <c r="K48" s="208"/>
      <c r="L48" s="208"/>
      <c r="M48" s="209"/>
    </row>
    <row r="49" spans="1:21" s="44" customFormat="1" ht="46.5" customHeight="1" x14ac:dyDescent="0.25">
      <c r="A49" s="106">
        <v>2</v>
      </c>
      <c r="B49" s="109" t="s">
        <v>67</v>
      </c>
      <c r="C49" s="108"/>
      <c r="D49" s="108">
        <v>-10.565426606396104</v>
      </c>
      <c r="E49" s="108">
        <v>-2.7125734494195268</v>
      </c>
      <c r="F49" s="108">
        <v>-27.099069146607963</v>
      </c>
      <c r="G49" s="207" t="s">
        <v>102</v>
      </c>
      <c r="H49" s="208"/>
      <c r="I49" s="208"/>
      <c r="J49" s="208"/>
      <c r="K49" s="208"/>
      <c r="L49" s="208"/>
      <c r="M49" s="209"/>
      <c r="N49" s="110"/>
      <c r="O49" s="46"/>
      <c r="P49" s="46"/>
      <c r="Q49" s="46"/>
      <c r="R49" s="46"/>
      <c r="S49" s="46"/>
      <c r="T49" s="46"/>
      <c r="U49" s="46"/>
    </row>
    <row r="50" spans="1:21" s="44" customFormat="1" ht="54.75" customHeight="1" x14ac:dyDescent="0.25">
      <c r="A50" s="106">
        <v>3</v>
      </c>
      <c r="B50" s="109" t="s">
        <v>68</v>
      </c>
      <c r="C50" s="108"/>
      <c r="D50" s="108">
        <v>-3.7329435770438169</v>
      </c>
      <c r="E50" s="108">
        <v>11.03329011013362</v>
      </c>
      <c r="F50" s="108">
        <v>-30.842706810784648</v>
      </c>
      <c r="G50" s="207" t="s">
        <v>103</v>
      </c>
      <c r="H50" s="208"/>
      <c r="I50" s="208"/>
      <c r="J50" s="208"/>
      <c r="K50" s="208"/>
      <c r="L50" s="208"/>
      <c r="M50" s="209"/>
      <c r="N50" s="110"/>
      <c r="O50" s="46"/>
      <c r="P50" s="46"/>
      <c r="Q50" s="46"/>
      <c r="R50" s="46"/>
      <c r="S50" s="46"/>
      <c r="T50" s="46"/>
      <c r="U50" s="46"/>
    </row>
    <row r="51" spans="1:21" s="44" customFormat="1" ht="49.5" customHeight="1" x14ac:dyDescent="0.25">
      <c r="A51" s="106">
        <v>4</v>
      </c>
      <c r="B51" s="107" t="s">
        <v>18</v>
      </c>
      <c r="C51" s="108"/>
      <c r="D51" s="108">
        <v>-11.674912635757059</v>
      </c>
      <c r="E51" s="108">
        <v>-4.7652470486236185</v>
      </c>
      <c r="F51" s="108">
        <v>-22.458357832523077</v>
      </c>
      <c r="G51" s="207" t="s">
        <v>104</v>
      </c>
      <c r="H51" s="208"/>
      <c r="I51" s="208"/>
      <c r="J51" s="208"/>
      <c r="K51" s="208"/>
      <c r="L51" s="208"/>
      <c r="M51" s="209"/>
      <c r="N51" s="65"/>
      <c r="O51" s="65"/>
      <c r="P51" s="65"/>
      <c r="Q51" s="65"/>
      <c r="R51" s="65"/>
      <c r="S51" s="65"/>
      <c r="T51" s="65"/>
      <c r="U51" s="46"/>
    </row>
    <row r="52" spans="1:21" s="44" customFormat="1" ht="91.5" customHeight="1" x14ac:dyDescent="0.25">
      <c r="A52" s="106">
        <v>5</v>
      </c>
      <c r="B52" s="107" t="s">
        <v>21</v>
      </c>
      <c r="C52" s="108"/>
      <c r="D52" s="108">
        <v>-8.5956767217124863</v>
      </c>
      <c r="E52" s="108">
        <v>-6.519152342133907</v>
      </c>
      <c r="F52" s="108">
        <v>5.9409192531486763</v>
      </c>
      <c r="G52" s="207" t="s">
        <v>105</v>
      </c>
      <c r="H52" s="208"/>
      <c r="I52" s="208"/>
      <c r="J52" s="208"/>
      <c r="K52" s="208"/>
      <c r="L52" s="208"/>
      <c r="M52" s="209"/>
      <c r="N52" s="46"/>
      <c r="O52" s="46"/>
      <c r="P52" s="46"/>
      <c r="Q52" s="46"/>
      <c r="R52" s="46"/>
      <c r="S52" s="46"/>
      <c r="T52" s="46"/>
      <c r="U52" s="46"/>
    </row>
    <row r="53" spans="1:21" s="44" customFormat="1" ht="59.25" customHeight="1" x14ac:dyDescent="0.25">
      <c r="A53" s="106">
        <v>6</v>
      </c>
      <c r="B53" s="107" t="s">
        <v>23</v>
      </c>
      <c r="C53" s="108"/>
      <c r="D53" s="108">
        <v>-1.4197727344725108</v>
      </c>
      <c r="E53" s="108">
        <v>-6.9730106610492433</v>
      </c>
      <c r="F53" s="108">
        <v>-23.23943360400941</v>
      </c>
      <c r="G53" s="204" t="s">
        <v>106</v>
      </c>
      <c r="H53" s="205"/>
      <c r="I53" s="205"/>
      <c r="J53" s="205"/>
      <c r="K53" s="205"/>
      <c r="L53" s="205"/>
      <c r="M53" s="206"/>
    </row>
    <row r="54" spans="1:21" s="44" customFormat="1" ht="94.5" customHeight="1" x14ac:dyDescent="0.25">
      <c r="A54" s="106">
        <v>7</v>
      </c>
      <c r="B54" s="107" t="s">
        <v>22</v>
      </c>
      <c r="C54" s="108"/>
      <c r="D54" s="108">
        <v>0.34299805303206593</v>
      </c>
      <c r="E54" s="108">
        <v>1.9140004896086262</v>
      </c>
      <c r="F54" s="108">
        <v>16.009237648804575</v>
      </c>
      <c r="G54" s="207" t="s">
        <v>107</v>
      </c>
      <c r="H54" s="208"/>
      <c r="I54" s="208"/>
      <c r="J54" s="208"/>
      <c r="K54" s="208"/>
      <c r="L54" s="208"/>
      <c r="M54" s="209"/>
    </row>
    <row r="55" spans="1:21" s="44" customFormat="1" x14ac:dyDescent="0.25">
      <c r="A55" s="95"/>
      <c r="B55" s="111"/>
      <c r="C55" s="46"/>
      <c r="D55" s="46"/>
      <c r="E55" s="46"/>
      <c r="F55" s="94"/>
      <c r="G55" s="96"/>
      <c r="H55" s="96"/>
      <c r="I55" s="96"/>
      <c r="J55" s="96"/>
      <c r="K55" s="96"/>
      <c r="L55" s="96"/>
      <c r="M55" s="96"/>
    </row>
    <row r="56" spans="1:21" s="75" customFormat="1" ht="15.75" x14ac:dyDescent="0.25">
      <c r="A56" s="103" t="s">
        <v>94</v>
      </c>
      <c r="C56" s="112"/>
      <c r="F56" s="76"/>
      <c r="G56" s="76"/>
    </row>
    <row r="57" spans="1:21" s="44" customFormat="1" ht="28.5" customHeight="1" x14ac:dyDescent="0.25">
      <c r="A57" s="88" t="s">
        <v>63</v>
      </c>
      <c r="B57" s="88" t="s">
        <v>1</v>
      </c>
      <c r="C57" s="88" t="s">
        <v>85</v>
      </c>
      <c r="D57" s="88" t="s">
        <v>78</v>
      </c>
      <c r="E57" s="88" t="s">
        <v>86</v>
      </c>
      <c r="F57" s="88" t="s">
        <v>87</v>
      </c>
      <c r="G57" s="201" t="s">
        <v>88</v>
      </c>
      <c r="H57" s="202"/>
      <c r="I57" s="202"/>
      <c r="J57" s="202"/>
      <c r="K57" s="202"/>
      <c r="L57" s="202"/>
      <c r="M57" s="203"/>
    </row>
    <row r="58" spans="1:21" s="44" customFormat="1" ht="67.5" customHeight="1" x14ac:dyDescent="0.25">
      <c r="A58" s="106">
        <v>1</v>
      </c>
      <c r="B58" s="107" t="s">
        <v>51</v>
      </c>
      <c r="C58" s="113"/>
      <c r="D58" s="108">
        <v>-92.255371692139917</v>
      </c>
      <c r="E58" s="108">
        <v>-81.58364085003079</v>
      </c>
      <c r="F58" s="108">
        <v>-98.523329183888336</v>
      </c>
      <c r="G58" s="204" t="s">
        <v>108</v>
      </c>
      <c r="H58" s="205"/>
      <c r="I58" s="205"/>
      <c r="J58" s="205"/>
      <c r="K58" s="205"/>
      <c r="L58" s="205"/>
      <c r="M58" s="206"/>
      <c r="N58" s="83"/>
    </row>
    <row r="59" spans="1:21" s="44" customFormat="1" ht="85.5" customHeight="1" x14ac:dyDescent="0.25">
      <c r="A59" s="106">
        <v>2</v>
      </c>
      <c r="B59" s="107" t="s">
        <v>95</v>
      </c>
      <c r="C59" s="113"/>
      <c r="D59" s="108">
        <v>10.737768842827689</v>
      </c>
      <c r="E59" s="108">
        <v>-53.840062253665714</v>
      </c>
      <c r="F59" s="108">
        <v>-69.189827251212648</v>
      </c>
      <c r="G59" s="204" t="s">
        <v>109</v>
      </c>
      <c r="H59" s="205"/>
      <c r="I59" s="205"/>
      <c r="J59" s="205"/>
      <c r="K59" s="205"/>
      <c r="L59" s="205"/>
      <c r="M59" s="206"/>
      <c r="O59" s="83"/>
    </row>
  </sheetData>
  <mergeCells count="30">
    <mergeCell ref="AV6:AV7"/>
    <mergeCell ref="AW6:AW7"/>
    <mergeCell ref="AX6:AX7"/>
    <mergeCell ref="AU6:AU7"/>
    <mergeCell ref="AP6:AP7"/>
    <mergeCell ref="AQ6:AQ7"/>
    <mergeCell ref="AR6:AR7"/>
    <mergeCell ref="AT6:AT7"/>
    <mergeCell ref="A37:H37"/>
    <mergeCell ref="A29:M30"/>
    <mergeCell ref="A32:M32"/>
    <mergeCell ref="A33:M35"/>
    <mergeCell ref="AS6:AS7"/>
    <mergeCell ref="A28:M28"/>
    <mergeCell ref="A27:M27"/>
    <mergeCell ref="G39:M39"/>
    <mergeCell ref="G47:M47"/>
    <mergeCell ref="G57:M57"/>
    <mergeCell ref="G59:M59"/>
    <mergeCell ref="G52:M52"/>
    <mergeCell ref="G53:M53"/>
    <mergeCell ref="G54:M54"/>
    <mergeCell ref="G58:M58"/>
    <mergeCell ref="G50:M50"/>
    <mergeCell ref="G51:M51"/>
    <mergeCell ref="G40:M40"/>
    <mergeCell ref="G41:M41"/>
    <mergeCell ref="G42:M42"/>
    <mergeCell ref="G48:M48"/>
    <mergeCell ref="G49:M49"/>
  </mergeCells>
  <phoneticPr fontId="11" type="noConversion"/>
  <conditionalFormatting sqref="J13:J19 J23:J24">
    <cfRule type="cellIs" dxfId="161" priority="4170" stopIfTrue="1" operator="lessThan">
      <formula>65</formula>
    </cfRule>
  </conditionalFormatting>
  <conditionalFormatting sqref="L16">
    <cfRule type="cellIs" dxfId="160" priority="4169" stopIfTrue="1" operator="lessThan">
      <formula>97.65</formula>
    </cfRule>
  </conditionalFormatting>
  <conditionalFormatting sqref="N13:N19">
    <cfRule type="cellIs" dxfId="159" priority="3862" stopIfTrue="1" operator="greaterThan">
      <formula>0.03</formula>
    </cfRule>
  </conditionalFormatting>
  <conditionalFormatting sqref="L15 L17:L19 L23:L24">
    <cfRule type="cellIs" dxfId="158" priority="1476" stopIfTrue="1" operator="lessThan">
      <formula>97.85</formula>
    </cfRule>
  </conditionalFormatting>
  <conditionalFormatting sqref="L13:L19">
    <cfRule type="cellIs" dxfId="157" priority="1475" stopIfTrue="1" operator="lessThan">
      <formula>97.57</formula>
    </cfRule>
  </conditionalFormatting>
  <conditionalFormatting sqref="L14">
    <cfRule type="cellIs" dxfId="156" priority="1474" stopIfTrue="1" operator="lessThan">
      <formula>97.32</formula>
    </cfRule>
  </conditionalFormatting>
  <conditionalFormatting sqref="AK15 AK17:AK19 AK23:AK24">
    <cfRule type="cellIs" dxfId="155" priority="1442" stopIfTrue="1" operator="lessThan">
      <formula>0.43</formula>
    </cfRule>
  </conditionalFormatting>
  <conditionalFormatting sqref="AK13:AL19">
    <cfRule type="cellIs" dxfId="154" priority="1441" stopIfTrue="1" operator="lessThan">
      <formula>0.63</formula>
    </cfRule>
  </conditionalFormatting>
  <conditionalFormatting sqref="AK14:AL14">
    <cfRule type="cellIs" dxfId="153" priority="1440" stopIfTrue="1" operator="lessThan">
      <formula>1.7</formula>
    </cfRule>
  </conditionalFormatting>
  <conditionalFormatting sqref="AK16">
    <cfRule type="cellIs" dxfId="152" priority="1439" stopIfTrue="1" operator="lessThan">
      <formula>1.14</formula>
    </cfRule>
  </conditionalFormatting>
  <conditionalFormatting sqref="C48">
    <cfRule type="cellIs" dxfId="151" priority="238" operator="lessThan">
      <formula>97.6</formula>
    </cfRule>
  </conditionalFormatting>
  <conditionalFormatting sqref="C49:C50">
    <cfRule type="cellIs" dxfId="150" priority="237" operator="lessThan">
      <formula>99.41</formula>
    </cfRule>
  </conditionalFormatting>
  <conditionalFormatting sqref="C51">
    <cfRule type="cellIs" dxfId="149" priority="236" operator="lessThan">
      <formula>99.89</formula>
    </cfRule>
  </conditionalFormatting>
  <conditionalFormatting sqref="C52">
    <cfRule type="cellIs" dxfId="148" priority="235" operator="greaterThan">
      <formula>0.28</formula>
    </cfRule>
  </conditionalFormatting>
  <conditionalFormatting sqref="C53">
    <cfRule type="cellIs" dxfId="147" priority="234" operator="greaterThan">
      <formula>0.69</formula>
    </cfRule>
  </conditionalFormatting>
  <conditionalFormatting sqref="C54">
    <cfRule type="cellIs" dxfId="146" priority="233" operator="lessThan">
      <formula>97.74</formula>
    </cfRule>
  </conditionalFormatting>
  <conditionalFormatting sqref="C58">
    <cfRule type="cellIs" dxfId="145" priority="232" operator="greaterThan">
      <formula>0.03</formula>
    </cfRule>
  </conditionalFormatting>
  <conditionalFormatting sqref="C59">
    <cfRule type="cellIs" dxfId="144" priority="231" operator="greaterThan">
      <formula>0.09</formula>
    </cfRule>
  </conditionalFormatting>
  <conditionalFormatting sqref="D58:F59 D48:F56">
    <cfRule type="cellIs" dxfId="143" priority="230" operator="greaterThan">
      <formula>0</formula>
    </cfRule>
  </conditionalFormatting>
  <conditionalFormatting sqref="D40:F42">
    <cfRule type="cellIs" dxfId="142" priority="229" operator="lessThan">
      <formula>0</formula>
    </cfRule>
  </conditionalFormatting>
  <conditionalFormatting sqref="C48">
    <cfRule type="cellIs" dxfId="141" priority="228" operator="lessThan">
      <formula>97.6</formula>
    </cfRule>
  </conditionalFormatting>
  <conditionalFormatting sqref="C49:C50">
    <cfRule type="cellIs" dxfId="140" priority="227" operator="lessThan">
      <formula>99.41</formula>
    </cfRule>
  </conditionalFormatting>
  <conditionalFormatting sqref="C51">
    <cfRule type="cellIs" dxfId="139" priority="226" operator="lessThan">
      <formula>99.89</formula>
    </cfRule>
  </conditionalFormatting>
  <conditionalFormatting sqref="C52">
    <cfRule type="cellIs" dxfId="138" priority="225" operator="greaterThan">
      <formula>0.28</formula>
    </cfRule>
  </conditionalFormatting>
  <conditionalFormatting sqref="C53">
    <cfRule type="cellIs" dxfId="137" priority="224" operator="greaterThan">
      <formula>0.69</formula>
    </cfRule>
  </conditionalFormatting>
  <conditionalFormatting sqref="C54">
    <cfRule type="cellIs" dxfId="136" priority="223" operator="lessThan">
      <formula>97.74</formula>
    </cfRule>
  </conditionalFormatting>
  <conditionalFormatting sqref="C58">
    <cfRule type="cellIs" dxfId="135" priority="222" operator="greaterThan">
      <formula>0.03</formula>
    </cfRule>
  </conditionalFormatting>
  <conditionalFormatting sqref="C59">
    <cfRule type="cellIs" dxfId="134" priority="221" operator="greaterThan">
      <formula>0.09</formula>
    </cfRule>
  </conditionalFormatting>
  <conditionalFormatting sqref="D58:F59 D48:F56">
    <cfRule type="cellIs" dxfId="133" priority="220" operator="greaterThan">
      <formula>0</formula>
    </cfRule>
  </conditionalFormatting>
  <conditionalFormatting sqref="D40:F42">
    <cfRule type="cellIs" dxfId="132" priority="219" operator="lessThan">
      <formula>0</formula>
    </cfRule>
  </conditionalFormatting>
  <conditionalFormatting sqref="P13:P19">
    <cfRule type="cellIs" dxfId="131" priority="154" stopIfTrue="1" operator="greaterThan">
      <formula>0.03</formula>
    </cfRule>
  </conditionalFormatting>
  <conditionalFormatting sqref="R13:R19">
    <cfRule type="cellIs" dxfId="130" priority="151" stopIfTrue="1" operator="greaterThan">
      <formula>0.03</formula>
    </cfRule>
  </conditionalFormatting>
  <conditionalFormatting sqref="T13:T19">
    <cfRule type="cellIs" dxfId="129" priority="148" stopIfTrue="1" operator="greaterThan">
      <formula>0.03</formula>
    </cfRule>
  </conditionalFormatting>
  <conditionalFormatting sqref="U13:V19">
    <cfRule type="cellIs" dxfId="128" priority="145" stopIfTrue="1" operator="greaterThan">
      <formula>0.03</formula>
    </cfRule>
  </conditionalFormatting>
  <conditionalFormatting sqref="W13:X19">
    <cfRule type="cellIs" dxfId="127" priority="142" stopIfTrue="1" operator="greaterThan">
      <formula>0.03</formula>
    </cfRule>
  </conditionalFormatting>
  <conditionalFormatting sqref="Z13:Z19">
    <cfRule type="cellIs" dxfId="126" priority="139" stopIfTrue="1" operator="greaterThan">
      <formula>0.03</formula>
    </cfRule>
  </conditionalFormatting>
  <conditionalFormatting sqref="AB13:AB19">
    <cfRule type="cellIs" dxfId="125" priority="136" stopIfTrue="1" operator="greaterThan">
      <formula>0.03</formula>
    </cfRule>
  </conditionalFormatting>
  <conditionalFormatting sqref="AD13:AD19">
    <cfRule type="cellIs" dxfId="124" priority="133" stopIfTrue="1" operator="greaterThan">
      <formula>0.03</formula>
    </cfRule>
  </conditionalFormatting>
  <conditionalFormatting sqref="AF13:AF19">
    <cfRule type="cellIs" dxfId="123" priority="130" stopIfTrue="1" operator="greaterThan">
      <formula>0.03</formula>
    </cfRule>
  </conditionalFormatting>
  <conditionalFormatting sqref="AH13:AH19">
    <cfRule type="cellIs" dxfId="122" priority="127" stopIfTrue="1" operator="greaterThan">
      <formula>0.03</formula>
    </cfRule>
  </conditionalFormatting>
  <conditionalFormatting sqref="AJ13:AJ19">
    <cfRule type="cellIs" dxfId="121" priority="124" stopIfTrue="1" operator="greaterThan">
      <formula>0.03</formula>
    </cfRule>
  </conditionalFormatting>
  <conditionalFormatting sqref="AN10">
    <cfRule type="cellIs" dxfId="120" priority="81" stopIfTrue="1" operator="lessThan">
      <formula>97.65</formula>
    </cfRule>
  </conditionalFormatting>
  <conditionalFormatting sqref="J10:J12">
    <cfRule type="cellIs" dxfId="119" priority="80" stopIfTrue="1" operator="lessThan">
      <formula>65</formula>
    </cfRule>
  </conditionalFormatting>
  <conditionalFormatting sqref="AK10:AL10">
    <cfRule type="cellIs" dxfId="118" priority="79" stopIfTrue="1" operator="lessThan">
      <formula>0.7</formula>
    </cfRule>
  </conditionalFormatting>
  <conditionalFormatting sqref="N10">
    <cfRule type="cellIs" dxfId="117" priority="78" stopIfTrue="1" operator="lessThan">
      <formula>97.65</formula>
    </cfRule>
  </conditionalFormatting>
  <conditionalFormatting sqref="N12">
    <cfRule type="cellIs" dxfId="116" priority="77" stopIfTrue="1" operator="greaterThan">
      <formula>0.03</formula>
    </cfRule>
  </conditionalFormatting>
  <conditionalFormatting sqref="U10:V10">
    <cfRule type="cellIs" dxfId="115" priority="76" stopIfTrue="1" operator="lessThan">
      <formula>97.65</formula>
    </cfRule>
  </conditionalFormatting>
  <conditionalFormatting sqref="U11:V12">
    <cfRule type="cellIs" dxfId="114" priority="75" stopIfTrue="1" operator="greaterThan">
      <formula>0.03</formula>
    </cfRule>
  </conditionalFormatting>
  <conditionalFormatting sqref="W10:X10">
    <cfRule type="cellIs" dxfId="113" priority="74" stopIfTrue="1" operator="lessThan">
      <formula>97.65</formula>
    </cfRule>
  </conditionalFormatting>
  <conditionalFormatting sqref="W11:X12">
    <cfRule type="cellIs" dxfId="112" priority="73" stopIfTrue="1" operator="greaterThan">
      <formula>0.03</formula>
    </cfRule>
  </conditionalFormatting>
  <conditionalFormatting sqref="AK11">
    <cfRule type="cellIs" dxfId="111" priority="72" stopIfTrue="1" operator="greaterThan">
      <formula>0.03</formula>
    </cfRule>
  </conditionalFormatting>
  <conditionalFormatting sqref="AK12">
    <cfRule type="cellIs" dxfId="110" priority="71" stopIfTrue="1" operator="greaterThan">
      <formula>0.03</formula>
    </cfRule>
  </conditionalFormatting>
  <conditionalFormatting sqref="AL12">
    <cfRule type="cellIs" dxfId="109" priority="69" stopIfTrue="1" operator="greaterThan">
      <formula>0.03</formula>
    </cfRule>
  </conditionalFormatting>
  <conditionalFormatting sqref="P10">
    <cfRule type="cellIs" dxfId="108" priority="68" stopIfTrue="1" operator="lessThan">
      <formula>97.65</formula>
    </cfRule>
  </conditionalFormatting>
  <conditionalFormatting sqref="P12">
    <cfRule type="cellIs" dxfId="107" priority="67" stopIfTrue="1" operator="greaterThan">
      <formula>0.03</formula>
    </cfRule>
  </conditionalFormatting>
  <conditionalFormatting sqref="R10">
    <cfRule type="cellIs" dxfId="106" priority="66" stopIfTrue="1" operator="lessThan">
      <formula>97.65</formula>
    </cfRule>
  </conditionalFormatting>
  <conditionalFormatting sqref="R12">
    <cfRule type="cellIs" dxfId="105" priority="65" stopIfTrue="1" operator="greaterThan">
      <formula>0.03</formula>
    </cfRule>
  </conditionalFormatting>
  <conditionalFormatting sqref="T10">
    <cfRule type="cellIs" dxfId="104" priority="64" stopIfTrue="1" operator="lessThan">
      <formula>97.65</formula>
    </cfRule>
  </conditionalFormatting>
  <conditionalFormatting sqref="T12">
    <cfRule type="cellIs" dxfId="103" priority="63" stopIfTrue="1" operator="greaterThan">
      <formula>0.03</formula>
    </cfRule>
  </conditionalFormatting>
  <conditionalFormatting sqref="Z10">
    <cfRule type="cellIs" dxfId="102" priority="62" stopIfTrue="1" operator="lessThan">
      <formula>97.65</formula>
    </cfRule>
  </conditionalFormatting>
  <conditionalFormatting sqref="Z12">
    <cfRule type="cellIs" dxfId="101" priority="61" stopIfTrue="1" operator="greaterThan">
      <formula>0.03</formula>
    </cfRule>
  </conditionalFormatting>
  <conditionalFormatting sqref="AB10">
    <cfRule type="cellIs" dxfId="100" priority="60" stopIfTrue="1" operator="lessThan">
      <formula>97.65</formula>
    </cfRule>
  </conditionalFormatting>
  <conditionalFormatting sqref="AB12">
    <cfRule type="cellIs" dxfId="99" priority="59" stopIfTrue="1" operator="greaterThan">
      <formula>0.03</formula>
    </cfRule>
  </conditionalFormatting>
  <conditionalFormatting sqref="AD10">
    <cfRule type="cellIs" dxfId="98" priority="58" stopIfTrue="1" operator="lessThan">
      <formula>97.65</formula>
    </cfRule>
  </conditionalFormatting>
  <conditionalFormatting sqref="AD12">
    <cfRule type="cellIs" dxfId="97" priority="57" stopIfTrue="1" operator="greaterThan">
      <formula>0.03</formula>
    </cfRule>
  </conditionalFormatting>
  <conditionalFormatting sqref="AF10">
    <cfRule type="cellIs" dxfId="96" priority="56" stopIfTrue="1" operator="lessThan">
      <formula>97.65</formula>
    </cfRule>
  </conditionalFormatting>
  <conditionalFormatting sqref="AF12">
    <cfRule type="cellIs" dxfId="95" priority="55" stopIfTrue="1" operator="greaterThan">
      <formula>0.03</formula>
    </cfRule>
  </conditionalFormatting>
  <conditionalFormatting sqref="AH10">
    <cfRule type="cellIs" dxfId="94" priority="54" stopIfTrue="1" operator="lessThan">
      <formula>97.65</formula>
    </cfRule>
  </conditionalFormatting>
  <conditionalFormatting sqref="AH12">
    <cfRule type="cellIs" dxfId="93" priority="53" stopIfTrue="1" operator="greaterThan">
      <formula>0.03</formula>
    </cfRule>
  </conditionalFormatting>
  <conditionalFormatting sqref="AJ10">
    <cfRule type="cellIs" dxfId="92" priority="52" stopIfTrue="1" operator="lessThan">
      <formula>97.65</formula>
    </cfRule>
  </conditionalFormatting>
  <conditionalFormatting sqref="AJ12">
    <cfRule type="cellIs" dxfId="91" priority="51" stopIfTrue="1" operator="greaterThan">
      <formula>0.03</formula>
    </cfRule>
  </conditionalFormatting>
  <conditionalFormatting sqref="L10">
    <cfRule type="cellIs" dxfId="90" priority="50" stopIfTrue="1" operator="lessThan">
      <formula>97.65</formula>
    </cfRule>
  </conditionalFormatting>
  <conditionalFormatting sqref="L11:L12">
    <cfRule type="cellIs" dxfId="89" priority="49" stopIfTrue="1" operator="greaterThan">
      <formula>0.03</formula>
    </cfRule>
  </conditionalFormatting>
  <conditionalFormatting sqref="J20:J21">
    <cfRule type="cellIs" dxfId="88" priority="48" stopIfTrue="1" operator="lessThan">
      <formula>65</formula>
    </cfRule>
  </conditionalFormatting>
  <conditionalFormatting sqref="N20:N21">
    <cfRule type="cellIs" dxfId="87" priority="47" stopIfTrue="1" operator="greaterThan">
      <formula>0.03</formula>
    </cfRule>
  </conditionalFormatting>
  <conditionalFormatting sqref="L20:L21">
    <cfRule type="cellIs" dxfId="86" priority="46" stopIfTrue="1" operator="lessThan">
      <formula>97.85</formula>
    </cfRule>
  </conditionalFormatting>
  <conditionalFormatting sqref="L20:L21">
    <cfRule type="cellIs" dxfId="85" priority="45" stopIfTrue="1" operator="lessThan">
      <formula>97.57</formula>
    </cfRule>
  </conditionalFormatting>
  <conditionalFormatting sqref="AK20:AK21">
    <cfRule type="cellIs" dxfId="84" priority="44" stopIfTrue="1" operator="lessThan">
      <formula>0.43</formula>
    </cfRule>
  </conditionalFormatting>
  <conditionalFormatting sqref="AK20:AL21">
    <cfRule type="cellIs" dxfId="83" priority="43" stopIfTrue="1" operator="lessThan">
      <formula>0.63</formula>
    </cfRule>
  </conditionalFormatting>
  <conditionalFormatting sqref="P20:P21">
    <cfRule type="cellIs" dxfId="82" priority="42" stopIfTrue="1" operator="greaterThan">
      <formula>0.03</formula>
    </cfRule>
  </conditionalFormatting>
  <conditionalFormatting sqref="R20:R21">
    <cfRule type="cellIs" dxfId="81" priority="41" stopIfTrue="1" operator="greaterThan">
      <formula>0.03</formula>
    </cfRule>
  </conditionalFormatting>
  <conditionalFormatting sqref="T20:T21">
    <cfRule type="cellIs" dxfId="80" priority="40" stopIfTrue="1" operator="greaterThan">
      <formula>0.03</formula>
    </cfRule>
  </conditionalFormatting>
  <conditionalFormatting sqref="U20:V21">
    <cfRule type="cellIs" dxfId="79" priority="39" stopIfTrue="1" operator="greaterThan">
      <formula>0.03</formula>
    </cfRule>
  </conditionalFormatting>
  <conditionalFormatting sqref="W20:X21">
    <cfRule type="cellIs" dxfId="78" priority="38" stopIfTrue="1" operator="greaterThan">
      <formula>0.03</formula>
    </cfRule>
  </conditionalFormatting>
  <conditionalFormatting sqref="Z20:Z21">
    <cfRule type="cellIs" dxfId="77" priority="37" stopIfTrue="1" operator="greaterThan">
      <formula>0.03</formula>
    </cfRule>
  </conditionalFormatting>
  <conditionalFormatting sqref="AB20:AB21">
    <cfRule type="cellIs" dxfId="76" priority="36" stopIfTrue="1" operator="greaterThan">
      <formula>0.03</formula>
    </cfRule>
  </conditionalFormatting>
  <conditionalFormatting sqref="AD20:AD21">
    <cfRule type="cellIs" dxfId="75" priority="35" stopIfTrue="1" operator="greaterThan">
      <formula>0.03</formula>
    </cfRule>
  </conditionalFormatting>
  <conditionalFormatting sqref="AF20:AF21">
    <cfRule type="cellIs" dxfId="74" priority="34" stopIfTrue="1" operator="greaterThan">
      <formula>0.03</formula>
    </cfRule>
  </conditionalFormatting>
  <conditionalFormatting sqref="AH20:AH21">
    <cfRule type="cellIs" dxfId="73" priority="33" stopIfTrue="1" operator="greaterThan">
      <formula>0.03</formula>
    </cfRule>
  </conditionalFormatting>
  <conditionalFormatting sqref="AJ20:AJ21">
    <cfRule type="cellIs" dxfId="72" priority="32" stopIfTrue="1" operator="greaterThan">
      <formula>0.03</formula>
    </cfRule>
  </conditionalFormatting>
  <conditionalFormatting sqref="J22">
    <cfRule type="cellIs" dxfId="71" priority="31" stopIfTrue="1" operator="lessThan">
      <formula>65</formula>
    </cfRule>
  </conditionalFormatting>
  <conditionalFormatting sqref="N22">
    <cfRule type="cellIs" dxfId="70" priority="30" stopIfTrue="1" operator="greaterThan">
      <formula>0.03</formula>
    </cfRule>
  </conditionalFormatting>
  <conditionalFormatting sqref="L22">
    <cfRule type="cellIs" dxfId="69" priority="29" stopIfTrue="1" operator="lessThan">
      <formula>97.85</formula>
    </cfRule>
  </conditionalFormatting>
  <conditionalFormatting sqref="L22">
    <cfRule type="cellIs" dxfId="68" priority="28" stopIfTrue="1" operator="lessThan">
      <formula>97.57</formula>
    </cfRule>
  </conditionalFormatting>
  <conditionalFormatting sqref="AK22">
    <cfRule type="cellIs" dxfId="67" priority="27" stopIfTrue="1" operator="lessThan">
      <formula>0.43</formula>
    </cfRule>
  </conditionalFormatting>
  <conditionalFormatting sqref="AK22:AL22">
    <cfRule type="cellIs" dxfId="66" priority="26" stopIfTrue="1" operator="lessThan">
      <formula>0.63</formula>
    </cfRule>
  </conditionalFormatting>
  <conditionalFormatting sqref="P22">
    <cfRule type="cellIs" dxfId="65" priority="25" stopIfTrue="1" operator="greaterThan">
      <formula>0.03</formula>
    </cfRule>
  </conditionalFormatting>
  <conditionalFormatting sqref="R22">
    <cfRule type="cellIs" dxfId="64" priority="24" stopIfTrue="1" operator="greaterThan">
      <formula>0.03</formula>
    </cfRule>
  </conditionalFormatting>
  <conditionalFormatting sqref="T22">
    <cfRule type="cellIs" dxfId="63" priority="23" stopIfTrue="1" operator="greaterThan">
      <formula>0.03</formula>
    </cfRule>
  </conditionalFormatting>
  <conditionalFormatting sqref="U22:V22">
    <cfRule type="cellIs" dxfId="62" priority="22" stopIfTrue="1" operator="greaterThan">
      <formula>0.03</formula>
    </cfRule>
  </conditionalFormatting>
  <conditionalFormatting sqref="W22:X22">
    <cfRule type="cellIs" dxfId="61" priority="21" stopIfTrue="1" operator="greaterThan">
      <formula>0.03</formula>
    </cfRule>
  </conditionalFormatting>
  <conditionalFormatting sqref="Z22">
    <cfRule type="cellIs" dxfId="60" priority="20" stopIfTrue="1" operator="greaterThan">
      <formula>0.03</formula>
    </cfRule>
  </conditionalFormatting>
  <conditionalFormatting sqref="AB22">
    <cfRule type="cellIs" dxfId="59" priority="19" stopIfTrue="1" operator="greaterThan">
      <formula>0.03</formula>
    </cfRule>
  </conditionalFormatting>
  <conditionalFormatting sqref="AD22">
    <cfRule type="cellIs" dxfId="58" priority="18" stopIfTrue="1" operator="greaterThan">
      <formula>0.03</formula>
    </cfRule>
  </conditionalFormatting>
  <conditionalFormatting sqref="AF22">
    <cfRule type="cellIs" dxfId="57" priority="17" stopIfTrue="1" operator="greaterThan">
      <formula>0.03</formula>
    </cfRule>
  </conditionalFormatting>
  <conditionalFormatting sqref="AH22">
    <cfRule type="cellIs" dxfId="56" priority="16" stopIfTrue="1" operator="greaterThan">
      <formula>0.03</formula>
    </cfRule>
  </conditionalFormatting>
  <conditionalFormatting sqref="AJ22">
    <cfRule type="cellIs" dxfId="55" priority="15" stopIfTrue="1" operator="greaterThan">
      <formula>0.03</formula>
    </cfRule>
  </conditionalFormatting>
  <conditionalFormatting sqref="N11">
    <cfRule type="cellIs" dxfId="54" priority="14" stopIfTrue="1" operator="greaterThan">
      <formula>0.03</formula>
    </cfRule>
  </conditionalFormatting>
  <conditionalFormatting sqref="P11">
    <cfRule type="cellIs" dxfId="53" priority="13" stopIfTrue="1" operator="greaterThan">
      <formula>0.03</formula>
    </cfRule>
  </conditionalFormatting>
  <conditionalFormatting sqref="R11">
    <cfRule type="cellIs" dxfId="52" priority="12" stopIfTrue="1" operator="greaterThan">
      <formula>0.03</formula>
    </cfRule>
  </conditionalFormatting>
  <conditionalFormatting sqref="T11">
    <cfRule type="cellIs" dxfId="51" priority="11" stopIfTrue="1" operator="greaterThan">
      <formula>0.03</formula>
    </cfRule>
  </conditionalFormatting>
  <conditionalFormatting sqref="AJ11">
    <cfRule type="cellIs" dxfId="50" priority="10" stopIfTrue="1" operator="greaterThan">
      <formula>0.03</formula>
    </cfRule>
  </conditionalFormatting>
  <conditionalFormatting sqref="AH11">
    <cfRule type="cellIs" dxfId="49" priority="9" stopIfTrue="1" operator="greaterThan">
      <formula>0.03</formula>
    </cfRule>
  </conditionalFormatting>
  <conditionalFormatting sqref="AF11">
    <cfRule type="cellIs" dxfId="48" priority="8" stopIfTrue="1" operator="greaterThan">
      <formula>0.03</formula>
    </cfRule>
  </conditionalFormatting>
  <conditionalFormatting sqref="AD11">
    <cfRule type="cellIs" dxfId="47" priority="7" stopIfTrue="1" operator="greaterThan">
      <formula>0.03</formula>
    </cfRule>
  </conditionalFormatting>
  <conditionalFormatting sqref="AB11">
    <cfRule type="cellIs" dxfId="46" priority="6" stopIfTrue="1" operator="greaterThan">
      <formula>0.03</formula>
    </cfRule>
  </conditionalFormatting>
  <conditionalFormatting sqref="Z11">
    <cfRule type="cellIs" dxfId="45" priority="5" stopIfTrue="1" operator="greaterThan">
      <formula>0.03</formula>
    </cfRule>
  </conditionalFormatting>
  <conditionalFormatting sqref="AL11">
    <cfRule type="cellIs" dxfId="44" priority="4" stopIfTrue="1" operator="greaterThan">
      <formula>0.03</formula>
    </cfRule>
  </conditionalFormatting>
  <conditionalFormatting sqref="J25">
    <cfRule type="cellIs" dxfId="43" priority="3" stopIfTrue="1" operator="lessThan">
      <formula>65</formula>
    </cfRule>
  </conditionalFormatting>
  <conditionalFormatting sqref="L25">
    <cfRule type="cellIs" dxfId="42" priority="2" stopIfTrue="1" operator="lessThan">
      <formula>97.85</formula>
    </cfRule>
  </conditionalFormatting>
  <conditionalFormatting sqref="AK25">
    <cfRule type="cellIs" dxfId="41" priority="1" stopIfTrue="1" operator="lessThan">
      <formula>0.43</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BD25"/>
  <sheetViews>
    <sheetView tabSelected="1" topLeftCell="Q1" zoomScale="80" zoomScaleNormal="80" workbookViewId="0">
      <selection activeCell="AI10" sqref="AI10"/>
    </sheetView>
  </sheetViews>
  <sheetFormatPr defaultColWidth="9.140625" defaultRowHeight="15" x14ac:dyDescent="0.25"/>
  <cols>
    <col min="1" max="1" width="13.28515625" style="18" customWidth="1"/>
    <col min="2" max="2" width="15.28515625" style="15" customWidth="1"/>
    <col min="3" max="3" width="12.85546875" style="15" customWidth="1"/>
    <col min="4" max="4" width="8.85546875" style="15" customWidth="1"/>
    <col min="5" max="5" width="9.7109375" style="32" customWidth="1"/>
    <col min="6" max="6" width="11.7109375" style="32" bestFit="1" customWidth="1"/>
    <col min="7" max="7" width="12.28515625" style="32" bestFit="1" customWidth="1"/>
    <col min="8" max="8" width="10" style="32" bestFit="1" customWidth="1"/>
    <col min="9" max="9" width="12.28515625" style="32" bestFit="1" customWidth="1"/>
    <col min="10" max="10" width="8.28515625" style="32" customWidth="1"/>
    <col min="11" max="11" width="11.7109375" style="32" bestFit="1" customWidth="1"/>
    <col min="12" max="12" width="14.28515625" style="32" customWidth="1"/>
    <col min="13" max="13" width="11.7109375" style="32" customWidth="1"/>
    <col min="14" max="14" width="10" style="32" customWidth="1"/>
    <col min="15" max="15" width="11.7109375" style="32" bestFit="1" customWidth="1"/>
    <col min="16" max="16" width="10.28515625" style="32" customWidth="1"/>
    <col min="17" max="19" width="14.28515625" style="52" bestFit="1" customWidth="1"/>
    <col min="20" max="24" width="14.28515625" style="62" bestFit="1" customWidth="1"/>
    <col min="25" max="25" width="12.28515625" style="32" bestFit="1" customWidth="1"/>
    <col min="26" max="26" width="8.28515625" style="32" bestFit="1" customWidth="1"/>
    <col min="27" max="27" width="11.85546875" style="32" customWidth="1"/>
    <col min="28" max="28" width="9.28515625" style="32" customWidth="1"/>
    <col min="29" max="29" width="11.85546875" style="32" bestFit="1" customWidth="1"/>
    <col min="30" max="30" width="13.140625" style="32" bestFit="1" customWidth="1"/>
    <col min="31" max="31" width="11.7109375" style="32" bestFit="1" customWidth="1"/>
    <col min="32" max="32" width="8.140625" style="32" bestFit="1" customWidth="1"/>
    <col min="33" max="33" width="13.85546875" style="32" bestFit="1" customWidth="1"/>
    <col min="34" max="34" width="10" style="32" bestFit="1" customWidth="1"/>
    <col min="35" max="36" width="11.28515625" style="32" bestFit="1" customWidth="1"/>
    <col min="37" max="38" width="9" style="52" customWidth="1"/>
    <col min="39" max="39" width="10.7109375" style="52" customWidth="1"/>
    <col min="40" max="48" width="9" style="52" customWidth="1"/>
    <col min="49" max="54" width="14.28515625" style="59" bestFit="1" customWidth="1"/>
    <col min="55" max="56" width="9" style="50" customWidth="1"/>
    <col min="57" max="16384" width="9.140625" style="18"/>
  </cols>
  <sheetData>
    <row r="1" spans="1:56" s="4" customFormat="1" ht="18.75" customHeight="1" x14ac:dyDescent="0.3">
      <c r="A1" s="56" t="s">
        <v>110</v>
      </c>
      <c r="B1" s="1"/>
      <c r="C1" s="1"/>
      <c r="D1" s="2"/>
      <c r="E1" s="1"/>
      <c r="F1" s="1"/>
      <c r="G1" s="1"/>
      <c r="H1" s="1"/>
      <c r="I1" s="1"/>
      <c r="J1" s="1"/>
      <c r="K1" s="1"/>
      <c r="L1" s="1"/>
      <c r="M1" s="1"/>
      <c r="N1" s="1"/>
      <c r="O1" s="1"/>
      <c r="P1" s="1"/>
      <c r="Q1" s="71"/>
      <c r="R1" s="71"/>
      <c r="S1" s="71"/>
      <c r="T1" s="72"/>
      <c r="U1" s="72"/>
      <c r="V1" s="72"/>
      <c r="W1" s="72"/>
      <c r="X1" s="72"/>
      <c r="Y1" s="64"/>
      <c r="Z1" s="64"/>
      <c r="AA1" s="63"/>
      <c r="AB1" s="64"/>
      <c r="AC1" s="64"/>
      <c r="AD1" s="64"/>
      <c r="AE1" s="64"/>
      <c r="AF1" s="64"/>
      <c r="AG1" s="64"/>
      <c r="AH1" s="64"/>
      <c r="AI1" s="64"/>
      <c r="AJ1" s="64"/>
      <c r="AK1" s="63"/>
      <c r="AL1" s="63"/>
      <c r="AM1" s="63"/>
      <c r="AN1" s="63"/>
      <c r="AO1" s="63"/>
      <c r="AP1" s="63"/>
      <c r="AQ1" s="63"/>
      <c r="AR1" s="63"/>
      <c r="AS1" s="63"/>
      <c r="AT1" s="63"/>
      <c r="AU1" s="63"/>
      <c r="AV1" s="63"/>
      <c r="AW1" s="73"/>
      <c r="AX1" s="73"/>
      <c r="AY1" s="73"/>
      <c r="AZ1" s="73"/>
      <c r="BA1" s="73"/>
      <c r="BB1" s="73"/>
      <c r="BC1" s="49"/>
      <c r="BD1" s="49"/>
    </row>
    <row r="2" spans="1:56" s="4" customFormat="1" ht="18.75" customHeight="1" x14ac:dyDescent="0.3">
      <c r="A2" s="56"/>
      <c r="B2" s="1"/>
      <c r="C2" s="1"/>
      <c r="D2" s="2"/>
      <c r="E2" s="1"/>
      <c r="F2" s="1"/>
      <c r="G2" s="1"/>
      <c r="H2" s="1"/>
      <c r="I2" s="1"/>
      <c r="J2" s="1"/>
      <c r="K2" s="1"/>
      <c r="L2" s="1"/>
      <c r="M2" s="1"/>
      <c r="N2" s="1"/>
      <c r="O2" s="1"/>
      <c r="P2" s="1"/>
      <c r="Q2" s="71"/>
      <c r="R2" s="71"/>
      <c r="S2" s="71"/>
      <c r="T2" s="72"/>
      <c r="U2" s="72"/>
      <c r="V2" s="72"/>
      <c r="W2" s="72"/>
      <c r="X2" s="72"/>
      <c r="Y2" s="64"/>
      <c r="Z2" s="64"/>
      <c r="AA2" s="63"/>
      <c r="AB2" s="64"/>
      <c r="AC2" s="64"/>
      <c r="AD2" s="64"/>
      <c r="AE2" s="64"/>
      <c r="AF2" s="64"/>
      <c r="AG2" s="64"/>
      <c r="AH2" s="64"/>
      <c r="AI2" s="64"/>
      <c r="AJ2" s="64"/>
      <c r="AK2" s="63"/>
      <c r="AL2" s="63"/>
      <c r="AM2" s="63"/>
      <c r="AN2" s="63"/>
      <c r="AO2" s="63"/>
      <c r="AP2" s="63"/>
      <c r="AQ2" s="63"/>
      <c r="AR2" s="63"/>
      <c r="AS2" s="63"/>
      <c r="AT2" s="63"/>
      <c r="AU2" s="63"/>
      <c r="AV2" s="63"/>
      <c r="AW2" s="73"/>
      <c r="AX2" s="73"/>
      <c r="AY2" s="73"/>
      <c r="AZ2" s="73"/>
      <c r="BA2" s="73"/>
      <c r="BB2" s="73"/>
      <c r="BC2" s="49"/>
      <c r="BD2" s="49"/>
    </row>
    <row r="3" spans="1:56" s="4" customFormat="1" ht="14.25" customHeight="1" x14ac:dyDescent="0.2">
      <c r="A3" s="7" t="s">
        <v>62</v>
      </c>
      <c r="B3" s="6"/>
      <c r="C3" s="6"/>
      <c r="E3" s="6"/>
      <c r="F3" s="24">
        <f>'Daily Province Normal Overview'!D2</f>
        <v>40918</v>
      </c>
      <c r="G3" s="6"/>
      <c r="H3" s="6"/>
      <c r="I3" s="6"/>
      <c r="J3" s="6"/>
      <c r="K3" s="6"/>
      <c r="L3" s="6"/>
      <c r="M3" s="6"/>
      <c r="N3" s="30"/>
      <c r="O3" s="6"/>
      <c r="P3" s="6"/>
      <c r="Q3" s="71"/>
      <c r="R3" s="71"/>
      <c r="S3" s="71"/>
      <c r="T3" s="72"/>
      <c r="U3" s="72"/>
      <c r="V3" s="72"/>
      <c r="W3" s="72"/>
      <c r="X3" s="72"/>
      <c r="Y3" s="63"/>
      <c r="Z3" s="70"/>
      <c r="AA3" s="63"/>
      <c r="AB3" s="70"/>
      <c r="AC3" s="70"/>
      <c r="AD3" s="70"/>
      <c r="AE3" s="70"/>
      <c r="AF3" s="70"/>
      <c r="AG3" s="70"/>
      <c r="AH3" s="70"/>
      <c r="AI3" s="70"/>
      <c r="AJ3" s="70"/>
      <c r="AK3" s="63"/>
      <c r="AL3" s="63"/>
      <c r="AM3" s="63"/>
      <c r="AN3" s="63"/>
      <c r="AO3" s="63"/>
      <c r="AP3" s="63"/>
      <c r="AQ3" s="63"/>
      <c r="AR3" s="63"/>
      <c r="AS3" s="63"/>
      <c r="AT3" s="63"/>
      <c r="AU3" s="63"/>
      <c r="AV3" s="63"/>
      <c r="AW3" s="73"/>
      <c r="AX3" s="73"/>
      <c r="AY3" s="73"/>
      <c r="AZ3" s="73"/>
      <c r="BA3" s="73"/>
      <c r="BB3" s="73"/>
      <c r="BC3" s="49"/>
      <c r="BD3" s="49"/>
    </row>
    <row r="4" spans="1:56" ht="15" customHeight="1" x14ac:dyDescent="0.25">
      <c r="M4" s="11"/>
      <c r="N4" s="11"/>
      <c r="O4" s="11"/>
      <c r="P4" s="11"/>
      <c r="Q4" s="43"/>
      <c r="AO4" s="11"/>
      <c r="AP4" s="11"/>
      <c r="AQ4" s="11"/>
      <c r="AR4" s="11"/>
      <c r="AS4" s="11"/>
      <c r="AT4" s="11"/>
      <c r="AU4" s="11"/>
      <c r="AV4" s="11"/>
      <c r="AW4" s="58"/>
      <c r="AX4" s="58"/>
      <c r="AY4" s="58"/>
      <c r="AZ4" s="58"/>
      <c r="BA4" s="58"/>
      <c r="BB4" s="58"/>
      <c r="BC4" s="48"/>
      <c r="BD4" s="48"/>
    </row>
    <row r="5" spans="1:56" ht="15" customHeight="1" x14ac:dyDescent="0.25">
      <c r="M5" s="11"/>
      <c r="N5" s="11"/>
      <c r="O5" s="11"/>
      <c r="P5" s="11"/>
      <c r="Q5" s="43"/>
      <c r="AO5" s="11"/>
      <c r="AP5" s="11"/>
      <c r="AQ5" s="11"/>
      <c r="AR5" s="11"/>
      <c r="AS5" s="11"/>
      <c r="AT5" s="11"/>
      <c r="AU5" s="11"/>
      <c r="AV5" s="11"/>
      <c r="AW5" s="58"/>
      <c r="AX5" s="58"/>
      <c r="AY5" s="58"/>
      <c r="AZ5" s="58"/>
      <c r="BA5" s="58"/>
      <c r="BB5" s="58"/>
      <c r="BC5" s="48"/>
      <c r="BD5" s="48"/>
    </row>
    <row r="6" spans="1:56" ht="45" customHeight="1" x14ac:dyDescent="0.25">
      <c r="A6" s="12" t="s">
        <v>0</v>
      </c>
      <c r="B6" s="13" t="s">
        <v>1</v>
      </c>
      <c r="C6" s="13" t="s">
        <v>28</v>
      </c>
      <c r="D6" s="12" t="s">
        <v>2</v>
      </c>
      <c r="E6" s="35" t="s">
        <v>3</v>
      </c>
      <c r="F6" s="12" t="s">
        <v>59</v>
      </c>
      <c r="G6" s="12" t="s">
        <v>4</v>
      </c>
      <c r="H6" s="12" t="s">
        <v>5</v>
      </c>
      <c r="I6" s="12" t="s">
        <v>6</v>
      </c>
      <c r="J6" s="12" t="s">
        <v>7</v>
      </c>
      <c r="K6" s="12" t="s">
        <v>52</v>
      </c>
      <c r="L6" s="115" t="s">
        <v>50</v>
      </c>
      <c r="M6" s="115" t="s">
        <v>45</v>
      </c>
      <c r="N6" s="115" t="s">
        <v>46</v>
      </c>
      <c r="O6" s="115" t="s">
        <v>47</v>
      </c>
      <c r="P6" s="115" t="s">
        <v>48</v>
      </c>
      <c r="Q6" s="115" t="s">
        <v>73</v>
      </c>
      <c r="R6" s="115" t="s">
        <v>74</v>
      </c>
      <c r="S6" s="115" t="s">
        <v>72</v>
      </c>
      <c r="T6" s="121" t="s">
        <v>75</v>
      </c>
      <c r="U6" s="121" t="s">
        <v>76</v>
      </c>
      <c r="V6" s="121" t="s">
        <v>77</v>
      </c>
      <c r="W6" s="121" t="s">
        <v>67</v>
      </c>
      <c r="X6" s="121" t="s">
        <v>68</v>
      </c>
      <c r="Y6" s="116" t="s">
        <v>30</v>
      </c>
      <c r="Z6" s="116" t="s">
        <v>18</v>
      </c>
      <c r="AA6" s="116" t="s">
        <v>31</v>
      </c>
      <c r="AB6" s="116" t="s">
        <v>19</v>
      </c>
      <c r="AC6" s="116" t="s">
        <v>32</v>
      </c>
      <c r="AD6" s="116" t="s">
        <v>21</v>
      </c>
      <c r="AE6" s="116" t="s">
        <v>33</v>
      </c>
      <c r="AF6" s="116" t="s">
        <v>22</v>
      </c>
      <c r="AG6" s="116" t="s">
        <v>34</v>
      </c>
      <c r="AH6" s="116" t="s">
        <v>23</v>
      </c>
      <c r="AI6" s="116" t="s">
        <v>35</v>
      </c>
      <c r="AJ6" s="116" t="s">
        <v>24</v>
      </c>
      <c r="AK6" s="116" t="s">
        <v>29</v>
      </c>
      <c r="AL6" s="116" t="s">
        <v>25</v>
      </c>
      <c r="AM6" s="116" t="s">
        <v>53</v>
      </c>
      <c r="AN6" s="116" t="s">
        <v>54</v>
      </c>
      <c r="AO6" s="224" t="s">
        <v>36</v>
      </c>
      <c r="AP6" s="225"/>
      <c r="AQ6" s="225"/>
      <c r="AR6" s="226"/>
      <c r="AS6" s="227" t="s">
        <v>37</v>
      </c>
      <c r="AT6" s="227" t="s">
        <v>38</v>
      </c>
      <c r="AU6" s="227" t="s">
        <v>39</v>
      </c>
      <c r="AV6" s="227" t="s">
        <v>40</v>
      </c>
      <c r="AW6" s="229" t="s">
        <v>70</v>
      </c>
      <c r="AX6" s="229" t="s">
        <v>71</v>
      </c>
      <c r="AY6" s="229" t="s">
        <v>69</v>
      </c>
      <c r="AZ6" s="229" t="s">
        <v>66</v>
      </c>
      <c r="BA6" s="229" t="s">
        <v>64</v>
      </c>
      <c r="BB6" s="229" t="s">
        <v>65</v>
      </c>
      <c r="BC6" s="221" t="s">
        <v>57</v>
      </c>
      <c r="BD6" s="221" t="s">
        <v>58</v>
      </c>
    </row>
    <row r="7" spans="1:56" ht="23.25" customHeight="1" x14ac:dyDescent="0.25">
      <c r="A7" s="25"/>
      <c r="B7" s="16" t="s">
        <v>8</v>
      </c>
      <c r="C7" s="16"/>
      <c r="D7" s="16" t="s">
        <v>9</v>
      </c>
      <c r="E7" s="36" t="s">
        <v>10</v>
      </c>
      <c r="F7" s="16" t="s">
        <v>11</v>
      </c>
      <c r="G7" s="16" t="s">
        <v>12</v>
      </c>
      <c r="H7" s="16" t="s">
        <v>12</v>
      </c>
      <c r="I7" s="16" t="s">
        <v>13</v>
      </c>
      <c r="J7" s="16" t="s">
        <v>11</v>
      </c>
      <c r="K7" s="16"/>
      <c r="L7" s="122" t="s">
        <v>11</v>
      </c>
      <c r="M7" s="122"/>
      <c r="N7" s="122" t="s">
        <v>11</v>
      </c>
      <c r="O7" s="122"/>
      <c r="P7" s="122" t="s">
        <v>11</v>
      </c>
      <c r="Q7" s="122"/>
      <c r="R7" s="122"/>
      <c r="S7" s="122"/>
      <c r="T7" s="123"/>
      <c r="U7" s="123"/>
      <c r="V7" s="123"/>
      <c r="W7" s="123"/>
      <c r="X7" s="123" t="s">
        <v>11</v>
      </c>
      <c r="Y7" s="122"/>
      <c r="Z7" s="122" t="s">
        <v>11</v>
      </c>
      <c r="AA7" s="122"/>
      <c r="AB7" s="124" t="s">
        <v>11</v>
      </c>
      <c r="AC7" s="124"/>
      <c r="AD7" s="124" t="s">
        <v>11</v>
      </c>
      <c r="AE7" s="124"/>
      <c r="AF7" s="124" t="s">
        <v>11</v>
      </c>
      <c r="AG7" s="124"/>
      <c r="AH7" s="124" t="s">
        <v>11</v>
      </c>
      <c r="AI7" s="124"/>
      <c r="AJ7" s="124" t="s">
        <v>11</v>
      </c>
      <c r="AK7" s="124" t="s">
        <v>26</v>
      </c>
      <c r="AL7" s="124" t="s">
        <v>26</v>
      </c>
      <c r="AM7" s="124"/>
      <c r="AN7" s="124"/>
      <c r="AO7" s="125" t="s">
        <v>41</v>
      </c>
      <c r="AP7" s="125" t="s">
        <v>42</v>
      </c>
      <c r="AQ7" s="125" t="s">
        <v>43</v>
      </c>
      <c r="AR7" s="125" t="s">
        <v>44</v>
      </c>
      <c r="AS7" s="228"/>
      <c r="AT7" s="228"/>
      <c r="AU7" s="228"/>
      <c r="AV7" s="228"/>
      <c r="AW7" s="230"/>
      <c r="AX7" s="230"/>
      <c r="AY7" s="230"/>
      <c r="AZ7" s="230"/>
      <c r="BA7" s="230"/>
      <c r="BB7" s="230"/>
      <c r="BC7" s="222"/>
      <c r="BD7" s="222"/>
    </row>
    <row r="8" spans="1:56" ht="13.9" x14ac:dyDescent="0.25">
      <c r="A8" s="39"/>
      <c r="B8" s="40" t="s">
        <v>14</v>
      </c>
      <c r="C8" s="40"/>
      <c r="D8" s="41"/>
      <c r="E8" s="42"/>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60"/>
      <c r="AX8" s="60"/>
      <c r="AY8" s="60"/>
      <c r="AZ8" s="60"/>
      <c r="BA8" s="60"/>
      <c r="BB8" s="60"/>
      <c r="BC8" s="42"/>
      <c r="BD8" s="42"/>
    </row>
    <row r="9" spans="1:56" ht="15.75" customHeight="1" x14ac:dyDescent="0.25">
      <c r="A9" s="25"/>
      <c r="B9" s="16" t="s">
        <v>15</v>
      </c>
      <c r="C9" s="20"/>
      <c r="D9" s="21"/>
      <c r="E9" s="37"/>
      <c r="F9" s="22"/>
      <c r="G9" s="22"/>
      <c r="H9" s="22"/>
      <c r="I9" s="22"/>
      <c r="J9" s="22" t="s">
        <v>16</v>
      </c>
      <c r="K9" s="22"/>
      <c r="L9" s="22" t="s">
        <v>20</v>
      </c>
      <c r="M9" s="22"/>
      <c r="N9" s="22" t="s">
        <v>16</v>
      </c>
      <c r="O9" s="22"/>
      <c r="P9" s="22" t="s">
        <v>16</v>
      </c>
      <c r="Q9" s="22"/>
      <c r="R9" s="22"/>
      <c r="S9" s="22"/>
      <c r="T9" s="22"/>
      <c r="U9" s="22"/>
      <c r="V9" s="22"/>
      <c r="W9" s="22"/>
      <c r="X9" s="22" t="s">
        <v>20</v>
      </c>
      <c r="Y9" s="22"/>
      <c r="Z9" s="22" t="s">
        <v>20</v>
      </c>
      <c r="AA9" s="22"/>
      <c r="AB9" s="22" t="s">
        <v>20</v>
      </c>
      <c r="AC9" s="22"/>
      <c r="AD9" s="22" t="s">
        <v>16</v>
      </c>
      <c r="AE9" s="22"/>
      <c r="AF9" s="22" t="s">
        <v>20</v>
      </c>
      <c r="AG9" s="22"/>
      <c r="AH9" s="22" t="s">
        <v>16</v>
      </c>
      <c r="AI9" s="22"/>
      <c r="AJ9" s="22" t="s">
        <v>20</v>
      </c>
      <c r="AK9" s="22"/>
      <c r="AL9" s="22" t="s">
        <v>20</v>
      </c>
      <c r="AM9" s="22"/>
      <c r="AN9" s="22"/>
      <c r="AO9" s="22"/>
      <c r="AP9" s="22"/>
      <c r="AQ9" s="22"/>
      <c r="AR9" s="22"/>
      <c r="AS9" s="22"/>
      <c r="AT9" s="22"/>
      <c r="AU9" s="22"/>
      <c r="AV9" s="22"/>
      <c r="AW9" s="61"/>
      <c r="AX9" s="61"/>
      <c r="AY9" s="61"/>
      <c r="AZ9" s="61"/>
      <c r="BA9" s="61"/>
      <c r="BB9" s="61"/>
      <c r="BC9" s="37"/>
      <c r="BD9" s="37"/>
    </row>
    <row r="10" spans="1:56" s="155" customFormat="1" ht="13.9" x14ac:dyDescent="0.25">
      <c r="A10" s="142">
        <f>F$3</f>
        <v>40918</v>
      </c>
      <c r="B10" s="143" t="s">
        <v>17</v>
      </c>
      <c r="C10" s="143"/>
      <c r="D10" s="154">
        <v>3</v>
      </c>
      <c r="E10" s="152">
        <f>SUM(E11:E12)</f>
        <v>844</v>
      </c>
      <c r="F10" s="152">
        <f>SUM(F11:F12)</f>
        <v>2920</v>
      </c>
      <c r="G10" s="152">
        <f>SUM(G11:G12)</f>
        <v>809.41042518615723</v>
      </c>
      <c r="H10" s="152">
        <f>SUM(H11:H12)</f>
        <v>0.70029998058453202</v>
      </c>
      <c r="I10" s="152">
        <f>SUM(I11:I12)</f>
        <v>1443557.74609375</v>
      </c>
      <c r="J10" s="153"/>
      <c r="K10" s="153">
        <f>SUM(K11:K12)</f>
        <v>1256967</v>
      </c>
      <c r="L10" s="153">
        <f>(L11*K11+L12*K12)/K10</f>
        <v>93.704530015562881</v>
      </c>
      <c r="M10" s="149">
        <f t="shared" ref="M10" si="0">SUM(M11:M12)</f>
        <v>1160977</v>
      </c>
      <c r="N10" s="138">
        <f>(M11*N11+M12*N12)/M10</f>
        <v>0</v>
      </c>
      <c r="O10" s="149">
        <f>SUM(O11:O12)</f>
        <v>74350</v>
      </c>
      <c r="P10" s="138">
        <f>(O11*P11+O12*P12)/O10</f>
        <v>0</v>
      </c>
      <c r="Q10" s="149">
        <f>SUM(Q11:Q12)</f>
        <v>140811</v>
      </c>
      <c r="R10" s="138">
        <f>(Q11*R11+Q12*R12)/Q10</f>
        <v>99.91264849964567</v>
      </c>
      <c r="S10" s="149">
        <f>SUM(S11:S12)</f>
        <v>815930</v>
      </c>
      <c r="T10" s="138">
        <f>(S11*T11+S12*T12)/S10</f>
        <v>99.931366719357214</v>
      </c>
      <c r="U10" s="138">
        <f>(U11*O11+U12*O12)/O10</f>
        <v>99.765971737049057</v>
      </c>
      <c r="V10" s="138">
        <f>(V11*M11+V12*M12)/M10</f>
        <v>99.857534116703064</v>
      </c>
      <c r="W10" s="138">
        <f>U10*R10/100</f>
        <v>99.678824663893664</v>
      </c>
      <c r="X10" s="138">
        <f>V10*T10/100</f>
        <v>99.788998615069772</v>
      </c>
      <c r="Y10" s="149">
        <f>SUM(Y11:Y12)</f>
        <v>3105126</v>
      </c>
      <c r="Z10" s="138">
        <f>(Y11*Z11+Y12*Z12)/Y10</f>
        <v>99.857911696455375</v>
      </c>
      <c r="AA10" s="149">
        <f>SUM(AA11:AA12)</f>
        <v>327128</v>
      </c>
      <c r="AB10" s="138">
        <f>(AA11*AB11+AA12*AB12)/AA10</f>
        <v>99.841346154282107</v>
      </c>
      <c r="AC10" s="149">
        <f>SUM(AC11:AC12)</f>
        <v>74387</v>
      </c>
      <c r="AD10" s="138">
        <f>(AC11*AD11+AC12*AD12)/AC10</f>
        <v>0.2379447978670948</v>
      </c>
      <c r="AE10" s="149">
        <f>SUM(AE11:AE12)</f>
        <v>4836</v>
      </c>
      <c r="AF10" s="138">
        <f>(AE11*AF11+AE12*AF12)/AE10</f>
        <v>97.601323920503148</v>
      </c>
      <c r="AG10" s="149">
        <f>SUM(AG11:AG12)</f>
        <v>1162817</v>
      </c>
      <c r="AH10" s="138">
        <f>(AG11*AH11+AG12*AH12)/AG10</f>
        <v>0.29265137976801225</v>
      </c>
      <c r="AI10" s="149">
        <f>SUM(AI11:AI12)</f>
        <v>12441</v>
      </c>
      <c r="AJ10" s="138">
        <f>(AI11*AJ11+AI12*AJ12)/AI10</f>
        <v>94.823568100197576</v>
      </c>
      <c r="AK10" s="138">
        <f>AVERAGE(AK13:AK25)</f>
        <v>1.4335783261519213</v>
      </c>
      <c r="AL10" s="138">
        <f>AVERAGE(AL13:AL25)</f>
        <v>6.300845742225647E-2</v>
      </c>
      <c r="AM10" s="179"/>
      <c r="AN10" s="179"/>
      <c r="AO10" s="180"/>
      <c r="AP10" s="180"/>
      <c r="AQ10" s="180"/>
      <c r="AR10" s="180"/>
      <c r="AS10" s="180"/>
      <c r="AT10" s="180"/>
      <c r="AU10" s="180"/>
      <c r="AV10" s="180"/>
      <c r="AW10" s="149">
        <f t="shared" ref="AW10:BD10" si="1">SUM(AW11:AW12)</f>
        <v>0</v>
      </c>
      <c r="AX10" s="149">
        <f t="shared" si="1"/>
        <v>0</v>
      </c>
      <c r="AY10" s="149">
        <f t="shared" si="1"/>
        <v>0</v>
      </c>
      <c r="AZ10" s="149">
        <f t="shared" si="1"/>
        <v>2</v>
      </c>
      <c r="BA10" s="149">
        <f t="shared" si="1"/>
        <v>6</v>
      </c>
      <c r="BB10" s="149">
        <f t="shared" si="1"/>
        <v>0</v>
      </c>
      <c r="BC10" s="149">
        <f t="shared" si="1"/>
        <v>1741</v>
      </c>
      <c r="BD10" s="149">
        <f t="shared" si="1"/>
        <v>3960</v>
      </c>
    </row>
    <row r="11" spans="1:56" s="141" customFormat="1" ht="13.9" x14ac:dyDescent="0.25">
      <c r="A11" s="139">
        <f>$F$3</f>
        <v>40918</v>
      </c>
      <c r="B11" s="122" t="s">
        <v>124</v>
      </c>
      <c r="C11" s="122"/>
      <c r="D11" s="140">
        <v>2</v>
      </c>
      <c r="E11" s="167">
        <f>SUM(E13:E24)</f>
        <v>650</v>
      </c>
      <c r="F11" s="167">
        <f t="shared" ref="F11:I11" si="2">SUM(F13:F24)</f>
        <v>2338</v>
      </c>
      <c r="G11" s="167">
        <f t="shared" si="2"/>
        <v>809.41042518615723</v>
      </c>
      <c r="H11" s="167">
        <f t="shared" si="2"/>
        <v>0.70029998058453202</v>
      </c>
      <c r="I11" s="167">
        <f t="shared" si="2"/>
        <v>1443557.74609375</v>
      </c>
      <c r="J11" s="181"/>
      <c r="K11" s="167">
        <f t="shared" ref="K11" si="3">SUM(K13:K24)</f>
        <v>1130036</v>
      </c>
      <c r="L11" s="182">
        <f>(L13*K13+L14*K14+L15*K15+L16*K16+L17*K17+L18*K18+L19*K19+L20*K20+L21*K21+L22*K22+L23*K23+L24*K24)/K11</f>
        <v>93.993732592276103</v>
      </c>
      <c r="M11" s="167">
        <f t="shared" ref="M11:S11" si="4">SUM(M13:M24)</f>
        <v>1160977</v>
      </c>
      <c r="N11" s="182">
        <f>(N13*M13+N14*M14+N15*M15+N16*M16+N17*M17+N18*M18+N19*M19+N20*M20+N21*M21+N22*M22+N23*M23+N24*M24)/M11</f>
        <v>0</v>
      </c>
      <c r="O11" s="167">
        <f t="shared" si="4"/>
        <v>74350</v>
      </c>
      <c r="P11" s="182">
        <f>(P13*O13+P14*O14+P15*O15+P16*O16+P17*O17+P18*O18+P19*O19+P20*O20+P21*O21+P22*O22+P23*O23+P24*O24)/O11</f>
        <v>0</v>
      </c>
      <c r="Q11" s="167">
        <f t="shared" si="4"/>
        <v>140811</v>
      </c>
      <c r="R11" s="182">
        <f>(R13*Q13+R14*Q14+R15*Q15+R16*Q16+R17*Q17+R18*Q18+R19*Q19+R20*Q20+R21*Q21+R22*Q22+R23*Q23+R24*Q24)/Q11</f>
        <v>99.91264849964567</v>
      </c>
      <c r="S11" s="167">
        <f t="shared" si="4"/>
        <v>815930</v>
      </c>
      <c r="T11" s="182">
        <f>(T13*S13+T14*S14+T15*S15+T16*S16+T17*S17+T18*S18+T19*S19+T20*S20+T21*S21+T22*S22+T23*S23+T24*S24)/S11</f>
        <v>99.931366719357214</v>
      </c>
      <c r="U11" s="182">
        <f>(U13*O13+U14*O14+U15*O15+U16*O16+U17*O17+U18*O18+U19*O19+U20*O20+U21*O21+U22*O22+U23*O23+U24*O24)/O11</f>
        <v>99.765971737049057</v>
      </c>
      <c r="V11" s="182">
        <f>(V13*M13+V14*M14+V15*M15+V16*M16+V17*M17+V18*M18+V19*M19+V20*M20+V21*M21+V22*M22+V23*M23+V24*M24)/M11</f>
        <v>99.857534116703064</v>
      </c>
      <c r="W11" s="182">
        <f>U11*R11/100</f>
        <v>99.678824663893664</v>
      </c>
      <c r="X11" s="182">
        <f>V11*T11/100</f>
        <v>99.788998615069772</v>
      </c>
      <c r="Y11" s="167">
        <f t="shared" ref="Y11" si="5">SUM(Y13:Y24)</f>
        <v>1500024</v>
      </c>
      <c r="Z11" s="182">
        <f>(Z13*Y13+Z14*Y14+Z15*Y15+Z16*Y16+Z17*Y17+Z18*Y18+Z19*Y19+Z20*Y20+Z21*Y21+Z22*Y22+Z23*Y23+Z24*Y24)/Y11</f>
        <v>99.921934180388561</v>
      </c>
      <c r="AA11" s="167">
        <f t="shared" ref="AA11" si="6">SUM(AA13:AA24)</f>
        <v>326232</v>
      </c>
      <c r="AB11" s="182">
        <f>(AB13*AA13+AB14*AA14+AB15*AA15+AB16*AA16+AB17*AA17+AB18*AA18+AB19*AA19+AB20*AA20+AB21*AA21+AB22*AA22+AB23*AA23+AB24*AA24)/AA11</f>
        <v>99.864513244433397</v>
      </c>
      <c r="AC11" s="167">
        <f t="shared" ref="AC11" si="7">SUM(AC13:AC24)</f>
        <v>74387</v>
      </c>
      <c r="AD11" s="182">
        <f>(AD13*AC13+AD14*AC14+AD15*AC15+AD16*AC16+AD17*AC17+AD18*AC18+AD19*AC19+AD20*AC20+AD21*AC21+AD22*AC22+AD23*AC23+AD24*AC24)/AC11</f>
        <v>0.2379447978670948</v>
      </c>
      <c r="AE11" s="167">
        <f t="shared" ref="AE11" si="8">SUM(AE13:AE24)</f>
        <v>4836</v>
      </c>
      <c r="AF11" s="182">
        <f>(AF13*AE13+AF14*AE14+AF15*AE15+AF16*AE16+AF17*AE17+AF18*AE18+AF19*AE19+AF20*AE20+AF21*AE21+AF22*AE22+AF23*AE23+AF24*AE24)/AE11</f>
        <v>97.601323920503148</v>
      </c>
      <c r="AG11" s="167">
        <f t="shared" ref="AG11:AI11" si="9">SUM(AG13:AG24)</f>
        <v>1162817</v>
      </c>
      <c r="AH11" s="182">
        <f>(AH13*AG13+AH14*AG14+AH15*AG15+AH16*AG16+AH17*AG17+AH18*AG18+AH19*AG19+AH20*AG20+AH21*AG21+AH22*AG22+AH23*AG23+AH24*AG24)/AG11</f>
        <v>0.29265137976801225</v>
      </c>
      <c r="AI11" s="167">
        <f t="shared" si="9"/>
        <v>12441</v>
      </c>
      <c r="AJ11" s="182">
        <f>(AJ13*AI13+AJ14*AI14+AJ15*AI15+AJ16*AI16+AJ17*AI17+AJ18*AI18+AJ19*AI19+AJ20*AI20+AJ21*AI21+AJ22*AI22+AJ23*AI23+AJ24*AI24)/AI11</f>
        <v>94.823568100197576</v>
      </c>
      <c r="AK11" s="182">
        <f>AVERAGE(AK13:AK24)</f>
        <v>1.5530431866645813</v>
      </c>
      <c r="AL11" s="182">
        <f>AVERAGE(AL13:AL24)</f>
        <v>6.8259162207444504E-2</v>
      </c>
      <c r="AM11" s="183"/>
      <c r="AN11" s="183"/>
      <c r="AO11" s="184"/>
      <c r="AP11" s="184"/>
      <c r="AQ11" s="184"/>
      <c r="AR11" s="184"/>
      <c r="AS11" s="184"/>
      <c r="AT11" s="184"/>
      <c r="AU11" s="184"/>
      <c r="AV11" s="184"/>
      <c r="AW11" s="200">
        <f>SUM(AW13:AW24)</f>
        <v>0</v>
      </c>
      <c r="AX11" s="200">
        <f t="shared" ref="AX11:BD11" si="10">SUM(AX13:AX24)</f>
        <v>0</v>
      </c>
      <c r="AY11" s="200">
        <f t="shared" si="10"/>
        <v>0</v>
      </c>
      <c r="AZ11" s="200">
        <f t="shared" si="10"/>
        <v>0</v>
      </c>
      <c r="BA11" s="200">
        <f t="shared" si="10"/>
        <v>6</v>
      </c>
      <c r="BB11" s="200">
        <f t="shared" si="10"/>
        <v>0</v>
      </c>
      <c r="BC11" s="200">
        <f t="shared" si="10"/>
        <v>603</v>
      </c>
      <c r="BD11" s="200">
        <f t="shared" si="10"/>
        <v>2263</v>
      </c>
    </row>
    <row r="12" spans="1:56" s="168" customFormat="1" ht="15.75" customHeight="1" x14ac:dyDescent="0.25">
      <c r="A12" s="126">
        <f t="shared" ref="A12:A25" si="11">F$3</f>
        <v>40918</v>
      </c>
      <c r="B12" s="127" t="s">
        <v>125</v>
      </c>
      <c r="C12" s="127"/>
      <c r="D12" s="133">
        <v>1</v>
      </c>
      <c r="E12" s="185">
        <f>E25</f>
        <v>194</v>
      </c>
      <c r="F12" s="185">
        <f t="shared" ref="F12:I12" si="12">F25</f>
        <v>582</v>
      </c>
      <c r="G12" s="185">
        <f t="shared" si="12"/>
        <v>0</v>
      </c>
      <c r="H12" s="185">
        <f t="shared" si="12"/>
        <v>0</v>
      </c>
      <c r="I12" s="185">
        <f t="shared" si="12"/>
        <v>0</v>
      </c>
      <c r="J12" s="186"/>
      <c r="K12" s="185">
        <f t="shared" ref="K12:L12" si="13">K25</f>
        <v>126931</v>
      </c>
      <c r="L12" s="185">
        <f t="shared" si="13"/>
        <v>91.129829406738281</v>
      </c>
      <c r="M12" s="185">
        <f t="shared" ref="M12:AL12" si="14">M25</f>
        <v>0</v>
      </c>
      <c r="N12" s="185">
        <f t="shared" si="14"/>
        <v>65535</v>
      </c>
      <c r="O12" s="185">
        <f t="shared" si="14"/>
        <v>0</v>
      </c>
      <c r="P12" s="185">
        <f t="shared" si="14"/>
        <v>65535</v>
      </c>
      <c r="Q12" s="185">
        <f t="shared" si="14"/>
        <v>0</v>
      </c>
      <c r="R12" s="185">
        <f t="shared" si="14"/>
        <v>65535</v>
      </c>
      <c r="S12" s="185">
        <f t="shared" si="14"/>
        <v>0</v>
      </c>
      <c r="T12" s="185">
        <f t="shared" si="14"/>
        <v>65535</v>
      </c>
      <c r="U12" s="185">
        <f t="shared" si="14"/>
        <v>65535</v>
      </c>
      <c r="V12" s="185">
        <f t="shared" si="14"/>
        <v>65535</v>
      </c>
      <c r="W12" s="185">
        <f t="shared" si="14"/>
        <v>65535</v>
      </c>
      <c r="X12" s="185">
        <f t="shared" si="14"/>
        <v>65535</v>
      </c>
      <c r="Y12" s="185">
        <f t="shared" si="14"/>
        <v>1605102</v>
      </c>
      <c r="Z12" s="185">
        <f t="shared" si="14"/>
        <v>99.798080444335938</v>
      </c>
      <c r="AA12" s="185">
        <f t="shared" si="14"/>
        <v>896</v>
      </c>
      <c r="AB12" s="185">
        <f t="shared" si="14"/>
        <v>91.40625</v>
      </c>
      <c r="AC12" s="185">
        <f t="shared" si="14"/>
        <v>0</v>
      </c>
      <c r="AD12" s="185">
        <f t="shared" si="14"/>
        <v>65535</v>
      </c>
      <c r="AE12" s="185">
        <f t="shared" si="14"/>
        <v>0</v>
      </c>
      <c r="AF12" s="185">
        <f t="shared" si="14"/>
        <v>65535</v>
      </c>
      <c r="AG12" s="185">
        <f t="shared" si="14"/>
        <v>0</v>
      </c>
      <c r="AH12" s="185">
        <f t="shared" si="14"/>
        <v>65535</v>
      </c>
      <c r="AI12" s="185">
        <f t="shared" si="14"/>
        <v>0</v>
      </c>
      <c r="AJ12" s="185">
        <f t="shared" si="14"/>
        <v>65535</v>
      </c>
      <c r="AK12" s="185">
        <f t="shared" si="14"/>
        <v>0</v>
      </c>
      <c r="AL12" s="185">
        <f t="shared" si="14"/>
        <v>0</v>
      </c>
      <c r="AM12" s="187"/>
      <c r="AN12" s="187"/>
      <c r="AO12" s="188"/>
      <c r="AP12" s="188"/>
      <c r="AQ12" s="188"/>
      <c r="AR12" s="188"/>
      <c r="AS12" s="188"/>
      <c r="AT12" s="188"/>
      <c r="AU12" s="188"/>
      <c r="AV12" s="188"/>
      <c r="AW12" s="185">
        <f t="shared" ref="AW12:BD12" si="15">AW25</f>
        <v>0</v>
      </c>
      <c r="AX12" s="185">
        <f t="shared" si="15"/>
        <v>0</v>
      </c>
      <c r="AY12" s="185">
        <f t="shared" si="15"/>
        <v>0</v>
      </c>
      <c r="AZ12" s="185">
        <f t="shared" si="15"/>
        <v>2</v>
      </c>
      <c r="BA12" s="185">
        <f t="shared" si="15"/>
        <v>0</v>
      </c>
      <c r="BB12" s="185">
        <f t="shared" si="15"/>
        <v>0</v>
      </c>
      <c r="BC12" s="185">
        <f t="shared" si="15"/>
        <v>1138</v>
      </c>
      <c r="BD12" s="185">
        <f t="shared" si="15"/>
        <v>1697</v>
      </c>
    </row>
    <row r="13" spans="1:56" s="196" customFormat="1" ht="13.9" x14ac:dyDescent="0.25">
      <c r="A13" s="189">
        <f t="shared" si="11"/>
        <v>40918</v>
      </c>
      <c r="B13" s="197" t="s">
        <v>111</v>
      </c>
      <c r="C13" s="190" t="s">
        <v>122</v>
      </c>
      <c r="D13" s="191">
        <v>1</v>
      </c>
      <c r="E13" s="192">
        <f>'Daily Province Normal Overview'!E13</f>
        <v>39</v>
      </c>
      <c r="F13" s="192">
        <f>'Daily Province Normal Overview'!F13</f>
        <v>181</v>
      </c>
      <c r="G13" s="193">
        <v>178.06239318847656</v>
      </c>
      <c r="H13" s="193">
        <v>0.1208999902009964</v>
      </c>
      <c r="I13" s="193">
        <v>100951.3046875</v>
      </c>
      <c r="J13" s="191">
        <v>0</v>
      </c>
      <c r="K13" s="191">
        <v>198627</v>
      </c>
      <c r="L13" s="191">
        <v>97.546661376953125</v>
      </c>
      <c r="M13" s="192">
        <v>161112</v>
      </c>
      <c r="N13" s="193">
        <v>0</v>
      </c>
      <c r="O13" s="192">
        <v>19602</v>
      </c>
      <c r="P13" s="193">
        <v>0</v>
      </c>
      <c r="Q13" s="192">
        <v>32227</v>
      </c>
      <c r="R13" s="193">
        <v>99.900703430175781</v>
      </c>
      <c r="S13" s="192">
        <v>118801</v>
      </c>
      <c r="T13" s="193">
        <v>99.931816101074219</v>
      </c>
      <c r="U13" s="193">
        <v>99.724517822265625</v>
      </c>
      <c r="V13" s="193">
        <v>99.811935424804688</v>
      </c>
      <c r="W13" s="193">
        <v>99.625495910644531</v>
      </c>
      <c r="X13" s="193">
        <v>99.743881225585938</v>
      </c>
      <c r="Y13" s="192">
        <v>182834</v>
      </c>
      <c r="Z13" s="193">
        <v>99.9442138671875</v>
      </c>
      <c r="AA13" s="192">
        <v>38272</v>
      </c>
      <c r="AB13" s="193">
        <v>99.871971130371094</v>
      </c>
      <c r="AC13" s="192">
        <v>19573</v>
      </c>
      <c r="AD13" s="193">
        <v>0.26567208766937256</v>
      </c>
      <c r="AE13" s="192">
        <v>1742</v>
      </c>
      <c r="AF13" s="193">
        <v>97.588981628417969</v>
      </c>
      <c r="AG13" s="192">
        <v>161227</v>
      </c>
      <c r="AH13" s="193">
        <v>0.3324505090713501</v>
      </c>
      <c r="AI13" s="192">
        <v>3082</v>
      </c>
      <c r="AJ13" s="193">
        <v>95.1005859375</v>
      </c>
      <c r="AK13" s="193">
        <v>1.6368423700332642</v>
      </c>
      <c r="AL13" s="193">
        <v>6.5011054277420044E-2</v>
      </c>
      <c r="AM13" s="191">
        <v>0</v>
      </c>
      <c r="AN13" s="191">
        <v>0</v>
      </c>
      <c r="AO13" s="191">
        <v>0</v>
      </c>
      <c r="AP13" s="191">
        <v>0</v>
      </c>
      <c r="AQ13" s="191">
        <v>0</v>
      </c>
      <c r="AR13" s="191">
        <v>0</v>
      </c>
      <c r="AS13" s="191">
        <v>0</v>
      </c>
      <c r="AT13" s="191">
        <v>0</v>
      </c>
      <c r="AU13" s="191">
        <v>0</v>
      </c>
      <c r="AV13" s="191">
        <v>0</v>
      </c>
      <c r="AW13" s="194">
        <v>0</v>
      </c>
      <c r="AX13" s="194">
        <v>0</v>
      </c>
      <c r="AY13" s="194">
        <v>0</v>
      </c>
      <c r="AZ13" s="194">
        <v>0</v>
      </c>
      <c r="BA13" s="194">
        <v>0</v>
      </c>
      <c r="BB13" s="194">
        <v>0</v>
      </c>
      <c r="BC13" s="195">
        <v>40</v>
      </c>
      <c r="BD13" s="195">
        <v>176</v>
      </c>
    </row>
    <row r="14" spans="1:56" s="196" customFormat="1" ht="13.9" x14ac:dyDescent="0.25">
      <c r="A14" s="189">
        <f t="shared" si="11"/>
        <v>40918</v>
      </c>
      <c r="B14" s="197" t="s">
        <v>112</v>
      </c>
      <c r="C14" s="190" t="s">
        <v>122</v>
      </c>
      <c r="D14" s="191">
        <v>1</v>
      </c>
      <c r="E14" s="192">
        <f>'Daily Province Normal Overview'!E14</f>
        <v>52</v>
      </c>
      <c r="F14" s="192">
        <f>'Daily Province Normal Overview'!F14</f>
        <v>174</v>
      </c>
      <c r="G14" s="193">
        <v>67.720413208007813</v>
      </c>
      <c r="H14" s="193">
        <v>0</v>
      </c>
      <c r="I14" s="193">
        <v>89136.328125</v>
      </c>
      <c r="J14" s="191">
        <v>0</v>
      </c>
      <c r="K14" s="191">
        <v>75021</v>
      </c>
      <c r="L14" s="191">
        <v>85.782646179199219</v>
      </c>
      <c r="M14" s="192">
        <v>85278</v>
      </c>
      <c r="N14" s="193">
        <v>0</v>
      </c>
      <c r="O14" s="192">
        <v>5395</v>
      </c>
      <c r="P14" s="193">
        <v>0</v>
      </c>
      <c r="Q14" s="192">
        <v>8811</v>
      </c>
      <c r="R14" s="193">
        <v>99.886505126953125</v>
      </c>
      <c r="S14" s="192">
        <v>64131</v>
      </c>
      <c r="T14" s="193">
        <v>99.943862915039063</v>
      </c>
      <c r="U14" s="193">
        <v>99.814643859863281</v>
      </c>
      <c r="V14" s="193">
        <v>99.917915344238281</v>
      </c>
      <c r="W14" s="193">
        <v>99.701362609863281</v>
      </c>
      <c r="X14" s="193">
        <v>99.861824035644531</v>
      </c>
      <c r="Y14" s="192">
        <v>94198</v>
      </c>
      <c r="Z14" s="193">
        <v>99.929931640625</v>
      </c>
      <c r="AA14" s="192">
        <v>19543</v>
      </c>
      <c r="AB14" s="193">
        <v>99.902778625488281</v>
      </c>
      <c r="AC14" s="192">
        <v>5524</v>
      </c>
      <c r="AD14" s="193">
        <v>0.23533670604228973</v>
      </c>
      <c r="AE14" s="192">
        <v>99</v>
      </c>
      <c r="AF14" s="193">
        <v>100</v>
      </c>
      <c r="AG14" s="192">
        <v>85598</v>
      </c>
      <c r="AH14" s="193">
        <v>0.29907241463661194</v>
      </c>
      <c r="AI14" s="192">
        <v>774</v>
      </c>
      <c r="AJ14" s="193">
        <v>96.124031066894531</v>
      </c>
      <c r="AK14" s="193">
        <v>1.6972306966781616</v>
      </c>
      <c r="AL14" s="193">
        <v>4.9489077180624008E-2</v>
      </c>
      <c r="AM14" s="191">
        <v>0</v>
      </c>
      <c r="AN14" s="191">
        <v>0</v>
      </c>
      <c r="AO14" s="191">
        <v>0</v>
      </c>
      <c r="AP14" s="191">
        <v>0</v>
      </c>
      <c r="AQ14" s="191">
        <v>0</v>
      </c>
      <c r="AR14" s="191">
        <v>0</v>
      </c>
      <c r="AS14" s="191">
        <v>0</v>
      </c>
      <c r="AT14" s="191">
        <v>0</v>
      </c>
      <c r="AU14" s="191">
        <v>0</v>
      </c>
      <c r="AV14" s="191">
        <v>0</v>
      </c>
      <c r="AW14" s="194">
        <v>0</v>
      </c>
      <c r="AX14" s="194">
        <v>0</v>
      </c>
      <c r="AY14" s="194">
        <v>0</v>
      </c>
      <c r="AZ14" s="194">
        <v>0</v>
      </c>
      <c r="BA14" s="194">
        <v>0</v>
      </c>
      <c r="BB14" s="194">
        <v>0</v>
      </c>
      <c r="BC14" s="195">
        <v>38</v>
      </c>
      <c r="BD14" s="195">
        <v>173</v>
      </c>
    </row>
    <row r="15" spans="1:56" s="196" customFormat="1" ht="13.9" x14ac:dyDescent="0.25">
      <c r="A15" s="189">
        <f t="shared" si="11"/>
        <v>40918</v>
      </c>
      <c r="B15" s="197" t="s">
        <v>113</v>
      </c>
      <c r="C15" s="190" t="s">
        <v>122</v>
      </c>
      <c r="D15" s="191">
        <v>1</v>
      </c>
      <c r="E15" s="192">
        <f>'Daily Province Normal Overview'!E15</f>
        <v>63</v>
      </c>
      <c r="F15" s="192">
        <f>'Daily Province Normal Overview'!F15</f>
        <v>340</v>
      </c>
      <c r="G15" s="193">
        <v>108.77062225341797</v>
      </c>
      <c r="H15" s="193">
        <v>0.25009998679161072</v>
      </c>
      <c r="I15" s="193">
        <v>158996.671875</v>
      </c>
      <c r="J15" s="191">
        <v>0</v>
      </c>
      <c r="K15" s="191">
        <v>139967</v>
      </c>
      <c r="L15" s="191">
        <v>97.11431884765625</v>
      </c>
      <c r="M15" s="192">
        <v>134437</v>
      </c>
      <c r="N15" s="193">
        <v>0</v>
      </c>
      <c r="O15" s="192">
        <v>9309</v>
      </c>
      <c r="P15" s="193">
        <v>0</v>
      </c>
      <c r="Q15" s="192">
        <v>17872</v>
      </c>
      <c r="R15" s="193">
        <v>99.9664306640625</v>
      </c>
      <c r="S15" s="192">
        <v>92144</v>
      </c>
      <c r="T15" s="193">
        <v>99.964187622070313</v>
      </c>
      <c r="U15" s="193">
        <v>99.87109375</v>
      </c>
      <c r="V15" s="193">
        <v>99.958343505859375</v>
      </c>
      <c r="W15" s="193">
        <v>99.837570190429688</v>
      </c>
      <c r="X15" s="193">
        <v>99.92254638671875</v>
      </c>
      <c r="Y15" s="192">
        <v>200406</v>
      </c>
      <c r="Z15" s="193">
        <v>99.922653198242188</v>
      </c>
      <c r="AA15" s="192">
        <v>41953</v>
      </c>
      <c r="AB15" s="193">
        <v>99.923721313476562</v>
      </c>
      <c r="AC15" s="192">
        <v>9271</v>
      </c>
      <c r="AD15" s="193">
        <v>0.26965805888175964</v>
      </c>
      <c r="AE15" s="192">
        <v>384</v>
      </c>
      <c r="AF15" s="193">
        <v>97.916664123535156</v>
      </c>
      <c r="AG15" s="192">
        <v>135209</v>
      </c>
      <c r="AH15" s="193">
        <v>0.36240190267562866</v>
      </c>
      <c r="AI15" s="192">
        <v>811</v>
      </c>
      <c r="AJ15" s="193">
        <v>92.971641540527344</v>
      </c>
      <c r="AK15" s="193">
        <v>1.6388325691223145</v>
      </c>
      <c r="AL15" s="193">
        <v>5.8596502989530563E-2</v>
      </c>
      <c r="AM15" s="191">
        <v>0</v>
      </c>
      <c r="AN15" s="191">
        <v>0</v>
      </c>
      <c r="AO15" s="191">
        <v>0</v>
      </c>
      <c r="AP15" s="191">
        <v>0</v>
      </c>
      <c r="AQ15" s="191">
        <v>0</v>
      </c>
      <c r="AR15" s="191">
        <v>0</v>
      </c>
      <c r="AS15" s="191">
        <v>0</v>
      </c>
      <c r="AT15" s="191">
        <v>0</v>
      </c>
      <c r="AU15" s="191">
        <v>0</v>
      </c>
      <c r="AV15" s="191">
        <v>0</v>
      </c>
      <c r="AW15" s="194">
        <v>0</v>
      </c>
      <c r="AX15" s="194">
        <v>0</v>
      </c>
      <c r="AY15" s="194">
        <v>0</v>
      </c>
      <c r="AZ15" s="194">
        <v>0</v>
      </c>
      <c r="BA15" s="194">
        <v>1</v>
      </c>
      <c r="BB15" s="194">
        <v>0</v>
      </c>
      <c r="BC15" s="195">
        <v>79</v>
      </c>
      <c r="BD15" s="195">
        <v>338</v>
      </c>
    </row>
    <row r="16" spans="1:56" s="196" customFormat="1" ht="13.9" x14ac:dyDescent="0.25">
      <c r="A16" s="189">
        <f t="shared" si="11"/>
        <v>40918</v>
      </c>
      <c r="B16" s="197" t="s">
        <v>127</v>
      </c>
      <c r="C16" s="190" t="s">
        <v>122</v>
      </c>
      <c r="D16" s="191">
        <v>1</v>
      </c>
      <c r="E16" s="192">
        <f>'Daily Province Normal Overview'!E16</f>
        <v>42</v>
      </c>
      <c r="F16" s="192">
        <f>'Daily Province Normal Overview'!F16</f>
        <v>136</v>
      </c>
      <c r="G16" s="193">
        <v>39.591400146484375</v>
      </c>
      <c r="H16" s="193">
        <v>0.11250000447034836</v>
      </c>
      <c r="I16" s="193">
        <v>63854.578125</v>
      </c>
      <c r="J16" s="191">
        <v>0</v>
      </c>
      <c r="K16" s="191">
        <v>139967</v>
      </c>
      <c r="L16" s="191">
        <v>97.11431884765625</v>
      </c>
      <c r="M16" s="192">
        <v>73128</v>
      </c>
      <c r="N16" s="193">
        <v>0</v>
      </c>
      <c r="O16" s="192">
        <v>3618</v>
      </c>
      <c r="P16" s="193">
        <v>0</v>
      </c>
      <c r="Q16" s="192">
        <v>6200</v>
      </c>
      <c r="R16" s="193">
        <v>99.93548583984375</v>
      </c>
      <c r="S16" s="192">
        <v>52245</v>
      </c>
      <c r="T16" s="193">
        <v>99.944488525390625</v>
      </c>
      <c r="U16" s="193">
        <v>99.806526184082031</v>
      </c>
      <c r="V16" s="193">
        <v>99.81402587890625</v>
      </c>
      <c r="W16" s="193">
        <v>99.742134094238281</v>
      </c>
      <c r="X16" s="193">
        <v>99.758621215820313</v>
      </c>
      <c r="Y16" s="192">
        <v>82388</v>
      </c>
      <c r="Z16" s="193">
        <v>99.887123107910156</v>
      </c>
      <c r="AA16" s="192">
        <v>15012</v>
      </c>
      <c r="AB16" s="193">
        <v>99.90673828125</v>
      </c>
      <c r="AC16" s="192">
        <v>3620</v>
      </c>
      <c r="AD16" s="193">
        <v>0.22099447250366211</v>
      </c>
      <c r="AE16" s="192">
        <v>226</v>
      </c>
      <c r="AF16" s="193">
        <v>98.230087280273437</v>
      </c>
      <c r="AG16" s="192">
        <v>73619</v>
      </c>
      <c r="AH16" s="193">
        <v>0.37490323185920715</v>
      </c>
      <c r="AI16" s="192">
        <v>852</v>
      </c>
      <c r="AJ16" s="193">
        <v>94.014083862304688</v>
      </c>
      <c r="AK16" s="193">
        <v>1.6184815168380737</v>
      </c>
      <c r="AL16" s="193">
        <v>7.9344138503074646E-2</v>
      </c>
      <c r="AM16" s="191">
        <v>0</v>
      </c>
      <c r="AN16" s="191">
        <v>0</v>
      </c>
      <c r="AO16" s="191">
        <v>0</v>
      </c>
      <c r="AP16" s="191">
        <v>0</v>
      </c>
      <c r="AQ16" s="191">
        <v>0</v>
      </c>
      <c r="AR16" s="191">
        <v>0</v>
      </c>
      <c r="AS16" s="191">
        <v>0</v>
      </c>
      <c r="AT16" s="191">
        <v>0</v>
      </c>
      <c r="AU16" s="191">
        <v>0</v>
      </c>
      <c r="AV16" s="191">
        <v>0</v>
      </c>
      <c r="AW16" s="194">
        <v>0</v>
      </c>
      <c r="AX16" s="194">
        <v>0</v>
      </c>
      <c r="AY16" s="194">
        <v>0</v>
      </c>
      <c r="AZ16" s="194">
        <v>0</v>
      </c>
      <c r="BA16" s="194">
        <v>0</v>
      </c>
      <c r="BB16" s="194">
        <v>0</v>
      </c>
      <c r="BC16" s="195">
        <v>34</v>
      </c>
      <c r="BD16" s="195">
        <v>133</v>
      </c>
    </row>
    <row r="17" spans="1:56" s="196" customFormat="1" ht="13.9" x14ac:dyDescent="0.25">
      <c r="A17" s="189">
        <f t="shared" si="11"/>
        <v>40918</v>
      </c>
      <c r="B17" s="197" t="s">
        <v>114</v>
      </c>
      <c r="C17" s="190" t="s">
        <v>122</v>
      </c>
      <c r="D17" s="191">
        <v>1</v>
      </c>
      <c r="E17" s="192">
        <f>'Daily Province Normal Overview'!E17</f>
        <v>33</v>
      </c>
      <c r="F17" s="192">
        <f>'Daily Province Normal Overview'!F17</f>
        <v>107</v>
      </c>
      <c r="G17" s="193">
        <v>79.392013549804688</v>
      </c>
      <c r="H17" s="193">
        <v>4.19999985024333E-3</v>
      </c>
      <c r="I17" s="193">
        <v>55554.41796875</v>
      </c>
      <c r="J17" s="191">
        <v>0</v>
      </c>
      <c r="K17" s="191">
        <v>94639</v>
      </c>
      <c r="L17" s="191">
        <v>100.21872711181641</v>
      </c>
      <c r="M17" s="192">
        <v>76620</v>
      </c>
      <c r="N17" s="193">
        <v>0</v>
      </c>
      <c r="O17" s="192">
        <v>7337</v>
      </c>
      <c r="P17" s="193">
        <v>0</v>
      </c>
      <c r="Q17" s="192">
        <v>13096</v>
      </c>
      <c r="R17" s="193">
        <v>99.954185485839844</v>
      </c>
      <c r="S17" s="192">
        <v>52964</v>
      </c>
      <c r="T17" s="193">
        <v>99.979232788085938</v>
      </c>
      <c r="U17" s="193">
        <v>99.863700866699219</v>
      </c>
      <c r="V17" s="193">
        <v>99.90472412109375</v>
      </c>
      <c r="W17" s="193">
        <v>99.817947387695312</v>
      </c>
      <c r="X17" s="193">
        <v>99.883979797363281</v>
      </c>
      <c r="Y17" s="192">
        <v>88380</v>
      </c>
      <c r="Z17" s="193">
        <v>99.901557922363281</v>
      </c>
      <c r="AA17" s="192">
        <v>14204</v>
      </c>
      <c r="AB17" s="193">
        <v>99.866233825683594</v>
      </c>
      <c r="AC17" s="192">
        <v>7284</v>
      </c>
      <c r="AD17" s="193">
        <v>0.16474464535713196</v>
      </c>
      <c r="AE17" s="192">
        <v>459</v>
      </c>
      <c r="AF17" s="193">
        <v>98.257080078125</v>
      </c>
      <c r="AG17" s="192">
        <v>76534</v>
      </c>
      <c r="AH17" s="193">
        <v>0.25348210334777832</v>
      </c>
      <c r="AI17" s="192">
        <v>775</v>
      </c>
      <c r="AJ17" s="193">
        <v>93.419357299804688</v>
      </c>
      <c r="AK17" s="193">
        <v>1.5092532634735107</v>
      </c>
      <c r="AL17" s="193">
        <v>6.160186231136322E-2</v>
      </c>
      <c r="AM17" s="191">
        <v>0</v>
      </c>
      <c r="AN17" s="191">
        <v>0</v>
      </c>
      <c r="AO17" s="191">
        <v>0</v>
      </c>
      <c r="AP17" s="191">
        <v>0</v>
      </c>
      <c r="AQ17" s="191">
        <v>0</v>
      </c>
      <c r="AR17" s="191">
        <v>0</v>
      </c>
      <c r="AS17" s="191">
        <v>0</v>
      </c>
      <c r="AT17" s="191">
        <v>0</v>
      </c>
      <c r="AU17" s="191">
        <v>0</v>
      </c>
      <c r="AV17" s="191">
        <v>0</v>
      </c>
      <c r="AW17" s="194">
        <v>0</v>
      </c>
      <c r="AX17" s="194">
        <v>0</v>
      </c>
      <c r="AY17" s="194">
        <v>0</v>
      </c>
      <c r="AZ17" s="194">
        <v>0</v>
      </c>
      <c r="BA17" s="194">
        <v>0</v>
      </c>
      <c r="BB17" s="194">
        <v>0</v>
      </c>
      <c r="BC17" s="195">
        <v>26</v>
      </c>
      <c r="BD17" s="195">
        <v>104</v>
      </c>
    </row>
    <row r="18" spans="1:56" s="196" customFormat="1" ht="13.9" x14ac:dyDescent="0.25">
      <c r="A18" s="189">
        <f t="shared" si="11"/>
        <v>40918</v>
      </c>
      <c r="B18" s="197" t="s">
        <v>115</v>
      </c>
      <c r="C18" s="190" t="s">
        <v>122</v>
      </c>
      <c r="D18" s="191">
        <v>1</v>
      </c>
      <c r="E18" s="192">
        <f>'Daily Province Normal Overview'!E18</f>
        <v>77</v>
      </c>
      <c r="F18" s="192">
        <f>'Daily Province Normal Overview'!F18</f>
        <v>267</v>
      </c>
      <c r="G18" s="193">
        <v>70.099685668945313</v>
      </c>
      <c r="H18" s="193">
        <v>1.6699999570846558E-2</v>
      </c>
      <c r="I18" s="193">
        <v>180006.6875</v>
      </c>
      <c r="J18" s="191">
        <v>0</v>
      </c>
      <c r="K18" s="191">
        <v>75591</v>
      </c>
      <c r="L18" s="191">
        <v>91.156356811523438</v>
      </c>
      <c r="M18" s="192">
        <v>153217</v>
      </c>
      <c r="N18" s="193">
        <v>0</v>
      </c>
      <c r="O18" s="192">
        <v>5863</v>
      </c>
      <c r="P18" s="193">
        <v>0</v>
      </c>
      <c r="Q18" s="192">
        <v>15056</v>
      </c>
      <c r="R18" s="193">
        <v>99.873802185058594</v>
      </c>
      <c r="S18" s="192">
        <v>110587</v>
      </c>
      <c r="T18" s="193">
        <v>99.877021789550781</v>
      </c>
      <c r="U18" s="193">
        <v>99.795326232910156</v>
      </c>
      <c r="V18" s="193">
        <v>99.867507934570313</v>
      </c>
      <c r="W18" s="193">
        <v>99.669387817382812</v>
      </c>
      <c r="X18" s="193">
        <v>99.74468994140625</v>
      </c>
      <c r="Y18" s="192">
        <v>199370</v>
      </c>
      <c r="Z18" s="193">
        <v>99.921249389648437</v>
      </c>
      <c r="AA18" s="192">
        <v>45401</v>
      </c>
      <c r="AB18" s="193">
        <v>99.918502807617188</v>
      </c>
      <c r="AC18" s="192">
        <v>5866</v>
      </c>
      <c r="AD18" s="193">
        <v>0.27275827527046204</v>
      </c>
      <c r="AE18" s="192">
        <v>351</v>
      </c>
      <c r="AF18" s="193">
        <v>98.290596008300781</v>
      </c>
      <c r="AG18" s="192">
        <v>153264</v>
      </c>
      <c r="AH18" s="193">
        <v>0.26098757982254028</v>
      </c>
      <c r="AI18" s="192">
        <v>1594</v>
      </c>
      <c r="AJ18" s="193">
        <v>97.114181518554688</v>
      </c>
      <c r="AK18" s="193">
        <v>1.287777304649353</v>
      </c>
      <c r="AL18" s="193">
        <v>7.3263674974441528E-2</v>
      </c>
      <c r="AM18" s="191">
        <v>0</v>
      </c>
      <c r="AN18" s="191">
        <v>0</v>
      </c>
      <c r="AO18" s="191">
        <v>0</v>
      </c>
      <c r="AP18" s="191">
        <v>0</v>
      </c>
      <c r="AQ18" s="191">
        <v>0</v>
      </c>
      <c r="AR18" s="191">
        <v>0</v>
      </c>
      <c r="AS18" s="191">
        <v>0</v>
      </c>
      <c r="AT18" s="191">
        <v>0</v>
      </c>
      <c r="AU18" s="191">
        <v>0</v>
      </c>
      <c r="AV18" s="191">
        <v>0</v>
      </c>
      <c r="AW18" s="194">
        <v>0</v>
      </c>
      <c r="AX18" s="194">
        <v>0</v>
      </c>
      <c r="AY18" s="194">
        <v>0</v>
      </c>
      <c r="AZ18" s="194">
        <v>0</v>
      </c>
      <c r="BA18" s="194">
        <v>0</v>
      </c>
      <c r="BB18" s="194">
        <v>0</v>
      </c>
      <c r="BC18" s="195">
        <v>97</v>
      </c>
      <c r="BD18" s="195">
        <v>254</v>
      </c>
    </row>
    <row r="19" spans="1:56" s="196" customFormat="1" ht="13.9" x14ac:dyDescent="0.25">
      <c r="A19" s="189">
        <f t="shared" si="11"/>
        <v>40918</v>
      </c>
      <c r="B19" s="197" t="s">
        <v>116</v>
      </c>
      <c r="C19" s="190" t="s">
        <v>122</v>
      </c>
      <c r="D19" s="191">
        <v>1</v>
      </c>
      <c r="E19" s="192">
        <f>'Daily Province Normal Overview'!E19</f>
        <v>57</v>
      </c>
      <c r="F19" s="192">
        <f>'Daily Province Normal Overview'!F19</f>
        <v>180</v>
      </c>
      <c r="G19" s="193">
        <v>53.378803253173828</v>
      </c>
      <c r="H19" s="193">
        <v>0.125</v>
      </c>
      <c r="I19" s="193">
        <v>103666.359375</v>
      </c>
      <c r="J19" s="191">
        <v>0</v>
      </c>
      <c r="K19" s="191">
        <v>50864</v>
      </c>
      <c r="L19" s="191">
        <v>88.642265319824219</v>
      </c>
      <c r="M19" s="192">
        <v>88357</v>
      </c>
      <c r="N19" s="193">
        <v>0</v>
      </c>
      <c r="O19" s="192">
        <v>3992</v>
      </c>
      <c r="P19" s="193">
        <v>0</v>
      </c>
      <c r="Q19" s="192">
        <v>7164</v>
      </c>
      <c r="R19" s="193">
        <v>99.930206298828125</v>
      </c>
      <c r="S19" s="192">
        <v>57239</v>
      </c>
      <c r="T19" s="193">
        <v>99.952827453613281</v>
      </c>
      <c r="U19" s="193">
        <v>99.749496459960937</v>
      </c>
      <c r="V19" s="193">
        <v>99.902664184570313</v>
      </c>
      <c r="W19" s="193">
        <v>99.679878234863281</v>
      </c>
      <c r="X19" s="193">
        <v>99.855537414550781</v>
      </c>
      <c r="Y19" s="192">
        <v>101687</v>
      </c>
      <c r="Z19" s="193">
        <v>99.917396545410156</v>
      </c>
      <c r="AA19" s="192">
        <v>23291</v>
      </c>
      <c r="AB19" s="193">
        <v>99.836845397949219</v>
      </c>
      <c r="AC19" s="192">
        <v>4003</v>
      </c>
      <c r="AD19" s="193">
        <v>0.27479389309883118</v>
      </c>
      <c r="AE19" s="192">
        <v>232</v>
      </c>
      <c r="AF19" s="193">
        <v>90.517242431640625</v>
      </c>
      <c r="AG19" s="192">
        <v>88598</v>
      </c>
      <c r="AH19" s="193">
        <v>0.23589697480201721</v>
      </c>
      <c r="AI19" s="192">
        <v>873</v>
      </c>
      <c r="AJ19" s="193">
        <v>97.365409851074219</v>
      </c>
      <c r="AK19" s="193">
        <v>1.8535004854202271</v>
      </c>
      <c r="AL19" s="193">
        <v>6.1938885599374771E-2</v>
      </c>
      <c r="AM19" s="191">
        <v>0</v>
      </c>
      <c r="AN19" s="191">
        <v>0</v>
      </c>
      <c r="AO19" s="191">
        <v>0</v>
      </c>
      <c r="AP19" s="191">
        <v>0</v>
      </c>
      <c r="AQ19" s="191">
        <v>0</v>
      </c>
      <c r="AR19" s="191">
        <v>0</v>
      </c>
      <c r="AS19" s="191">
        <v>0</v>
      </c>
      <c r="AT19" s="191">
        <v>0</v>
      </c>
      <c r="AU19" s="191">
        <v>0</v>
      </c>
      <c r="AV19" s="191">
        <v>0</v>
      </c>
      <c r="AW19" s="194">
        <v>0</v>
      </c>
      <c r="AX19" s="194">
        <v>0</v>
      </c>
      <c r="AY19" s="194">
        <v>0</v>
      </c>
      <c r="AZ19" s="194">
        <v>0</v>
      </c>
      <c r="BA19" s="194">
        <v>1</v>
      </c>
      <c r="BB19" s="194">
        <v>0</v>
      </c>
      <c r="BC19" s="195">
        <v>30</v>
      </c>
      <c r="BD19" s="195">
        <v>177</v>
      </c>
    </row>
    <row r="20" spans="1:56" s="196" customFormat="1" ht="13.9" x14ac:dyDescent="0.25">
      <c r="A20" s="189">
        <f t="shared" si="11"/>
        <v>40918</v>
      </c>
      <c r="B20" s="197" t="s">
        <v>117</v>
      </c>
      <c r="C20" s="190" t="s">
        <v>122</v>
      </c>
      <c r="D20" s="191">
        <v>1</v>
      </c>
      <c r="E20" s="192">
        <f>'Daily Province Normal Overview'!E20</f>
        <v>40</v>
      </c>
      <c r="F20" s="192">
        <f>'Daily Province Normal Overview'!F20</f>
        <v>136</v>
      </c>
      <c r="G20" s="193">
        <v>47.087688446044922</v>
      </c>
      <c r="H20" s="193">
        <v>4.19999985024333E-3</v>
      </c>
      <c r="I20" s="193">
        <v>89176.9609375</v>
      </c>
      <c r="J20" s="191">
        <v>0</v>
      </c>
      <c r="K20" s="191">
        <v>113169</v>
      </c>
      <c r="L20" s="191">
        <v>89.313331604003906</v>
      </c>
      <c r="M20" s="192">
        <v>75317</v>
      </c>
      <c r="N20" s="193">
        <v>0</v>
      </c>
      <c r="O20" s="192">
        <v>3933</v>
      </c>
      <c r="P20" s="193">
        <v>0</v>
      </c>
      <c r="Q20" s="192">
        <v>8270</v>
      </c>
      <c r="R20" s="193">
        <v>99.939537048339844</v>
      </c>
      <c r="S20" s="192">
        <v>51255</v>
      </c>
      <c r="T20" s="193">
        <v>99.94537353515625</v>
      </c>
      <c r="U20" s="193">
        <v>99.567756652832031</v>
      </c>
      <c r="V20" s="193">
        <v>99.812789916992188</v>
      </c>
      <c r="W20" s="193">
        <v>99.507553100585937</v>
      </c>
      <c r="X20" s="193">
        <v>99.758262634277344</v>
      </c>
      <c r="Y20" s="192">
        <v>98293</v>
      </c>
      <c r="Z20" s="193">
        <v>99.931838989257813</v>
      </c>
      <c r="AA20" s="192">
        <v>23605</v>
      </c>
      <c r="AB20" s="193">
        <v>99.90679931640625</v>
      </c>
      <c r="AC20" s="192">
        <v>3920</v>
      </c>
      <c r="AD20" s="193">
        <v>0.15306122601032257</v>
      </c>
      <c r="AE20" s="192">
        <v>233</v>
      </c>
      <c r="AF20" s="193">
        <v>96.995704650878906</v>
      </c>
      <c r="AG20" s="192">
        <v>75478</v>
      </c>
      <c r="AH20" s="193">
        <v>0.29280054569244385</v>
      </c>
      <c r="AI20" s="192">
        <v>775</v>
      </c>
      <c r="AJ20" s="193">
        <v>93.032257080078125</v>
      </c>
      <c r="AK20" s="193">
        <v>1.2568390369415283</v>
      </c>
      <c r="AL20" s="193">
        <v>8.6961746215820313E-2</v>
      </c>
      <c r="AM20" s="191">
        <v>0</v>
      </c>
      <c r="AN20" s="191">
        <v>0</v>
      </c>
      <c r="AO20" s="191">
        <v>0</v>
      </c>
      <c r="AP20" s="191">
        <v>0</v>
      </c>
      <c r="AQ20" s="191">
        <v>0</v>
      </c>
      <c r="AR20" s="191">
        <v>0</v>
      </c>
      <c r="AS20" s="191">
        <v>0</v>
      </c>
      <c r="AT20" s="191">
        <v>0</v>
      </c>
      <c r="AU20" s="191">
        <v>0</v>
      </c>
      <c r="AV20" s="191">
        <v>0</v>
      </c>
      <c r="AW20" s="194">
        <v>0</v>
      </c>
      <c r="AX20" s="194">
        <v>0</v>
      </c>
      <c r="AY20" s="194">
        <v>0</v>
      </c>
      <c r="AZ20" s="194">
        <v>0</v>
      </c>
      <c r="BA20" s="194">
        <v>1</v>
      </c>
      <c r="BB20" s="194">
        <v>0</v>
      </c>
      <c r="BC20" s="195">
        <v>41</v>
      </c>
      <c r="BD20" s="195">
        <v>129</v>
      </c>
    </row>
    <row r="21" spans="1:56" s="196" customFormat="1" ht="13.9" x14ac:dyDescent="0.25">
      <c r="A21" s="189">
        <f t="shared" si="11"/>
        <v>40918</v>
      </c>
      <c r="B21" s="197" t="s">
        <v>128</v>
      </c>
      <c r="C21" s="190" t="s">
        <v>122</v>
      </c>
      <c r="D21" s="191">
        <v>1</v>
      </c>
      <c r="E21" s="192">
        <f>'Daily Province Normal Overview'!E21</f>
        <v>16</v>
      </c>
      <c r="F21" s="192">
        <f>'Daily Province Normal Overview'!F21</f>
        <v>62</v>
      </c>
      <c r="G21" s="193">
        <v>44.870697021484375</v>
      </c>
      <c r="H21" s="193">
        <v>4.19999985024333E-3</v>
      </c>
      <c r="I21" s="193">
        <v>35613.8671875</v>
      </c>
      <c r="J21" s="191">
        <v>0</v>
      </c>
      <c r="K21" s="191">
        <v>113169</v>
      </c>
      <c r="L21" s="191">
        <v>89.313331604003906</v>
      </c>
      <c r="M21" s="192">
        <v>49712</v>
      </c>
      <c r="N21" s="193">
        <v>0</v>
      </c>
      <c r="O21" s="192">
        <v>4424</v>
      </c>
      <c r="P21" s="193">
        <v>0</v>
      </c>
      <c r="Q21" s="192">
        <v>7809</v>
      </c>
      <c r="R21" s="193">
        <v>99.93597412109375</v>
      </c>
      <c r="S21" s="192">
        <v>33892</v>
      </c>
      <c r="T21" s="193">
        <v>99.952789306640625</v>
      </c>
      <c r="U21" s="193">
        <v>99.819168090820313</v>
      </c>
      <c r="V21" s="193">
        <v>99.444801330566406</v>
      </c>
      <c r="W21" s="193">
        <v>99.755256652832031</v>
      </c>
      <c r="X21" s="193">
        <v>99.397850036621094</v>
      </c>
      <c r="Y21" s="192">
        <v>52707</v>
      </c>
      <c r="Z21" s="193">
        <v>99.943084716796875</v>
      </c>
      <c r="AA21" s="192">
        <v>11215</v>
      </c>
      <c r="AB21" s="193">
        <v>99.830581665039063</v>
      </c>
      <c r="AC21" s="192">
        <v>4488</v>
      </c>
      <c r="AD21" s="193">
        <v>0.13368983566761017</v>
      </c>
      <c r="AE21" s="192">
        <v>308</v>
      </c>
      <c r="AF21" s="193">
        <v>98.376625061035156</v>
      </c>
      <c r="AG21" s="192">
        <v>48867</v>
      </c>
      <c r="AH21" s="193">
        <v>0.31104835867881775</v>
      </c>
      <c r="AI21" s="192">
        <v>739</v>
      </c>
      <c r="AJ21" s="193">
        <v>89.580513000488281</v>
      </c>
      <c r="AK21" s="193">
        <v>1.2163902521133423</v>
      </c>
      <c r="AL21" s="193">
        <v>5.0343547016382217E-2</v>
      </c>
      <c r="AM21" s="191">
        <v>0</v>
      </c>
      <c r="AN21" s="191">
        <v>0</v>
      </c>
      <c r="AO21" s="191">
        <v>0</v>
      </c>
      <c r="AP21" s="191">
        <v>0</v>
      </c>
      <c r="AQ21" s="191">
        <v>0</v>
      </c>
      <c r="AR21" s="191">
        <v>0</v>
      </c>
      <c r="AS21" s="191">
        <v>0</v>
      </c>
      <c r="AT21" s="191">
        <v>0</v>
      </c>
      <c r="AU21" s="191">
        <v>0</v>
      </c>
      <c r="AV21" s="191">
        <v>0</v>
      </c>
      <c r="AW21" s="194">
        <v>0</v>
      </c>
      <c r="AX21" s="194">
        <v>0</v>
      </c>
      <c r="AY21" s="194">
        <v>0</v>
      </c>
      <c r="AZ21" s="194">
        <v>0</v>
      </c>
      <c r="BA21" s="194">
        <v>0</v>
      </c>
      <c r="BB21" s="194">
        <v>0</v>
      </c>
      <c r="BC21" s="195">
        <v>23</v>
      </c>
      <c r="BD21" s="195">
        <v>61</v>
      </c>
    </row>
    <row r="22" spans="1:56" s="196" customFormat="1" ht="13.9" x14ac:dyDescent="0.25">
      <c r="A22" s="189">
        <f t="shared" ref="A22" si="16">F$3</f>
        <v>40918</v>
      </c>
      <c r="B22" s="197" t="s">
        <v>118</v>
      </c>
      <c r="C22" s="190" t="s">
        <v>122</v>
      </c>
      <c r="D22" s="191">
        <v>1</v>
      </c>
      <c r="E22" s="192">
        <f>'Daily Province Normal Overview'!E22</f>
        <v>51</v>
      </c>
      <c r="F22" s="192">
        <f>'Daily Province Normal Overview'!F22</f>
        <v>168</v>
      </c>
      <c r="G22" s="193">
        <v>45.153202056884766</v>
      </c>
      <c r="H22" s="193">
        <v>6.25E-2</v>
      </c>
      <c r="I22" s="193">
        <v>110409.0546875</v>
      </c>
      <c r="J22" s="191">
        <v>0</v>
      </c>
      <c r="K22" s="191">
        <v>53402</v>
      </c>
      <c r="L22" s="191">
        <v>87.150291442871094</v>
      </c>
      <c r="M22" s="192">
        <v>62544</v>
      </c>
      <c r="N22" s="193">
        <v>0</v>
      </c>
      <c r="O22" s="192">
        <v>5062</v>
      </c>
      <c r="P22" s="193">
        <v>0</v>
      </c>
      <c r="Q22" s="192">
        <v>8362</v>
      </c>
      <c r="R22" s="193">
        <v>99.80865478515625</v>
      </c>
      <c r="S22" s="192">
        <v>41870</v>
      </c>
      <c r="T22" s="193">
        <v>99.935516357421875</v>
      </c>
      <c r="U22" s="193">
        <v>99.743186950683594</v>
      </c>
      <c r="V22" s="193">
        <v>99.900871276855469</v>
      </c>
      <c r="W22" s="193">
        <v>99.552330017089844</v>
      </c>
      <c r="X22" s="193">
        <v>99.836448669433594</v>
      </c>
      <c r="Y22" s="192">
        <v>66346</v>
      </c>
      <c r="Z22" s="193">
        <v>99.950263977050781</v>
      </c>
      <c r="AA22" s="192">
        <v>14621</v>
      </c>
      <c r="AB22" s="193">
        <v>99.849533081054687</v>
      </c>
      <c r="AC22" s="192">
        <v>5050</v>
      </c>
      <c r="AD22" s="193">
        <v>0.25742575526237488</v>
      </c>
      <c r="AE22" s="192">
        <v>457</v>
      </c>
      <c r="AF22" s="193">
        <v>98.030632019042969</v>
      </c>
      <c r="AG22" s="192">
        <v>62660</v>
      </c>
      <c r="AH22" s="193">
        <v>0.26013407111167908</v>
      </c>
      <c r="AI22" s="192">
        <v>656</v>
      </c>
      <c r="AJ22" s="193">
        <v>94.817070007324219</v>
      </c>
      <c r="AK22" s="193">
        <v>1.8272768259048462</v>
      </c>
      <c r="AL22" s="193">
        <v>7.8557148575782776E-2</v>
      </c>
      <c r="AM22" s="191">
        <v>0</v>
      </c>
      <c r="AN22" s="191">
        <v>0</v>
      </c>
      <c r="AO22" s="191">
        <v>0</v>
      </c>
      <c r="AP22" s="191">
        <v>0</v>
      </c>
      <c r="AQ22" s="191">
        <v>0</v>
      </c>
      <c r="AR22" s="191">
        <v>0</v>
      </c>
      <c r="AS22" s="191">
        <v>0</v>
      </c>
      <c r="AT22" s="191">
        <v>0</v>
      </c>
      <c r="AU22" s="191">
        <v>0</v>
      </c>
      <c r="AV22" s="191">
        <v>0</v>
      </c>
      <c r="AW22" s="194">
        <v>0</v>
      </c>
      <c r="AX22" s="194">
        <v>0</v>
      </c>
      <c r="AY22" s="194">
        <v>0</v>
      </c>
      <c r="AZ22" s="194">
        <v>0</v>
      </c>
      <c r="BA22" s="194">
        <v>2</v>
      </c>
      <c r="BB22" s="194">
        <v>0</v>
      </c>
      <c r="BC22" s="195">
        <v>35</v>
      </c>
      <c r="BD22" s="195">
        <v>160</v>
      </c>
    </row>
    <row r="23" spans="1:56" ht="13.9" x14ac:dyDescent="0.25">
      <c r="A23" s="126">
        <f t="shared" si="11"/>
        <v>40918</v>
      </c>
      <c r="B23" s="197" t="s">
        <v>119</v>
      </c>
      <c r="C23" s="190" t="s">
        <v>122</v>
      </c>
      <c r="D23" s="191">
        <v>1</v>
      </c>
      <c r="E23" s="192">
        <f>'Daily Province Normal Overview'!E23</f>
        <v>46</v>
      </c>
      <c r="F23" s="192">
        <f>'Daily Province Normal Overview'!F23</f>
        <v>144</v>
      </c>
      <c r="G23" s="134">
        <v>24.074701309204102</v>
      </c>
      <c r="H23" s="134">
        <v>0</v>
      </c>
      <c r="I23" s="134">
        <v>95690.890625</v>
      </c>
      <c r="J23" s="133">
        <v>0</v>
      </c>
      <c r="K23" s="133">
        <v>30847</v>
      </c>
      <c r="L23" s="133">
        <v>80.289817810058594</v>
      </c>
      <c r="M23" s="148">
        <v>49693</v>
      </c>
      <c r="N23" s="134">
        <v>0</v>
      </c>
      <c r="O23" s="148">
        <v>2282</v>
      </c>
      <c r="P23" s="134">
        <v>0</v>
      </c>
      <c r="Q23" s="148">
        <v>5245</v>
      </c>
      <c r="R23" s="134">
        <v>99.885604858398438</v>
      </c>
      <c r="S23" s="148">
        <v>32723</v>
      </c>
      <c r="T23" s="134">
        <v>99.911376953125</v>
      </c>
      <c r="U23" s="134">
        <v>99.561790466308594</v>
      </c>
      <c r="V23" s="134">
        <v>99.766563415527344</v>
      </c>
      <c r="W23" s="134">
        <v>99.447898864746094</v>
      </c>
      <c r="X23" s="134">
        <v>99.678146362304688</v>
      </c>
      <c r="Y23" s="148">
        <v>66442</v>
      </c>
      <c r="Z23" s="134">
        <v>99.927757263183594</v>
      </c>
      <c r="AA23" s="148">
        <v>17738</v>
      </c>
      <c r="AB23" s="134">
        <v>99.853424072265625</v>
      </c>
      <c r="AC23" s="148">
        <v>2257</v>
      </c>
      <c r="AD23" s="134">
        <v>0.26583960652351379</v>
      </c>
      <c r="AE23" s="148">
        <v>160</v>
      </c>
      <c r="AF23" s="134">
        <v>96.875</v>
      </c>
      <c r="AG23" s="148">
        <v>49560</v>
      </c>
      <c r="AH23" s="134">
        <v>0.29459241032600403</v>
      </c>
      <c r="AI23" s="148">
        <v>388</v>
      </c>
      <c r="AJ23" s="134">
        <v>91.494842529296875</v>
      </c>
      <c r="AK23" s="134">
        <v>1.6042083501815796</v>
      </c>
      <c r="AL23" s="134">
        <v>7.6228484511375427E-2</v>
      </c>
      <c r="AM23" s="133">
        <v>0</v>
      </c>
      <c r="AN23" s="133">
        <v>0</v>
      </c>
      <c r="AO23" s="133">
        <v>0</v>
      </c>
      <c r="AP23" s="133">
        <v>0</v>
      </c>
      <c r="AQ23" s="133">
        <v>0</v>
      </c>
      <c r="AR23" s="133">
        <v>0</v>
      </c>
      <c r="AS23" s="133">
        <v>0</v>
      </c>
      <c r="AT23" s="133">
        <v>0</v>
      </c>
      <c r="AU23" s="133">
        <v>0</v>
      </c>
      <c r="AV23" s="133">
        <v>0</v>
      </c>
      <c r="AW23" s="135">
        <v>0</v>
      </c>
      <c r="AX23" s="135">
        <v>0</v>
      </c>
      <c r="AY23" s="135">
        <v>0</v>
      </c>
      <c r="AZ23" s="135">
        <v>0</v>
      </c>
      <c r="BA23" s="135">
        <v>0</v>
      </c>
      <c r="BB23" s="135">
        <v>0</v>
      </c>
      <c r="BC23" s="136">
        <v>38</v>
      </c>
      <c r="BD23" s="136">
        <v>137</v>
      </c>
    </row>
    <row r="24" spans="1:56" ht="13.9" x14ac:dyDescent="0.25">
      <c r="A24" s="126">
        <f t="shared" si="11"/>
        <v>40918</v>
      </c>
      <c r="B24" s="197" t="s">
        <v>121</v>
      </c>
      <c r="C24" s="190" t="s">
        <v>122</v>
      </c>
      <c r="D24" s="191">
        <v>1</v>
      </c>
      <c r="E24" s="192">
        <f>'Daily Province Normal Overview'!E24</f>
        <v>134</v>
      </c>
      <c r="F24" s="192">
        <f>'Daily Province Normal Overview'!F24</f>
        <v>443</v>
      </c>
      <c r="G24" s="134">
        <v>51.208805084228516</v>
      </c>
      <c r="H24" s="134">
        <v>0</v>
      </c>
      <c r="I24" s="134">
        <v>360500.625</v>
      </c>
      <c r="J24" s="133">
        <v>0</v>
      </c>
      <c r="K24" s="133">
        <v>44773</v>
      </c>
      <c r="L24" s="133">
        <v>111.45556640625</v>
      </c>
      <c r="M24" s="148">
        <v>151562</v>
      </c>
      <c r="N24" s="134">
        <v>0</v>
      </c>
      <c r="O24" s="148">
        <v>3533</v>
      </c>
      <c r="P24" s="134">
        <v>0</v>
      </c>
      <c r="Q24" s="148">
        <v>10699</v>
      </c>
      <c r="R24" s="134">
        <v>99.915878295898438</v>
      </c>
      <c r="S24" s="148">
        <v>108079</v>
      </c>
      <c r="T24" s="134">
        <v>99.9010009765625</v>
      </c>
      <c r="U24" s="134">
        <v>99.688652038574219</v>
      </c>
      <c r="V24" s="134">
        <v>99.912910461425781</v>
      </c>
      <c r="W24" s="134">
        <v>99.604789733886719</v>
      </c>
      <c r="X24" s="134">
        <v>99.813995361328125</v>
      </c>
      <c r="Y24" s="148">
        <v>266973</v>
      </c>
      <c r="Z24" s="134">
        <v>99.906730651855469</v>
      </c>
      <c r="AA24" s="148">
        <v>61377</v>
      </c>
      <c r="AB24" s="134">
        <v>99.763755798339844</v>
      </c>
      <c r="AC24" s="148">
        <v>3531</v>
      </c>
      <c r="AD24" s="134">
        <v>0.25488531589508057</v>
      </c>
      <c r="AE24" s="148">
        <v>185</v>
      </c>
      <c r="AF24" s="134">
        <v>100</v>
      </c>
      <c r="AG24" s="148">
        <v>152203</v>
      </c>
      <c r="AH24" s="134">
        <v>0.23652622103691101</v>
      </c>
      <c r="AI24" s="148">
        <v>1122</v>
      </c>
      <c r="AJ24" s="134">
        <v>96.702316284179688</v>
      </c>
      <c r="AK24" s="134">
        <v>1.4898855686187744</v>
      </c>
      <c r="AL24" s="134">
        <v>7.7773824334144592E-2</v>
      </c>
      <c r="AM24" s="133">
        <v>0</v>
      </c>
      <c r="AN24" s="133">
        <v>0</v>
      </c>
      <c r="AO24" s="133">
        <v>0</v>
      </c>
      <c r="AP24" s="133">
        <v>0</v>
      </c>
      <c r="AQ24" s="133">
        <v>0</v>
      </c>
      <c r="AR24" s="133">
        <v>0</v>
      </c>
      <c r="AS24" s="133">
        <v>0</v>
      </c>
      <c r="AT24" s="133">
        <v>0</v>
      </c>
      <c r="AU24" s="133">
        <v>0</v>
      </c>
      <c r="AV24" s="133">
        <v>0</v>
      </c>
      <c r="AW24" s="135">
        <v>0</v>
      </c>
      <c r="AX24" s="135">
        <v>0</v>
      </c>
      <c r="AY24" s="135">
        <v>0</v>
      </c>
      <c r="AZ24" s="135">
        <v>0</v>
      </c>
      <c r="BA24" s="135">
        <v>1</v>
      </c>
      <c r="BB24" s="135">
        <v>0</v>
      </c>
      <c r="BC24" s="136">
        <v>122</v>
      </c>
      <c r="BD24" s="136">
        <v>421</v>
      </c>
    </row>
    <row r="25" spans="1:56" ht="13.9" x14ac:dyDescent="0.25">
      <c r="A25" s="126">
        <f t="shared" si="11"/>
        <v>40918</v>
      </c>
      <c r="B25" s="197" t="s">
        <v>120</v>
      </c>
      <c r="C25" s="127" t="s">
        <v>123</v>
      </c>
      <c r="D25" s="191">
        <v>1</v>
      </c>
      <c r="E25" s="192">
        <f>'Daily Province Normal Overview'!E25</f>
        <v>194</v>
      </c>
      <c r="F25" s="192">
        <f>'Daily Province Normal Overview'!F25</f>
        <v>582</v>
      </c>
      <c r="G25" s="134">
        <v>0</v>
      </c>
      <c r="H25" s="134">
        <v>0</v>
      </c>
      <c r="I25" s="134">
        <v>0</v>
      </c>
      <c r="J25" s="133">
        <v>65535</v>
      </c>
      <c r="K25" s="133">
        <v>126931</v>
      </c>
      <c r="L25" s="133">
        <v>91.129829406738281</v>
      </c>
      <c r="M25" s="148">
        <v>0</v>
      </c>
      <c r="N25" s="134">
        <v>65535</v>
      </c>
      <c r="O25" s="148">
        <v>0</v>
      </c>
      <c r="P25" s="134">
        <v>65535</v>
      </c>
      <c r="Q25" s="148">
        <v>0</v>
      </c>
      <c r="R25" s="134">
        <v>65535</v>
      </c>
      <c r="S25" s="148">
        <v>0</v>
      </c>
      <c r="T25" s="134">
        <v>65535</v>
      </c>
      <c r="U25" s="134">
        <v>65535</v>
      </c>
      <c r="V25" s="134">
        <v>65535</v>
      </c>
      <c r="W25" s="134">
        <v>65535</v>
      </c>
      <c r="X25" s="134">
        <v>65535</v>
      </c>
      <c r="Y25" s="148">
        <v>1605102</v>
      </c>
      <c r="Z25" s="134">
        <v>99.798080444335938</v>
      </c>
      <c r="AA25" s="148">
        <v>896</v>
      </c>
      <c r="AB25" s="134">
        <v>91.40625</v>
      </c>
      <c r="AC25" s="148">
        <v>0</v>
      </c>
      <c r="AD25" s="134">
        <v>65535</v>
      </c>
      <c r="AE25" s="148">
        <v>0</v>
      </c>
      <c r="AF25" s="134">
        <v>65535</v>
      </c>
      <c r="AG25" s="148">
        <v>0</v>
      </c>
      <c r="AH25" s="134">
        <v>65535</v>
      </c>
      <c r="AI25" s="148">
        <v>0</v>
      </c>
      <c r="AJ25" s="134">
        <v>65535</v>
      </c>
      <c r="AK25" s="134">
        <v>0</v>
      </c>
      <c r="AL25" s="134">
        <v>0</v>
      </c>
      <c r="AM25" s="133">
        <v>0</v>
      </c>
      <c r="AN25" s="133">
        <v>0</v>
      </c>
      <c r="AO25" s="133">
        <v>0</v>
      </c>
      <c r="AP25" s="133">
        <v>0</v>
      </c>
      <c r="AQ25" s="133">
        <v>0</v>
      </c>
      <c r="AR25" s="133">
        <v>0</v>
      </c>
      <c r="AS25" s="133">
        <v>0</v>
      </c>
      <c r="AT25" s="133">
        <v>0</v>
      </c>
      <c r="AU25" s="133">
        <v>0</v>
      </c>
      <c r="AV25" s="133">
        <v>0</v>
      </c>
      <c r="AW25" s="135">
        <v>0</v>
      </c>
      <c r="AX25" s="135">
        <v>0</v>
      </c>
      <c r="AY25" s="135">
        <v>0</v>
      </c>
      <c r="AZ25" s="135">
        <v>2</v>
      </c>
      <c r="BA25" s="135">
        <v>0</v>
      </c>
      <c r="BB25" s="135">
        <v>0</v>
      </c>
      <c r="BC25" s="136">
        <v>1138</v>
      </c>
      <c r="BD25" s="136">
        <v>1697</v>
      </c>
    </row>
  </sheetData>
  <mergeCells count="13">
    <mergeCell ref="AZ6:AZ7"/>
    <mergeCell ref="AY6:AY7"/>
    <mergeCell ref="BA6:BA7"/>
    <mergeCell ref="BD6:BD7"/>
    <mergeCell ref="BB6:BB7"/>
    <mergeCell ref="BC6:BC7"/>
    <mergeCell ref="AO6:AR6"/>
    <mergeCell ref="AS6:AS7"/>
    <mergeCell ref="AT6:AT7"/>
    <mergeCell ref="AU6:AU7"/>
    <mergeCell ref="AX6:AX7"/>
    <mergeCell ref="AV6:AV7"/>
    <mergeCell ref="AW6:AW7"/>
  </mergeCells>
  <phoneticPr fontId="11" type="noConversion"/>
  <conditionalFormatting sqref="AN10">
    <cfRule type="cellIs" dxfId="40" priority="43" stopIfTrue="1" operator="lessThan">
      <formula>97.65</formula>
    </cfRule>
  </conditionalFormatting>
  <conditionalFormatting sqref="AK10:AL10">
    <cfRule type="cellIs" dxfId="39" priority="42" stopIfTrue="1" operator="lessThan">
      <formula>0.7</formula>
    </cfRule>
  </conditionalFormatting>
  <conditionalFormatting sqref="N10">
    <cfRule type="cellIs" dxfId="38" priority="41" stopIfTrue="1" operator="lessThan">
      <formula>97.65</formula>
    </cfRule>
  </conditionalFormatting>
  <conditionalFormatting sqref="N11:N12">
    <cfRule type="cellIs" dxfId="37" priority="40" stopIfTrue="1" operator="greaterThan">
      <formula>0.03</formula>
    </cfRule>
  </conditionalFormatting>
  <conditionalFormatting sqref="U10:V10">
    <cfRule type="cellIs" dxfId="36" priority="39" stopIfTrue="1" operator="lessThan">
      <formula>97.65</formula>
    </cfRule>
  </conditionalFormatting>
  <conditionalFormatting sqref="U11:V12">
    <cfRule type="cellIs" dxfId="35" priority="38" stopIfTrue="1" operator="greaterThan">
      <formula>0.03</formula>
    </cfRule>
  </conditionalFormatting>
  <conditionalFormatting sqref="W10:X10">
    <cfRule type="cellIs" dxfId="34" priority="37" stopIfTrue="1" operator="lessThan">
      <formula>97.65</formula>
    </cfRule>
  </conditionalFormatting>
  <conditionalFormatting sqref="W11:X12">
    <cfRule type="cellIs" dxfId="33" priority="36" stopIfTrue="1" operator="greaterThan">
      <formula>0.03</formula>
    </cfRule>
  </conditionalFormatting>
  <conditionalFormatting sqref="AK11">
    <cfRule type="cellIs" dxfId="32" priority="35" stopIfTrue="1" operator="greaterThan">
      <formula>0.03</formula>
    </cfRule>
  </conditionalFormatting>
  <conditionalFormatting sqref="AK12">
    <cfRule type="cellIs" dxfId="31" priority="34" stopIfTrue="1" operator="greaterThan">
      <formula>0.03</formula>
    </cfRule>
  </conditionalFormatting>
  <conditionalFormatting sqref="AL12">
    <cfRule type="cellIs" dxfId="30" priority="32" stopIfTrue="1" operator="greaterThan">
      <formula>0.03</formula>
    </cfRule>
  </conditionalFormatting>
  <conditionalFormatting sqref="P10">
    <cfRule type="cellIs" dxfId="29" priority="31" stopIfTrue="1" operator="lessThan">
      <formula>97.65</formula>
    </cfRule>
  </conditionalFormatting>
  <conditionalFormatting sqref="P12">
    <cfRule type="cellIs" dxfId="28" priority="30" stopIfTrue="1" operator="greaterThan">
      <formula>0.03</formula>
    </cfRule>
  </conditionalFormatting>
  <conditionalFormatting sqref="R10">
    <cfRule type="cellIs" dxfId="27" priority="29" stopIfTrue="1" operator="lessThan">
      <formula>97.65</formula>
    </cfRule>
  </conditionalFormatting>
  <conditionalFormatting sqref="R12">
    <cfRule type="cellIs" dxfId="26" priority="28" stopIfTrue="1" operator="greaterThan">
      <formula>0.03</formula>
    </cfRule>
  </conditionalFormatting>
  <conditionalFormatting sqref="T10">
    <cfRule type="cellIs" dxfId="25" priority="27" stopIfTrue="1" operator="lessThan">
      <formula>97.65</formula>
    </cfRule>
  </conditionalFormatting>
  <conditionalFormatting sqref="T12">
    <cfRule type="cellIs" dxfId="24" priority="26" stopIfTrue="1" operator="greaterThan">
      <formula>0.03</formula>
    </cfRule>
  </conditionalFormatting>
  <conditionalFormatting sqref="Z10">
    <cfRule type="cellIs" dxfId="23" priority="25" stopIfTrue="1" operator="lessThan">
      <formula>97.65</formula>
    </cfRule>
  </conditionalFormatting>
  <conditionalFormatting sqref="Z12">
    <cfRule type="cellIs" dxfId="22" priority="24" stopIfTrue="1" operator="greaterThan">
      <formula>0.03</formula>
    </cfRule>
  </conditionalFormatting>
  <conditionalFormatting sqref="AB10">
    <cfRule type="cellIs" dxfId="21" priority="23" stopIfTrue="1" operator="lessThan">
      <formula>97.65</formula>
    </cfRule>
  </conditionalFormatting>
  <conditionalFormatting sqref="AB12">
    <cfRule type="cellIs" dxfId="20" priority="22" stopIfTrue="1" operator="greaterThan">
      <formula>0.03</formula>
    </cfRule>
  </conditionalFormatting>
  <conditionalFormatting sqref="AD10">
    <cfRule type="cellIs" dxfId="19" priority="21" stopIfTrue="1" operator="lessThan">
      <formula>97.65</formula>
    </cfRule>
  </conditionalFormatting>
  <conditionalFormatting sqref="AD12">
    <cfRule type="cellIs" dxfId="18" priority="20" stopIfTrue="1" operator="greaterThan">
      <formula>0.03</formula>
    </cfRule>
  </conditionalFormatting>
  <conditionalFormatting sqref="AF10">
    <cfRule type="cellIs" dxfId="17" priority="19" stopIfTrue="1" operator="lessThan">
      <formula>97.65</formula>
    </cfRule>
  </conditionalFormatting>
  <conditionalFormatting sqref="AF12">
    <cfRule type="cellIs" dxfId="16" priority="18" stopIfTrue="1" operator="greaterThan">
      <formula>0.03</formula>
    </cfRule>
  </conditionalFormatting>
  <conditionalFormatting sqref="AH10">
    <cfRule type="cellIs" dxfId="15" priority="17" stopIfTrue="1" operator="lessThan">
      <formula>97.65</formula>
    </cfRule>
  </conditionalFormatting>
  <conditionalFormatting sqref="AH12">
    <cfRule type="cellIs" dxfId="14" priority="16" stopIfTrue="1" operator="greaterThan">
      <formula>0.03</formula>
    </cfRule>
  </conditionalFormatting>
  <conditionalFormatting sqref="AJ10">
    <cfRule type="cellIs" dxfId="13" priority="15" stopIfTrue="1" operator="lessThan">
      <formula>97.65</formula>
    </cfRule>
  </conditionalFormatting>
  <conditionalFormatting sqref="AJ12">
    <cfRule type="cellIs" dxfId="12" priority="14" stopIfTrue="1" operator="greaterThan">
      <formula>0.03</formula>
    </cfRule>
  </conditionalFormatting>
  <conditionalFormatting sqref="AW12:BD12">
    <cfRule type="cellIs" dxfId="11" priority="13" stopIfTrue="1" operator="greaterThan">
      <formula>0.03</formula>
    </cfRule>
  </conditionalFormatting>
  <conditionalFormatting sqref="P11">
    <cfRule type="cellIs" dxfId="10" priority="12" stopIfTrue="1" operator="greaterThan">
      <formula>0.03</formula>
    </cfRule>
  </conditionalFormatting>
  <conditionalFormatting sqref="R11">
    <cfRule type="cellIs" dxfId="9" priority="11" stopIfTrue="1" operator="greaterThan">
      <formula>0.03</formula>
    </cfRule>
  </conditionalFormatting>
  <conditionalFormatting sqref="T11">
    <cfRule type="cellIs" dxfId="8" priority="10" stopIfTrue="1" operator="greaterThan">
      <formula>0.03</formula>
    </cfRule>
  </conditionalFormatting>
  <conditionalFormatting sqref="Z11">
    <cfRule type="cellIs" dxfId="7" priority="9" stopIfTrue="1" operator="greaterThan">
      <formula>0.03</formula>
    </cfRule>
  </conditionalFormatting>
  <conditionalFormatting sqref="AB11">
    <cfRule type="cellIs" dxfId="6" priority="8" stopIfTrue="1" operator="greaterThan">
      <formula>0.03</formula>
    </cfRule>
  </conditionalFormatting>
  <conditionalFormatting sqref="AD11">
    <cfRule type="cellIs" dxfId="5" priority="7" stopIfTrue="1" operator="greaterThan">
      <formula>0.03</formula>
    </cfRule>
  </conditionalFormatting>
  <conditionalFormatting sqref="AF11">
    <cfRule type="cellIs" dxfId="4" priority="6" stopIfTrue="1" operator="greaterThan">
      <formula>0.03</formula>
    </cfRule>
  </conditionalFormatting>
  <conditionalFormatting sqref="AH11">
    <cfRule type="cellIs" dxfId="3" priority="5" stopIfTrue="1" operator="greaterThan">
      <formula>0.03</formula>
    </cfRule>
  </conditionalFormatting>
  <conditionalFormatting sqref="AJ11">
    <cfRule type="cellIs" dxfId="2" priority="4" stopIfTrue="1" operator="greaterThan">
      <formula>0.03</formula>
    </cfRule>
  </conditionalFormatting>
  <conditionalFormatting sqref="L11:L12">
    <cfRule type="cellIs" dxfId="1" priority="2" stopIfTrue="1" operator="greaterThan">
      <formula>0.03</formula>
    </cfRule>
  </conditionalFormatting>
  <conditionalFormatting sqref="AL11">
    <cfRule type="cellIs" dxfId="0" priority="1" stopIfTrue="1" operator="greaterThan">
      <formula>0.03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U3"/>
  <sheetViews>
    <sheetView zoomScale="80" zoomScaleNormal="80" workbookViewId="0">
      <selection activeCell="D2" sqref="D2"/>
    </sheetView>
  </sheetViews>
  <sheetFormatPr defaultRowHeight="15" x14ac:dyDescent="0.25"/>
  <cols>
    <col min="1" max="1" width="10.85546875" bestFit="1" customWidth="1"/>
    <col min="2" max="2" width="13.28515625" bestFit="1" customWidth="1"/>
    <col min="3" max="3" width="16.28515625" bestFit="1" customWidth="1"/>
    <col min="4" max="4" width="25.28515625" customWidth="1"/>
    <col min="5" max="5" width="8.28515625" bestFit="1" customWidth="1"/>
    <col min="6" max="6" width="6.7109375" bestFit="1" customWidth="1"/>
    <col min="7" max="7" width="10.28515625" bestFit="1" customWidth="1"/>
    <col min="8" max="8" width="10.7109375" bestFit="1" customWidth="1"/>
    <col min="9" max="9" width="12.28515625" bestFit="1" customWidth="1"/>
    <col min="10" max="10" width="9.7109375" bestFit="1" customWidth="1"/>
    <col min="11" max="11" width="9.85546875" bestFit="1" customWidth="1"/>
    <col min="12" max="12" width="6.7109375" bestFit="1" customWidth="1"/>
    <col min="13" max="13" width="10.85546875" bestFit="1" customWidth="1"/>
    <col min="15" max="15" width="13.7109375" customWidth="1"/>
    <col min="16" max="16" width="9.28515625" bestFit="1" customWidth="1"/>
    <col min="17" max="17" width="15.28515625" customWidth="1"/>
    <col min="18" max="18" width="9.7109375" bestFit="1" customWidth="1"/>
    <col min="19" max="19" width="10.85546875" bestFit="1" customWidth="1"/>
    <col min="20" max="21" width="9.28515625" bestFit="1" customWidth="1"/>
    <col min="23" max="23" width="10.140625" bestFit="1" customWidth="1"/>
    <col min="24" max="24" width="9.85546875" bestFit="1" customWidth="1"/>
    <col min="25" max="25" width="10.85546875" bestFit="1" customWidth="1"/>
    <col min="26" max="26" width="8.7109375" bestFit="1" customWidth="1"/>
    <col min="27" max="27" width="9.85546875" bestFit="1" customWidth="1"/>
    <col min="28" max="28" width="8.85546875" bestFit="1" customWidth="1"/>
    <col min="29" max="29" width="9.85546875" bestFit="1" customWidth="1"/>
    <col min="31" max="31" width="12.7109375" bestFit="1" customWidth="1"/>
    <col min="32" max="32" width="11" bestFit="1" customWidth="1"/>
    <col min="33" max="33" width="10.85546875" bestFit="1" customWidth="1"/>
    <col min="34" max="34" width="8.7109375" bestFit="1" customWidth="1"/>
    <col min="35" max="35" width="12.7109375" bestFit="1" customWidth="1"/>
    <col min="36" max="36" width="10.7109375" bestFit="1" customWidth="1"/>
    <col min="37" max="38" width="12.140625" bestFit="1" customWidth="1"/>
    <col min="39" max="39" width="12.28515625" bestFit="1" customWidth="1"/>
    <col min="40" max="40" width="9.7109375" bestFit="1" customWidth="1"/>
    <col min="41" max="41" width="8.140625" bestFit="1" customWidth="1"/>
    <col min="42" max="42" width="13.85546875" bestFit="1" customWidth="1"/>
    <col min="43" max="43" width="13.7109375" bestFit="1" customWidth="1"/>
    <col min="44" max="44" width="19.7109375" customWidth="1"/>
    <col min="45" max="45" width="14.28515625" bestFit="1" customWidth="1"/>
    <col min="46" max="46" width="12.7109375" bestFit="1" customWidth="1"/>
    <col min="47" max="47" width="13" bestFit="1" customWidth="1"/>
  </cols>
  <sheetData>
    <row r="1" spans="1:47" s="28" customFormat="1" ht="25.5" x14ac:dyDescent="0.25">
      <c r="A1" s="12" t="s">
        <v>0</v>
      </c>
      <c r="B1" s="13" t="s">
        <v>1</v>
      </c>
      <c r="C1" s="13" t="s">
        <v>28</v>
      </c>
      <c r="D1" s="12" t="s">
        <v>2</v>
      </c>
      <c r="E1" s="35" t="s">
        <v>3</v>
      </c>
      <c r="F1" s="12" t="s">
        <v>59</v>
      </c>
      <c r="G1" s="12" t="s">
        <v>4</v>
      </c>
      <c r="H1" s="12" t="s">
        <v>5</v>
      </c>
      <c r="I1" s="12" t="s">
        <v>6</v>
      </c>
      <c r="J1" s="12" t="s">
        <v>7</v>
      </c>
      <c r="K1" s="12" t="s">
        <v>52</v>
      </c>
      <c r="L1" s="12" t="s">
        <v>50</v>
      </c>
      <c r="M1" s="13" t="s">
        <v>45</v>
      </c>
      <c r="N1" s="13" t="s">
        <v>46</v>
      </c>
      <c r="O1" s="13" t="s">
        <v>47</v>
      </c>
      <c r="P1" s="13" t="s">
        <v>48</v>
      </c>
      <c r="Q1" s="57" t="s">
        <v>73</v>
      </c>
      <c r="R1" s="13" t="s">
        <v>74</v>
      </c>
      <c r="S1" s="13" t="s">
        <v>72</v>
      </c>
      <c r="T1" s="13" t="s">
        <v>75</v>
      </c>
      <c r="U1" s="13" t="s">
        <v>76</v>
      </c>
      <c r="V1" s="13" t="s">
        <v>77</v>
      </c>
      <c r="W1" s="13" t="s">
        <v>67</v>
      </c>
      <c r="X1" s="13" t="s">
        <v>68</v>
      </c>
      <c r="Y1" s="14" t="s">
        <v>30</v>
      </c>
      <c r="Z1" s="14" t="s">
        <v>18</v>
      </c>
      <c r="AA1" s="14" t="s">
        <v>31</v>
      </c>
      <c r="AB1" s="14" t="s">
        <v>19</v>
      </c>
      <c r="AC1" s="14" t="s">
        <v>32</v>
      </c>
      <c r="AD1" s="14" t="s">
        <v>21</v>
      </c>
      <c r="AE1" s="14" t="s">
        <v>33</v>
      </c>
      <c r="AF1" s="14" t="s">
        <v>22</v>
      </c>
      <c r="AG1" s="14" t="s">
        <v>34</v>
      </c>
      <c r="AH1" s="14" t="s">
        <v>23</v>
      </c>
      <c r="AI1" s="14" t="s">
        <v>35</v>
      </c>
      <c r="AJ1" s="14" t="s">
        <v>24</v>
      </c>
      <c r="AK1" s="14" t="s">
        <v>29</v>
      </c>
      <c r="AL1" s="14" t="s">
        <v>25</v>
      </c>
      <c r="AM1" s="14" t="s">
        <v>53</v>
      </c>
      <c r="AN1" s="14" t="s">
        <v>54</v>
      </c>
      <c r="AO1" s="233" t="s">
        <v>49</v>
      </c>
      <c r="AP1" s="235" t="s">
        <v>70</v>
      </c>
      <c r="AQ1" s="235" t="s">
        <v>71</v>
      </c>
      <c r="AR1" s="231" t="s">
        <v>69</v>
      </c>
      <c r="AS1" s="231" t="s">
        <v>66</v>
      </c>
      <c r="AT1" s="231" t="s">
        <v>64</v>
      </c>
      <c r="AU1" s="231" t="s">
        <v>65</v>
      </c>
    </row>
    <row r="2" spans="1:47" s="28" customFormat="1" x14ac:dyDescent="0.25">
      <c r="A2" s="25"/>
      <c r="B2" s="16" t="s">
        <v>8</v>
      </c>
      <c r="C2" s="16"/>
      <c r="D2" s="16" t="s">
        <v>9</v>
      </c>
      <c r="E2" s="36" t="s">
        <v>10</v>
      </c>
      <c r="F2" s="16" t="s">
        <v>11</v>
      </c>
      <c r="G2" s="16" t="s">
        <v>12</v>
      </c>
      <c r="H2" s="16" t="s">
        <v>12</v>
      </c>
      <c r="I2" s="16" t="s">
        <v>13</v>
      </c>
      <c r="J2" s="16" t="s">
        <v>11</v>
      </c>
      <c r="K2" s="16"/>
      <c r="L2" s="16" t="s">
        <v>11</v>
      </c>
      <c r="M2" s="16"/>
      <c r="N2" s="16" t="s">
        <v>11</v>
      </c>
      <c r="O2" s="16"/>
      <c r="P2" s="16" t="s">
        <v>11</v>
      </c>
      <c r="Q2" s="36"/>
      <c r="R2" s="16"/>
      <c r="S2" s="16"/>
      <c r="T2" s="16"/>
      <c r="U2" s="16"/>
      <c r="V2" s="16"/>
      <c r="W2" s="16"/>
      <c r="X2" s="16" t="s">
        <v>11</v>
      </c>
      <c r="Y2" s="16"/>
      <c r="Z2" s="16" t="s">
        <v>11</v>
      </c>
      <c r="AA2" s="16"/>
      <c r="AB2" s="17" t="s">
        <v>11</v>
      </c>
      <c r="AC2" s="17"/>
      <c r="AD2" s="17" t="s">
        <v>11</v>
      </c>
      <c r="AE2" s="17"/>
      <c r="AF2" s="17" t="s">
        <v>11</v>
      </c>
      <c r="AG2" s="17"/>
      <c r="AH2" s="17" t="s">
        <v>11</v>
      </c>
      <c r="AI2" s="17"/>
      <c r="AJ2" s="17" t="s">
        <v>11</v>
      </c>
      <c r="AK2" s="17" t="s">
        <v>26</v>
      </c>
      <c r="AL2" s="17" t="s">
        <v>26</v>
      </c>
      <c r="AM2" s="17"/>
      <c r="AN2" s="17"/>
      <c r="AO2" s="234"/>
      <c r="AP2" s="236"/>
      <c r="AQ2" s="236"/>
      <c r="AR2" s="232"/>
      <c r="AS2" s="232"/>
      <c r="AT2" s="232"/>
      <c r="AU2" s="232"/>
    </row>
    <row r="3" spans="1:47" s="29" customFormat="1" ht="13.15" x14ac:dyDescent="0.25">
      <c r="A3" s="39"/>
      <c r="B3" s="40" t="s">
        <v>14</v>
      </c>
      <c r="C3" s="40"/>
      <c r="D3" s="41"/>
      <c r="E3" s="42"/>
      <c r="F3" s="19"/>
      <c r="G3" s="19"/>
      <c r="H3" s="19"/>
      <c r="I3" s="19"/>
      <c r="J3" s="19"/>
      <c r="K3" s="19"/>
      <c r="L3" s="19"/>
      <c r="M3" s="19"/>
      <c r="N3" s="19"/>
      <c r="O3" s="19"/>
      <c r="P3" s="19"/>
      <c r="Q3" s="42"/>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row>
  </sheetData>
  <mergeCells count="7">
    <mergeCell ref="AU1:AU2"/>
    <mergeCell ref="AO1:AO2"/>
    <mergeCell ref="AP1:AP2"/>
    <mergeCell ref="AQ1:AQ2"/>
    <mergeCell ref="AR1:AR2"/>
    <mergeCell ref="AS1:AS2"/>
    <mergeCell ref="AT1:A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D3"/>
  <sheetViews>
    <sheetView zoomScale="80" zoomScaleNormal="80" workbookViewId="0">
      <selection activeCell="P2" sqref="P2"/>
    </sheetView>
  </sheetViews>
  <sheetFormatPr defaultRowHeight="15" x14ac:dyDescent="0.25"/>
  <cols>
    <col min="1" max="1" width="10.85546875" bestFit="1" customWidth="1"/>
    <col min="2" max="2" width="13.28515625" bestFit="1" customWidth="1"/>
    <col min="9" max="9" width="12.28515625" bestFit="1" customWidth="1"/>
    <col min="11" max="12" width="9.7109375" bestFit="1" customWidth="1"/>
    <col min="13" max="13" width="9.85546875" bestFit="1" customWidth="1"/>
    <col min="15" max="15" width="9.85546875" bestFit="1" customWidth="1"/>
    <col min="17" max="17" width="11.28515625" bestFit="1" customWidth="1"/>
    <col min="19" max="19" width="11.28515625" bestFit="1" customWidth="1"/>
    <col min="25" max="25" width="10.85546875" bestFit="1" customWidth="1"/>
    <col min="33" max="33" width="9.85546875" bestFit="1" customWidth="1"/>
  </cols>
  <sheetData>
    <row r="1" spans="1:56" s="18" customFormat="1" ht="51" customHeight="1" x14ac:dyDescent="0.25">
      <c r="A1" s="12" t="s">
        <v>0</v>
      </c>
      <c r="B1" s="13" t="s">
        <v>1</v>
      </c>
      <c r="C1" s="13" t="s">
        <v>28</v>
      </c>
      <c r="D1" s="12" t="s">
        <v>2</v>
      </c>
      <c r="E1" s="35" t="s">
        <v>3</v>
      </c>
      <c r="F1" s="12" t="s">
        <v>59</v>
      </c>
      <c r="G1" s="12" t="s">
        <v>4</v>
      </c>
      <c r="H1" s="12" t="s">
        <v>5</v>
      </c>
      <c r="I1" s="12" t="s">
        <v>6</v>
      </c>
      <c r="J1" s="12" t="s">
        <v>7</v>
      </c>
      <c r="K1" s="12" t="s">
        <v>52</v>
      </c>
      <c r="L1" s="12" t="s">
        <v>50</v>
      </c>
      <c r="M1" s="12" t="s">
        <v>45</v>
      </c>
      <c r="N1" s="12" t="s">
        <v>46</v>
      </c>
      <c r="O1" s="12" t="s">
        <v>47</v>
      </c>
      <c r="P1" s="12" t="s">
        <v>48</v>
      </c>
      <c r="Q1" s="12" t="s">
        <v>73</v>
      </c>
      <c r="R1" s="12" t="s">
        <v>74</v>
      </c>
      <c r="S1" s="12" t="s">
        <v>72</v>
      </c>
      <c r="T1" s="55" t="s">
        <v>75</v>
      </c>
      <c r="U1" s="55" t="s">
        <v>76</v>
      </c>
      <c r="V1" s="55" t="s">
        <v>77</v>
      </c>
      <c r="W1" s="55" t="s">
        <v>67</v>
      </c>
      <c r="X1" s="55" t="s">
        <v>68</v>
      </c>
      <c r="Y1" s="14" t="s">
        <v>30</v>
      </c>
      <c r="Z1" s="14" t="s">
        <v>18</v>
      </c>
      <c r="AA1" s="14" t="s">
        <v>31</v>
      </c>
      <c r="AB1" s="14" t="s">
        <v>19</v>
      </c>
      <c r="AC1" s="14" t="s">
        <v>32</v>
      </c>
      <c r="AD1" s="14" t="s">
        <v>21</v>
      </c>
      <c r="AE1" s="14" t="s">
        <v>33</v>
      </c>
      <c r="AF1" s="14" t="s">
        <v>22</v>
      </c>
      <c r="AG1" s="14" t="s">
        <v>34</v>
      </c>
      <c r="AH1" s="14" t="s">
        <v>23</v>
      </c>
      <c r="AI1" s="14" t="s">
        <v>35</v>
      </c>
      <c r="AJ1" s="14" t="s">
        <v>24</v>
      </c>
      <c r="AK1" s="14" t="s">
        <v>29</v>
      </c>
      <c r="AL1" s="14" t="s">
        <v>25</v>
      </c>
      <c r="AM1" s="14" t="s">
        <v>53</v>
      </c>
      <c r="AN1" s="14" t="s">
        <v>54</v>
      </c>
      <c r="AO1" s="239" t="s">
        <v>36</v>
      </c>
      <c r="AP1" s="240"/>
      <c r="AQ1" s="240"/>
      <c r="AR1" s="241"/>
      <c r="AS1" s="233" t="s">
        <v>37</v>
      </c>
      <c r="AT1" s="233" t="s">
        <v>38</v>
      </c>
      <c r="AU1" s="233" t="s">
        <v>39</v>
      </c>
      <c r="AV1" s="233" t="s">
        <v>40</v>
      </c>
      <c r="AW1" s="237" t="s">
        <v>70</v>
      </c>
      <c r="AX1" s="237" t="s">
        <v>71</v>
      </c>
      <c r="AY1" s="242" t="s">
        <v>69</v>
      </c>
      <c r="AZ1" s="242" t="s">
        <v>66</v>
      </c>
      <c r="BA1" s="242" t="s">
        <v>64</v>
      </c>
      <c r="BB1" s="242" t="s">
        <v>65</v>
      </c>
      <c r="BC1" s="235" t="s">
        <v>57</v>
      </c>
      <c r="BD1" s="235" t="s">
        <v>58</v>
      </c>
    </row>
    <row r="2" spans="1:56" s="18" customFormat="1" ht="15" customHeight="1" x14ac:dyDescent="0.25">
      <c r="A2" s="25"/>
      <c r="B2" s="16" t="s">
        <v>8</v>
      </c>
      <c r="C2" s="16"/>
      <c r="D2" s="16" t="s">
        <v>9</v>
      </c>
      <c r="E2" s="36" t="s">
        <v>10</v>
      </c>
      <c r="F2" s="16" t="s">
        <v>11</v>
      </c>
      <c r="G2" s="16" t="s">
        <v>12</v>
      </c>
      <c r="H2" s="16" t="s">
        <v>12</v>
      </c>
      <c r="I2" s="16" t="s">
        <v>13</v>
      </c>
      <c r="J2" s="16" t="s">
        <v>11</v>
      </c>
      <c r="K2" s="16"/>
      <c r="L2" s="16" t="s">
        <v>11</v>
      </c>
      <c r="M2" s="16"/>
      <c r="N2" s="16" t="s">
        <v>11</v>
      </c>
      <c r="O2" s="16"/>
      <c r="P2" s="16" t="s">
        <v>11</v>
      </c>
      <c r="Q2" s="16"/>
      <c r="R2" s="16"/>
      <c r="S2" s="16"/>
      <c r="T2" s="26"/>
      <c r="U2" s="26"/>
      <c r="V2" s="26"/>
      <c r="W2" s="26"/>
      <c r="X2" s="26" t="s">
        <v>11</v>
      </c>
      <c r="Y2" s="16"/>
      <c r="Z2" s="16" t="s">
        <v>11</v>
      </c>
      <c r="AA2" s="16"/>
      <c r="AB2" s="17" t="s">
        <v>11</v>
      </c>
      <c r="AC2" s="17"/>
      <c r="AD2" s="17" t="s">
        <v>11</v>
      </c>
      <c r="AE2" s="17"/>
      <c r="AF2" s="17" t="s">
        <v>11</v>
      </c>
      <c r="AG2" s="17"/>
      <c r="AH2" s="17" t="s">
        <v>11</v>
      </c>
      <c r="AI2" s="17"/>
      <c r="AJ2" s="17" t="s">
        <v>11</v>
      </c>
      <c r="AK2" s="17" t="s">
        <v>26</v>
      </c>
      <c r="AL2" s="17" t="s">
        <v>26</v>
      </c>
      <c r="AM2" s="17"/>
      <c r="AN2" s="17"/>
      <c r="AO2" s="54" t="s">
        <v>41</v>
      </c>
      <c r="AP2" s="54" t="s">
        <v>42</v>
      </c>
      <c r="AQ2" s="54" t="s">
        <v>43</v>
      </c>
      <c r="AR2" s="54" t="s">
        <v>44</v>
      </c>
      <c r="AS2" s="234"/>
      <c r="AT2" s="234"/>
      <c r="AU2" s="234"/>
      <c r="AV2" s="234"/>
      <c r="AW2" s="238"/>
      <c r="AX2" s="238"/>
      <c r="AY2" s="243"/>
      <c r="AZ2" s="243"/>
      <c r="BA2" s="243"/>
      <c r="BB2" s="243"/>
      <c r="BC2" s="236"/>
      <c r="BD2" s="236"/>
    </row>
    <row r="3" spans="1:56" s="18" customFormat="1" ht="13.9" x14ac:dyDescent="0.25">
      <c r="A3" s="39"/>
      <c r="B3" s="40" t="s">
        <v>14</v>
      </c>
      <c r="C3" s="40"/>
      <c r="D3" s="41"/>
      <c r="E3" s="42"/>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60"/>
      <c r="AX3" s="60"/>
      <c r="AY3" s="60"/>
      <c r="AZ3" s="60"/>
      <c r="BA3" s="60"/>
      <c r="BB3" s="60"/>
      <c r="BC3" s="42"/>
      <c r="BD3" s="42"/>
    </row>
  </sheetData>
  <mergeCells count="13">
    <mergeCell ref="BD1:BD2"/>
    <mergeCell ref="AX1:AX2"/>
    <mergeCell ref="AY1:AY2"/>
    <mergeCell ref="AZ1:AZ2"/>
    <mergeCell ref="BA1:BA2"/>
    <mergeCell ref="BB1:BB2"/>
    <mergeCell ref="BC1:BC2"/>
    <mergeCell ref="AW1:AW2"/>
    <mergeCell ref="AO1:AR1"/>
    <mergeCell ref="AS1:AS2"/>
    <mergeCell ref="AT1:AT2"/>
    <mergeCell ref="AU1:AU2"/>
    <mergeCell ref="AV1:AV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 Province Normal Overview</vt:lpstr>
      <vt:lpstr>Daily Province Peak Overview</vt:lpstr>
      <vt:lpstr>8 Day Province Normal Overview</vt:lpstr>
      <vt:lpstr>8 Days Province Peak Overview</vt:lpstr>
    </vt:vector>
  </TitlesOfParts>
  <Company>Viettel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 Thao</dc:creator>
  <cp:lastModifiedBy>tktu_server</cp:lastModifiedBy>
  <cp:lastPrinted>2010-05-05T07:31:35Z</cp:lastPrinted>
  <dcterms:created xsi:type="dcterms:W3CDTF">2009-12-08T00:51:24Z</dcterms:created>
  <dcterms:modified xsi:type="dcterms:W3CDTF">2014-10-04T08:12:36Z</dcterms:modified>
</cp:coreProperties>
</file>